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18"/>
  <workbookPr defaultThemeVersion="124226"/>
  <mc:AlternateContent xmlns:mc="http://schemas.openxmlformats.org/markup-compatibility/2006">
    <mc:Choice Requires="x15">
      <x15ac:absPath xmlns:x15ac="http://schemas.microsoft.com/office/spreadsheetml/2010/11/ac" url="https://carb.sharepoint.com/sites/GHGInventory_PRS/Shared Documents/2023 Edition GHGEI/8 Public Release Data Package/Posted Files/"/>
    </mc:Choice>
  </mc:AlternateContent>
  <xr:revisionPtr revIDLastSave="0" documentId="8_{F151E6BB-69CF-4F6F-A1B7-A1E6AA3102CA}" xr6:coauthVersionLast="47" xr6:coauthVersionMax="47" xr10:uidLastSave="{00000000-0000-0000-0000-000000000000}"/>
  <bookViews>
    <workbookView xWindow="-120" yWindow="-120" windowWidth="29040" windowHeight="15990" tabRatio="889" xr2:uid="{00000000-000D-0000-FFFF-FFFF00000000}"/>
  </bookViews>
  <sheets>
    <sheet name="READ ME FIRST" sheetId="5" r:id="rId1"/>
    <sheet name="Included emissions" sheetId="1" r:id="rId2"/>
    <sheet name="Excluded emissions" sheetId="6" r:id="rId3"/>
    <sheet name="CO2 from biogenic materials" sheetId="7" r:id="rId4"/>
    <sheet name="Other Emissions" sheetId="9" r:id="rId5"/>
    <sheet name="Forested lands &amp; wood products" sheetId="8" r:id="rId6"/>
  </sheets>
  <definedNames>
    <definedName name="_xlnm._FilterDatabase" localSheetId="3" hidden="1">'CO2 from biogenic materials'!$A$3:$H$3</definedName>
    <definedName name="_xlnm._FilterDatabase" localSheetId="2" hidden="1">'Excluded emissions'!$A$3:$I$3</definedName>
    <definedName name="_xlnm._FilterDatabase" localSheetId="1" hidden="1">'Included emissions'!$A$3:$AE$3</definedName>
    <definedName name="_xlnm._FilterDatabase" localSheetId="4" hidden="1">'Other Emissions'!$A$3:$AE$3</definedName>
    <definedName name="Biogenic">#REF!</definedName>
    <definedName name="Excluded">#REF!</definedName>
    <definedName name="GrossAndSinks">'Included emissions'!$A$3:$T$3</definedName>
    <definedName name="Out___Inventory_by_IPCC_All__1_">#REF!</definedName>
    <definedName name="Out___Inventory_by_Scoping_Plan_Al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9" l="1"/>
  <c r="L2" i="9"/>
  <c r="M2" i="9"/>
  <c r="N2" i="9"/>
  <c r="O2" i="9"/>
  <c r="P2" i="9"/>
  <c r="Q2" i="9"/>
  <c r="R2" i="9"/>
  <c r="S2" i="9"/>
  <c r="T2" i="9"/>
  <c r="U2" i="9"/>
  <c r="V2" i="9"/>
  <c r="W2" i="9"/>
  <c r="X2" i="9"/>
  <c r="Y2" i="9"/>
  <c r="Z2" i="9"/>
  <c r="AA2" i="9"/>
  <c r="AB2" i="9"/>
  <c r="AC2" i="9"/>
  <c r="AD2" i="9"/>
  <c r="AE2" i="9"/>
  <c r="J2" i="9"/>
  <c r="J2" i="7"/>
  <c r="K2" i="7"/>
  <c r="L2" i="7"/>
  <c r="M2" i="7"/>
  <c r="N2" i="7"/>
  <c r="O2" i="7"/>
  <c r="P2" i="7"/>
  <c r="Q2" i="7"/>
  <c r="R2" i="7"/>
  <c r="S2" i="7"/>
  <c r="T2" i="7"/>
  <c r="U2" i="7"/>
  <c r="V2" i="7"/>
  <c r="W2" i="7"/>
  <c r="X2" i="7"/>
  <c r="Y2" i="7"/>
  <c r="Z2" i="7"/>
  <c r="AA2" i="7"/>
  <c r="AB2" i="7"/>
  <c r="AC2" i="7"/>
  <c r="AD2" i="7"/>
  <c r="I2" i="7"/>
  <c r="K2" i="6"/>
  <c r="L2" i="6"/>
  <c r="M2" i="6"/>
  <c r="N2" i="6"/>
  <c r="O2" i="6"/>
  <c r="P2" i="6"/>
  <c r="Q2" i="6"/>
  <c r="R2" i="6"/>
  <c r="S2" i="6"/>
  <c r="T2" i="6"/>
  <c r="U2" i="6"/>
  <c r="V2" i="6"/>
  <c r="W2" i="6"/>
  <c r="X2" i="6"/>
  <c r="Y2" i="6"/>
  <c r="Z2" i="6"/>
  <c r="AA2" i="6"/>
  <c r="AB2" i="6"/>
  <c r="AC2" i="6"/>
  <c r="AD2" i="6"/>
  <c r="AE2" i="6"/>
  <c r="J2" i="6"/>
  <c r="K2" i="1" l="1"/>
  <c r="L2" i="1"/>
  <c r="M2" i="1"/>
  <c r="N2" i="1"/>
  <c r="O2" i="1"/>
  <c r="P2" i="1"/>
  <c r="Q2" i="1"/>
  <c r="R2" i="1"/>
  <c r="S2" i="1"/>
  <c r="T2" i="1"/>
  <c r="U2" i="1"/>
  <c r="V2" i="1"/>
  <c r="W2" i="1"/>
  <c r="X2" i="1"/>
  <c r="Y2" i="1"/>
  <c r="Z2" i="1"/>
  <c r="AA2" i="1"/>
  <c r="AB2" i="1"/>
  <c r="AC2" i="1"/>
  <c r="AD2" i="1"/>
  <c r="AE2" i="1"/>
  <c r="J2" i="1"/>
  <c r="A2" i="6" l="1"/>
  <c r="A1" i="9" l="1"/>
  <c r="A1" i="8" l="1"/>
  <c r="A1" i="7"/>
  <c r="A1" i="6"/>
  <c r="B4" i="5" l="1"/>
</calcChain>
</file>

<file path=xl/sharedStrings.xml><?xml version="1.0" encoding="utf-8"?>
<sst xmlns="http://schemas.openxmlformats.org/spreadsheetml/2006/main" count="12929" uniqueCount="791">
  <si>
    <t>California's Greenhouse Gas Inventory by IPCC Category</t>
  </si>
  <si>
    <t>IMPORTANT NOTE</t>
  </si>
  <si>
    <r>
      <t>There are four spreadsheets accompanying this note, each containing a particular subset defined by an inventory accounting category (see tabs). These categories are: 
    1)</t>
    </r>
    <r>
      <rPr>
        <b/>
        <i/>
        <sz val="10.5"/>
        <color indexed="8"/>
        <rFont val="Avenir Next LT Pro"/>
        <family val="2"/>
      </rPr>
      <t xml:space="preserve"> Included Emissions</t>
    </r>
    <r>
      <rPr>
        <sz val="10.5"/>
        <color indexed="8"/>
        <rFont val="Avenir Next LT Pro"/>
        <family val="2"/>
      </rPr>
      <t>: Emissions that sum up to California's GHG emissions inventory.</t>
    </r>
  </si>
  <si>
    <r>
      <t xml:space="preserve">    2) </t>
    </r>
    <r>
      <rPr>
        <b/>
        <i/>
        <sz val="10.5"/>
        <color indexed="8"/>
        <rFont val="Avenir Next LT Pro"/>
        <family val="2"/>
      </rPr>
      <t>Excluded emissions</t>
    </r>
    <r>
      <rPr>
        <sz val="10.5"/>
        <color indexed="8"/>
        <rFont val="Avenir Next LT Pro"/>
        <family val="2"/>
      </rPr>
      <t xml:space="preserve">: Emissions that are tracked for informational purposes, but not </t>
    </r>
    <r>
      <rPr>
        <i/>
        <sz val="10.5"/>
        <color indexed="8"/>
        <rFont val="Avenir Next LT Pro"/>
        <family val="2"/>
      </rPr>
      <t>included</t>
    </r>
    <r>
      <rPr>
        <sz val="10.5"/>
        <color indexed="8"/>
        <rFont val="Avenir Next LT Pro"/>
        <family val="2"/>
      </rPr>
      <t xml:space="preserve"> in the GHG inventory.  Following Intergovernmental Panel on Climate Change (IPCC) guidelines, emissions from international aviation and water-borne navigation should be reported in an excluded category.
In the case of a state-level rather than a national inventory, this raises the question of how to treat emissions from interstate flights. Based upon jurisdictional interpretation of IPCC protocols, CARB staff opted to estimate, but not include, emissions resulting from aviation fuel purchased in California and used for interstate flights, as is done for international flights.</t>
    </r>
  </si>
  <si>
    <t>All emissions from shipping activities occurring further than 24 nautical miles from California's coast are excluded regardless of trip origin or destination (in accordance with CARB's pre-existing regulatory approach for criteria pollutants emitted from ocean going vessels). Emissions from international bunker fuels used for navigation (in excess of the amount combusted within 24 nautical miles from the coast) are estimated, but excluded from the inventory in accordance with international convention.</t>
  </si>
  <si>
    <r>
      <t xml:space="preserve">    3) </t>
    </r>
    <r>
      <rPr>
        <b/>
        <i/>
        <sz val="10.5"/>
        <color indexed="8"/>
        <rFont val="Avenir Next LT Pro"/>
        <family val="2"/>
      </rPr>
      <t>CO2 from biogenic materials</t>
    </r>
    <r>
      <rPr>
        <sz val="10.5"/>
        <color indexed="8"/>
        <rFont val="Avenir Next LT Pro"/>
        <family val="2"/>
      </rPr>
      <t xml:space="preserve">: Various fuels of biogenic origin (e.g., ethanol, biodiesel, etc.) are used in California for transportation or to produce heat or electricity.  The CO2 emissions from burning these fuels would have occurred anyway as the biomass decayed. These CO2 emissions, labeled as being "from biogenic materials", are estimated but not </t>
    </r>
    <r>
      <rPr>
        <i/>
        <sz val="10.5"/>
        <color indexed="8"/>
        <rFont val="Avenir Next LT Pro"/>
        <family val="2"/>
      </rPr>
      <t>included</t>
    </r>
    <r>
      <rPr>
        <sz val="10.5"/>
        <color indexed="8"/>
        <rFont val="Avenir Next LT Pro"/>
        <family val="2"/>
      </rPr>
      <t xml:space="preserve"> in California's GHG inventory totals. Other fuels, such as used tires, are made in part from renewable materials (e.g., natural rubber). In this case, two values for CO2 emissions are estimated in proportion to the renewable and fossil components. Only the CO2 from the fossil component is </t>
    </r>
    <r>
      <rPr>
        <i/>
        <sz val="10.5"/>
        <color indexed="8"/>
        <rFont val="Avenir Next LT Pro"/>
        <family val="2"/>
      </rPr>
      <t xml:space="preserve"> included</t>
    </r>
    <r>
      <rPr>
        <sz val="10.5"/>
        <color indexed="8"/>
        <rFont val="Avenir Next LT Pro"/>
        <family val="2"/>
      </rPr>
      <t xml:space="preserve"> in the GHG inventory.  All CH4 and N2O emissions from combustion of renewable fuels are </t>
    </r>
    <r>
      <rPr>
        <i/>
        <sz val="10.5"/>
        <color indexed="8"/>
        <rFont val="Avenir Next LT Pro"/>
        <family val="2"/>
      </rPr>
      <t>included</t>
    </r>
    <r>
      <rPr>
        <sz val="10.5"/>
        <color indexed="8"/>
        <rFont val="Avenir Next LT Pro"/>
        <family val="2"/>
      </rPr>
      <t xml:space="preserve"> in California's GHG inventory.</t>
    </r>
  </si>
  <si>
    <r>
      <t xml:space="preserve">    4) </t>
    </r>
    <r>
      <rPr>
        <b/>
        <sz val="10.5"/>
        <color indexed="8"/>
        <rFont val="Avenir Next LT Pro"/>
        <family val="2"/>
      </rPr>
      <t>Emissions and removals from forested lands and wood products</t>
    </r>
    <r>
      <rPr>
        <sz val="10.5"/>
        <color indexed="8"/>
        <rFont val="Avenir Next LT Pro"/>
        <family val="2"/>
      </rPr>
      <t>: This section is under development</t>
    </r>
  </si>
  <si>
    <r>
      <t xml:space="preserve">    5) </t>
    </r>
    <r>
      <rPr>
        <b/>
        <sz val="10.5"/>
        <rFont val="Avenir Next LT Pro"/>
        <family val="2"/>
      </rPr>
      <t>Other Emissions</t>
    </r>
    <r>
      <rPr>
        <sz val="10.5"/>
        <rFont val="Avenir Next LT Pro"/>
        <family val="2"/>
      </rPr>
      <t xml:space="preserve">: This section lists additional emissions that are outside of the routine inventory framework that California is tracking.  These include mitigation of exceptional releases required by legal settlement. </t>
    </r>
  </si>
  <si>
    <r>
      <rPr>
        <b/>
        <i/>
        <sz val="10.5"/>
        <color indexed="8"/>
        <rFont val="Avenir Next LT Pro"/>
        <family val="2"/>
      </rPr>
      <t>Data from the Mandatory Greenhouse Gas Emissions Reporting Program</t>
    </r>
    <r>
      <rPr>
        <sz val="10.5"/>
        <color indexed="8"/>
        <rFont val="Avenir Next LT Pro"/>
        <family val="2"/>
      </rPr>
      <t xml:space="preserve"> have been used in compiling this edition of the inventory. Reported data used in the statewide inventory include: cement plants (2008 to 2021), refineries, electricity generation and electricity imports (2009 to 2021), lime and nitric acid production (2011 to 2021).  Facility or entity-level emissions reported to that program are available online at:</t>
    </r>
  </si>
  <si>
    <t>https://ww2.arb.ca.gov/our-work/programs/mandatory-greenhouse-gas-emissions-reporting</t>
  </si>
  <si>
    <r>
      <rPr>
        <b/>
        <i/>
        <sz val="10.5"/>
        <color indexed="8"/>
        <rFont val="Avenir Next LT Pro"/>
        <family val="2"/>
      </rPr>
      <t>Emission values of zero</t>
    </r>
    <r>
      <rPr>
        <sz val="10.5"/>
        <color indexed="8"/>
        <rFont val="Avenir Next LT Pro"/>
        <family val="2"/>
      </rPr>
      <t xml:space="preserve"> reflect different cases: 1) the category had no emissions related activity for that year, although such activity occurred sometime during the period covered by the inventory; 2) In the case of imported electricity, no </t>
    </r>
    <r>
      <rPr>
        <i/>
        <sz val="10.5"/>
        <color indexed="8"/>
        <rFont val="Avenir Next LT Pro"/>
        <family val="2"/>
      </rPr>
      <t>specified</t>
    </r>
    <r>
      <rPr>
        <sz val="10.5"/>
        <color indexed="8"/>
        <rFont val="Avenir Next LT Pro"/>
        <family val="2"/>
      </rPr>
      <t xml:space="preserve"> imports from the particular source occurred, although </t>
    </r>
    <r>
      <rPr>
        <i/>
        <sz val="10.5"/>
        <color indexed="8"/>
        <rFont val="Avenir Next LT Pro"/>
        <family val="2"/>
      </rPr>
      <t>unspecified</t>
    </r>
    <r>
      <rPr>
        <sz val="10.5"/>
        <color indexed="8"/>
        <rFont val="Avenir Next LT Pro"/>
        <family val="2"/>
      </rPr>
      <t xml:space="preserve"> imports may or may not have occurred from the source; 3) the category had some activity but there was no emission resulting from such activity (for instance, manure deposited by livestock on pasture emits some methane but no nitrous oxide). For details see the inventory documentation.
</t>
    </r>
    <r>
      <rPr>
        <b/>
        <i/>
        <sz val="10.5"/>
        <color indexed="8"/>
        <rFont val="Avenir Next LT Pro"/>
        <family val="2"/>
      </rPr>
      <t>Emission values marked as null</t>
    </r>
    <r>
      <rPr>
        <sz val="10.5"/>
        <color indexed="8"/>
        <rFont val="Avenir Next LT Pro"/>
        <family val="2"/>
      </rPr>
      <t xml:space="preserve"> occur when the data source and methodology changed over the period of time covered by the inventory. Although the particular emission occurred (it was not zero), the data source used for a particular set of years did not provide any information about the amount emitted. For details on methods and sources see the inventory documentation, available online at:</t>
    </r>
  </si>
  <si>
    <t>https://ww2.arb.ca.gov/ghg-inventory-data</t>
  </si>
  <si>
    <r>
      <t>Spreadsheet columns can be filtered to select a subset of IPCC Category and Greenhouse Gas. It also has formula cells on the first line that calculate the total of the currently selected categories.
All values are in million of metric tonne (Tg) of CO</t>
    </r>
    <r>
      <rPr>
        <vertAlign val="subscript"/>
        <sz val="10.5"/>
        <color indexed="8"/>
        <rFont val="Avenir Next LT Pro"/>
        <family val="2"/>
      </rPr>
      <t>2</t>
    </r>
    <r>
      <rPr>
        <sz val="10.5"/>
        <color indexed="8"/>
        <rFont val="Avenir Next LT Pro"/>
        <family val="2"/>
      </rPr>
      <t xml:space="preserve"> equivalent. CO</t>
    </r>
    <r>
      <rPr>
        <vertAlign val="subscript"/>
        <sz val="10.5"/>
        <color indexed="8"/>
        <rFont val="Avenir Next LT Pro"/>
        <family val="2"/>
      </rPr>
      <t>2</t>
    </r>
    <r>
      <rPr>
        <sz val="10.5"/>
        <color indexed="8"/>
        <rFont val="Avenir Next LT Pro"/>
        <family val="2"/>
      </rPr>
      <t xml:space="preserve"> equivalence is based upon IPCC Fourth Assessment Report's 100-yr Global Warming Potentials.</t>
    </r>
  </si>
  <si>
    <t>2023 Edition: 2000 to 2021 - Last updated on 12/14/2023</t>
  </si>
  <si>
    <t>million tonnes (Tg) of CO2 equivalent - based on IPCC 4th Assessment 100-yr GWPs</t>
  </si>
  <si>
    <t>Sum of selected categories:</t>
  </si>
  <si>
    <t>Type of emission</t>
  </si>
  <si>
    <t>IPCC Level 1</t>
  </si>
  <si>
    <t>IPCC Level 2</t>
  </si>
  <si>
    <t>IPCC Level 3</t>
  </si>
  <si>
    <t>IPCC Level 4</t>
  </si>
  <si>
    <t>IPCC Level 5</t>
  </si>
  <si>
    <t>Sector &amp; Activity Details</t>
  </si>
  <si>
    <t>GHG</t>
  </si>
  <si>
    <t>GWP</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</si>
  <si>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</si>
  <si>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</si>
  <si>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</si>
  <si>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</si>
  <si>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</si>
  <si>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</si>
  <si>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</si>
  <si>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</si>
  <si>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</si>
  <si>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</si>
  <si>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</si>
  <si>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</si>
  <si>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</si>
  <si>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</si>
  <si>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</si>
  <si>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</si>
  <si>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</si>
  <si>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</si>
  <si>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</si>
  <si>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</si>
  <si>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</si>
  <si>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</si>
  <si>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Included Emissions</t>
  </si>
  <si>
    <t>1 - Energy</t>
  </si>
  <si>
    <t>1A - Fuel Combustion Activities</t>
  </si>
  <si>
    <t>1A1 - Energy Industries</t>
  </si>
  <si>
    <t>1A1a - Main Activity Electricity and Heat Production</t>
  </si>
  <si>
    <t>1A1ai - Electricity Generation</t>
  </si>
  <si>
    <t>Imported Electricity : Specified Imports : Arizona : Agua Fria Generating Station (AZ) - Primary fuel: Natural Gas</t>
  </si>
  <si>
    <t>CH4</t>
  </si>
  <si>
    <t>CO2</t>
  </si>
  <si>
    <t>N2O</t>
  </si>
  <si>
    <t>Imported Electricity : Specified Imports : Arizona : Aligned Microgrid (AZ) - Distillate</t>
  </si>
  <si>
    <t>Imported Electricity : Specified Imports : Arizona : Apache Generating Station (AZ) - Primary fuel: Coal</t>
  </si>
  <si>
    <t>Imported Electricity : Specified Imports : Arizona : Apache Generating Station (AZ) - Primary fuel: Natural Gas</t>
  </si>
  <si>
    <t>Imported Electricity : Specified Imports : Arizona : Arlington Valley Energy Facility (AZ) - Primary fuel: Natural Gas</t>
  </si>
  <si>
    <t>Imported Electricity : Specified Imports : Arizona : Cholla Power Station (AZ) - Primary fuel: Coal</t>
  </si>
  <si>
    <t>Imported Electricity : Specified Imports : Arizona : Coolidge Generation Station (AZ) - Primary fuel: Natural Gas</t>
  </si>
  <si>
    <t>Imported Electricity : Specified Imports : Arizona : Coronado Generating Station (AZ) - Primary fuel: Coal</t>
  </si>
  <si>
    <t>Imported Electricity : Specified Imports : Arizona : CSE Arizona Facility (AZ) - Primary Fuel: Digester Gas</t>
  </si>
  <si>
    <t>Imported Electricity : Specified Imports : Arizona : Desert Basin Generating Station (AZ) - Primary fuel: Natural Gas</t>
  </si>
  <si>
    <t>Imported Electricity : Specified Imports : Arizona : Gila River Power Station - All Blocks (AZ) - Primary fuel: Natural Gas</t>
  </si>
  <si>
    <t>Imported Electricity : Specified Imports : Arizona : Gila River Power Station - Block 1 (AZ) - Primary fuel: Natural Gas</t>
  </si>
  <si>
    <t>Imported Electricity : Specified Imports : Arizona : Gila River Power Station - Block 3 (AZ) - Primary fuel: Natural Gas</t>
  </si>
  <si>
    <t>Imported Electricity : Specified Imports : Arizona : Gila River Power Station - Block 4 (AZ) - Primary fuel: Natural Gas</t>
  </si>
  <si>
    <t>Imported Electricity : Specified Imports : Arizona : Griffith Energy (AZ) - Primary fuel: Natural Gas</t>
  </si>
  <si>
    <t>Imported Electricity : Specified Imports : Arizona : Harquahala Generating Project (AZ) - Primary fuel: Natural Gas</t>
  </si>
  <si>
    <t>Imported Electricity : Specified Imports : Arizona : Kyrene Generating Station (AZ) - Primary fuel: Natural Gas</t>
  </si>
  <si>
    <t>Imported Electricity : Specified Imports : Arizona : MCAS Yuma Microgrid MCGX02 (AZ) - Distillate</t>
  </si>
  <si>
    <t>Imported Electricity : Specified Imports : Arizona : Mesquite Generating Station - All Blocks (AZ) - Primary fuel: Natural Gas</t>
  </si>
  <si>
    <t>Imported Electricity : Specified Imports : Arizona : Mesquite Generating Station - Block 1 (AZ) - Primary fuel: Natural Gas</t>
  </si>
  <si>
    <t>Imported Electricity : Specified Imports : Arizona : Mesquite Generating Station - Block 2 (AZ) - Primary fuel: Natural Gas</t>
  </si>
  <si>
    <t>Imported Electricity : Specified Imports : Arizona : Navajo Generating Station (AZ) - Primary fuel: Coal</t>
  </si>
  <si>
    <t>Imported Electricity : Specified Imports : Arizona : Ocotillo (AZ) - Primary fuel: Natural Gas</t>
  </si>
  <si>
    <t>Imported Electricity : Specified Imports : Arizona : Red Hawk Power Station CC Natural Gas (AZ) - Primary fuel: Natural Gas</t>
  </si>
  <si>
    <t>Imported Electricity : Specified Imports : Arizona : Saguaro (AZ) - Primary fuel: Natural Gas</t>
  </si>
  <si>
    <t>Imported Electricity : Specified Imports : Arizona : Santan Generating Station (AZ) - Primary fuel: Natural Gas</t>
  </si>
  <si>
    <t>Imported Electricity : Specified Imports : Arizona : South Point Energy Center (AZ) - Primary fuel: Natural Gas</t>
  </si>
  <si>
    <t>Imported Electricity : Specified Imports : Arizona : Springerville Generating Station (AZ) - Primary fuel: Coal</t>
  </si>
  <si>
    <t>Imported Electricity : Specified Imports : Arizona : Stotz Southern Generation (AZ) - Primary Fuel: Digester Gas</t>
  </si>
  <si>
    <t>Imported Electricity : Specified Imports : Arizona : Sundance (AZ) - Primary fuel: Natural Gas</t>
  </si>
  <si>
    <t>Imported Electricity : Specified Imports : Arizona : West Phoenix (AZ) - Primary fuel: Natural Gas</t>
  </si>
  <si>
    <t>Imported Electricity : Specified Imports : Arizona : Yucca (AZ) - Primary fuel: Natural Gas</t>
  </si>
  <si>
    <t>Imported Electricity : Specified Imports : Arizona : Yuma Cogen Associates (AZ) - Primary fuel: Natural Gas</t>
  </si>
  <si>
    <t>Imported Electricity : Specified Imports : California Tribal : Desert View Power (CA Tribal) - Primary fuel: Biomass</t>
  </si>
  <si>
    <t>Imported Electricity : Specified Imports : Canada : Armstrong Woodwaste Cogeneration (CAN) - Primary fuel: Biomass</t>
  </si>
  <si>
    <t>Imported Electricity : Specified Imports : Canada : Powell River Generation (Catalyst Paper) (CAN) - Primary fuel: Biomass</t>
  </si>
  <si>
    <t>Imported Electricity : Specified Imports : Canada : Prince George Pulp &amp; Paper (CAN) - Primary fuel: Biomass</t>
  </si>
  <si>
    <t>Imported Electricity : Specified Imports : Colorado : Craig (CO) - Primary fuel: Coal</t>
  </si>
  <si>
    <t>Imported Electricity : Specified Imports : Colorado : Rawhide Unit (CO) - Primary fuel: Coal</t>
  </si>
  <si>
    <t>Imported Electricity : Specified Imports : Idaho : Bennett Mountain Power (ID) - Primary fuel: Natural Gas</t>
  </si>
  <si>
    <t>Imported Electricity : Specified Imports : Idaho : Big Sky Dairy Digester (ID) - Primary fuel: Biomass</t>
  </si>
  <si>
    <t>Imported Electricity : Specified Imports : Idaho : Clearwater Paper Corp. - Lewiston (ID) - Primary fuel: Biomass</t>
  </si>
  <si>
    <t>Imported Electricity : Specified Imports : Idaho : Evander Andrews Power Complex (ID) - Primary fuel: Natural Gas</t>
  </si>
  <si>
    <t>Imported Electricity : Specified Imports : Idaho : Langley Gulch Power Plant (ID) - Primary fuel: Natural Gas</t>
  </si>
  <si>
    <t>Imported Electricity : Specified Imports : Idaho : Rock Creek Dairy (New Energy One) (ID) - Primary Fuel: Digester Gas</t>
  </si>
  <si>
    <t>Imported Electricity : Specified Imports : Mexico : La Rosita Power Project (MEX) - Primary fuel: Natural Gas</t>
  </si>
  <si>
    <t>Imported Electricity : Specified Imports : Mexico : Termoelectrica de Mexicali (MEX) - Primary fuel: Natural Gas</t>
  </si>
  <si>
    <t>Imported Electricity : Specified Imports : Montana : Centennial Hardin (MT) - Primary fuel: Coal</t>
  </si>
  <si>
    <t>Imported Electricity : Specified Imports : Montana : Colstrip (MT) - Primary fuel: Coal</t>
  </si>
  <si>
    <t>Imported Electricity : Specified Imports : Multi-Jurisdictional : PacifiCorp (MJRP) - Primary fuel: Coal</t>
  </si>
  <si>
    <t>Imported Electricity : Specified Imports : Nebraska : Whelan Energy Center (NE) - Primary fuel: Coal</t>
  </si>
  <si>
    <t>Imported Electricity : Specified Imports : Nevada : Apex Generating Station (NV) - Primary fuel: Natural Gas</t>
  </si>
  <si>
    <t>Imported Electricity : Specified Imports : Nevada : Chuck Lenzie Station (NV) - Primary fuel: Natural Gas</t>
  </si>
  <si>
    <t>Imported Electricity : Specified Imports : Nevada : Clark Station (NV) - Primary fuel: Natural Gas</t>
  </si>
  <si>
    <t>Imported Electricity : Specified Imports : Nevada : Desert Star Energy Center (fka Eldorado Energy) (NV) - Primary fuel: Natural Gas</t>
  </si>
  <si>
    <t>Imported Electricity : Specified Imports : Nevada : Fort Churchill Station (NV) - Primary fuel: Natural Gas</t>
  </si>
  <si>
    <t>Imported Electricity : Specified Imports : Nevada : Frank Tracy Station (NV) - Primary fuel: Natural Gas</t>
  </si>
  <si>
    <t>Imported Electricity : Specified Imports : Nevada : Harry Allen Station (NV) - Primary fuel: Natural Gas</t>
  </si>
  <si>
    <t>Imported Electricity : Specified Imports : Nevada : Higgins Generating Station (NV) - Primary fuel: Natural Gas</t>
  </si>
  <si>
    <t>Imported Electricity : Specified Imports : Nevada : Las Vegas Generating Station (NV) - Primary fuel: Natural Gas</t>
  </si>
  <si>
    <t>Imported Electricity : Specified Imports : Nevada : Mohave (NV) - Primary fuel: Coal</t>
  </si>
  <si>
    <t>Imported Electricity : Specified Imports : Nevada : Reid Gardner Station (NV) - Primary fuel: Coal</t>
  </si>
  <si>
    <t>Imported Electricity : Specified Imports : Nevada : Silverhawk Station (NV) - Primary fuel: Natural Gas</t>
  </si>
  <si>
    <t>Imported Electricity : Specified Imports : Nevada : TS Power Plant (NV) - Primary fuel: Coal</t>
  </si>
  <si>
    <t>Imported Electricity : Specified Imports : New Mexico : Afton Generating Station (NM) - Primary fuel: Natural Gas</t>
  </si>
  <si>
    <t>Imported Electricity : Specified Imports : New Mexico : Four Corners Power Plant (NM) - Primary fuel: Coal</t>
  </si>
  <si>
    <t>Imported Electricity : Specified Imports : New Mexico : La Luz Generating Station (NM) - Primary fuel: Natural Gas</t>
  </si>
  <si>
    <t>Imported Electricity : Specified Imports : New Mexico : Lordsburg Generating Station (NM) - Primary fuel: Natural Gas</t>
  </si>
  <si>
    <t>Imported Electricity : Specified Imports : New Mexico : Luna Energy Facility (NM) - Primary fuel: Natural Gas</t>
  </si>
  <si>
    <t>Imported Electricity : Specified Imports : New Mexico : Reeves Generating Station (NM) - Primary fuel: Natural Gas</t>
  </si>
  <si>
    <t>Imported Electricity : Specified Imports : New Mexico : Rio Bravo Generating Station (NM) - Primary fuel: Natural Gas</t>
  </si>
  <si>
    <t>Imported Electricity : Specified Imports : New Mexico : San Juan (NM) - Primary fuel: Coal</t>
  </si>
  <si>
    <t>Imported Electricity : Specified Imports : New Mexico : Valencia Energy Center (NM) - Primary fuel: Natural Gas</t>
  </si>
  <si>
    <t>Imported Electricity : Specified Imports : Oregon : Beaver (OR) - Primary fuel: Natural Gas</t>
  </si>
  <si>
    <t>Imported Electricity : Specified Imports : Oregon : Boardman Power Plant (OR) - Primary fuel: Coal</t>
  </si>
  <si>
    <t>Imported Electricity : Specified Imports : Oregon : Carty Generating Station (OR) - Primary fuel: Natural Gas</t>
  </si>
  <si>
    <t>Imported Electricity : Specified Imports : Oregon : Coyote Springs I (OR) - Primary fuel: Natural Gas</t>
  </si>
  <si>
    <t>Imported Electricity : Specified Imports : Oregon : Hermiston (OR) - Primary fuel: Natural Gas</t>
  </si>
  <si>
    <t>Imported Electricity : Specified Imports : Oregon : Hermiston Power (OR) - Primary fuel: Natural Gas</t>
  </si>
  <si>
    <t>Imported Electricity : Specified Imports : Oregon : Klamath Expansion Project (OR) - Primary fuel: Natural Gas</t>
  </si>
  <si>
    <t>Imported Electricity : Specified Imports : Oregon : Klamath Falls Cogen (OR) - Primary fuel: Natural Gas</t>
  </si>
  <si>
    <t>Imported Electricity : Specified Imports : Oregon : Port Westward 1 (OR) - Primary fuel: Natural Gas</t>
  </si>
  <si>
    <t>Imported Electricity : Specified Imports : Oregon : Port Westward 2 (OR) - Primary fuel: Natural Gas</t>
  </si>
  <si>
    <t>Imported Electricity : Specified Imports : Oregon : Seneca Sustainability Energy (OR) - Primary fuel: Biomass</t>
  </si>
  <si>
    <t>Imported Electricity : Specified Imports : Pacific Northwest : Bonneville Power Administration (PNW) - Primarily Hydropower</t>
  </si>
  <si>
    <t>Imported Electricity : Specified Imports : Pacific Northwest : Powerex (PNW) - Primarily Hydropower</t>
  </si>
  <si>
    <t>Imported Electricity : Specified Imports : Pacific Northwest : Tacoma Power (PNW) - Primarily Hydropower</t>
  </si>
  <si>
    <t>Imported Electricity : Specified Imports : Utah : Bonanza Power Plant (UT) - Primary fuel: Coal</t>
  </si>
  <si>
    <t>Imported Electricity : Specified Imports : Utah : Currant Creek (UT) - Primary fuel: Natural Gas</t>
  </si>
  <si>
    <t>Imported Electricity : Specified Imports : Utah : Gadsby (UT) - Primary fuel: Natural Gas</t>
  </si>
  <si>
    <t>Imported Electricity : Specified Imports : Utah : Hunter (UT) - Primary fuel: Coal</t>
  </si>
  <si>
    <t>Imported Electricity : Specified Imports : Utah : Huntington (UT) - Primary fuel: Coal</t>
  </si>
  <si>
    <t>Imported Electricity : Specified Imports : Utah : Intermountain Power Project (IPP) (UT) - Primary fuel: Coal</t>
  </si>
  <si>
    <t>Imported Electricity : Specified Imports : Utah : Lake Side (UT) - Primary fuel: Natural Gas</t>
  </si>
  <si>
    <t>Imported Electricity : Specified Imports : Utah : Nebo Power Station (UT) - Primary fuel: Natural Gas</t>
  </si>
  <si>
    <t>Imported Electricity : Specified Imports : Utah : Trans-Jordan Generating Station (Landfill Gas) (UT) - Primary fuel: Biomass</t>
  </si>
  <si>
    <t>Imported Electricity : Specified Imports : Utah : West Valley Generation Project (UT) - Primary fuel: Natural Gas</t>
  </si>
  <si>
    <t>Imported Electricity : Specified Imports : Washington : Chehalis (WA) - Primary fuel: Natural Gas</t>
  </si>
  <si>
    <t>Imported Electricity : Specified Imports : Washington : Encogen Generating Station (WA) - Primary fuel: Natural Gas</t>
  </si>
  <si>
    <t>Imported Electricity : Specified Imports : Washington : Ferndale Generating Station (WA) - Primary fuel: Natural Gas</t>
  </si>
  <si>
    <t>Imported Electricity : Specified Imports : Washington : Frederickson PSE (WA) - Primary fuel: Natural Gas</t>
  </si>
  <si>
    <t>Imported Electricity : Specified Imports : Washington : Fredonia Generating Station (WA) - Primary fuel: Natural Gas</t>
  </si>
  <si>
    <t>Imported Electricity : Specified Imports : Washington : Goldendale Generating Station (WA) - Primary fuel: Natural Gas</t>
  </si>
  <si>
    <t>Imported Electricity : Specified Imports : Washington : Grays Harbor Energy (WA) - Primary fuel: Natural Gas</t>
  </si>
  <si>
    <t>Imported Electricity : Specified Imports : Washington : HW Hill Landfill Gas (aka Roosevelt Biogas 1) (WA) - Primary fuel: Biomass</t>
  </si>
  <si>
    <t>Imported Electricity : Specified Imports : Washington : Kettle Falls Woodwaste Plant (WA) - Primary fuel: Biomass</t>
  </si>
  <si>
    <t>Imported Electricity : Specified Imports : Washington : Longview Washington Pulp &amp; Paper Mill (WA) - Primary fuel: Biomass</t>
  </si>
  <si>
    <t>Imported Electricity : Specified Imports : Washington : Mint Farm Generation Station (WA) - Primary fuel: Natural Gas</t>
  </si>
  <si>
    <t>Imported Electricity : Specified Imports : Washington : Nippon Paper Cogen (WA) - Primary fuel: Biomass</t>
  </si>
  <si>
    <t>Imported Electricity : Specified Imports : Washington : River Road Generating Plant (Clark County PUD) (WA) - Primary fuel: Natural Gas</t>
  </si>
  <si>
    <t>Imported Electricity : Specified Imports : Washington : Sierra Pacific Burlington (WA) - Primary fuel: Biomass</t>
  </si>
  <si>
    <t>Imported Electricity : Specified Imports : Washington : Sumas Power Plant (WA) - Primary fuel: Natural Gas</t>
  </si>
  <si>
    <t>Imported Electricity : Specified Imports : Washington : Transalta Centralia Generation (WA) - Primary fuel: Coal</t>
  </si>
  <si>
    <t>Imported Electricity : Specified Imports : Washington : WestRock - Tacoma (fka Simpson Biomass) (WA) - Primary fuel: Biomass</t>
  </si>
  <si>
    <t>Imported Electricity : Specified Imports : Washington : Weyerhaeuser Longview (WA) - Primary fuel: Biomass</t>
  </si>
  <si>
    <t>Imported Electricity : Specified Imports : Wyoming : Dave Johnston (WY) - Primary fuel: Coal</t>
  </si>
  <si>
    <t>Imported Electricity : Specified Imports : Wyoming : Jim Bridger Total Plant (WY) - Primary fuel: Coal</t>
  </si>
  <si>
    <t>Imported Electricity : Specified Imports : Wyoming : Laramie River Station (WY) - Primary fuel: Coal</t>
  </si>
  <si>
    <t>Imported Electricity : Specified Imports : Wyoming : Naughton (WY) - Primary fuel: Coal</t>
  </si>
  <si>
    <t>Imported Electricity : Specified Imports : Wyoming : Wyodak (WY) - Primary fuel: Coal</t>
  </si>
  <si>
    <t>Imported Electricity : Unspecified Imports : CAISO EIM Outstanding Emissions - Unspecified sources</t>
  </si>
  <si>
    <t>Imported Electricity : Unspecified Imports : Other - Unspecified sources</t>
  </si>
  <si>
    <t>In State Generation : Merchant Owned - Associated gas</t>
  </si>
  <si>
    <t>In State Generation : Merchant Owned - Biodiesel</t>
  </si>
  <si>
    <t>In State Generation : Merchant Owned - Biomass</t>
  </si>
  <si>
    <t>In State Generation : Merchant Owned - Biomethane</t>
  </si>
  <si>
    <t>In State Generation : Merchant Owned - Crude oil</t>
  </si>
  <si>
    <t>In State Generation : Merchant Owned - Digester gas</t>
  </si>
  <si>
    <t>In State Generation : Merchant Owned - Distillate</t>
  </si>
  <si>
    <t>In State Generation : Merchant Owned - Jet fuel</t>
  </si>
  <si>
    <t>In State Generation : Merchant Owned - Kerosene</t>
  </si>
  <si>
    <t>In State Generation : Merchant Owned - Landfill gas</t>
  </si>
  <si>
    <t>In State Generation : Merchant Owned - MSW</t>
  </si>
  <si>
    <t>In State Generation : Merchant Owned - Natural gas</t>
  </si>
  <si>
    <t>In State Generation : Merchant Owned - Petroleum coke</t>
  </si>
  <si>
    <t>In State Generation : Merchant Owned - Propane</t>
  </si>
  <si>
    <t>In State Generation : Merchant Owned - Refinery gas</t>
  </si>
  <si>
    <t>In State Generation : Merchant Owned - Renewable Diesel</t>
  </si>
  <si>
    <t>In State Generation : Merchant Owned - Residual fuel oil</t>
  </si>
  <si>
    <t>In State Generation : Merchant Owned - Waste oil</t>
  </si>
  <si>
    <t>In State Generation : Utility Owned - Biodiesel</t>
  </si>
  <si>
    <t>In State Generation : Utility Owned - Biomass</t>
  </si>
  <si>
    <t>In State Generation : Utility Owned - Biomethane</t>
  </si>
  <si>
    <t>In State Generation : Utility Owned - Digester gas</t>
  </si>
  <si>
    <t>In State Generation : Utility Owned - Distillate</t>
  </si>
  <si>
    <t>In State Generation : Utility Owned - Landfill gas</t>
  </si>
  <si>
    <t>In State Generation : Utility Owned - Natural gas</t>
  </si>
  <si>
    <t>In State Generation : Utility Owned - Propane</t>
  </si>
  <si>
    <t>In State Generation : Utility Owned - Refinery gas</t>
  </si>
  <si>
    <t>In State Generation : Utility Owned - Renewable Diesel</t>
  </si>
  <si>
    <t>In State Generation : Utility Owned - Residual fuel oil</t>
  </si>
  <si>
    <t>1A1aii - Combined Heat and Power Generation (CHP)</t>
  </si>
  <si>
    <t>CHP: Commercial : Useful Thermal Output - Biodiesel</t>
  </si>
  <si>
    <t>CHP: Commercial : Useful Thermal Output - Biomethane</t>
  </si>
  <si>
    <t>CHP: Commercial : Useful Thermal Output - Crude oil</t>
  </si>
  <si>
    <t>CHP: Commercial : Useful Thermal Output - Digester gas</t>
  </si>
  <si>
    <t>CHP: Commercial : Useful Thermal Output - Distillate</t>
  </si>
  <si>
    <t>CHP: Commercial : Useful Thermal Output - Jet fuel</t>
  </si>
  <si>
    <t>CHP: Commercial : Useful Thermal Output - Kerosene</t>
  </si>
  <si>
    <t>CHP: Commercial : Useful Thermal Output - Landfill gas</t>
  </si>
  <si>
    <t>CHP: Commercial : Useful Thermal Output - Natural gas</t>
  </si>
  <si>
    <t>CHP: Commercial : Useful Thermal Output - Propane</t>
  </si>
  <si>
    <t>CHP: Commercial : Useful Thermal Output - Renewable Diesel</t>
  </si>
  <si>
    <t>CHP: Industrial : Useful Thermal Output - Associated gas</t>
  </si>
  <si>
    <t>CHP: Industrial : Useful Thermal Output - Biodiesel</t>
  </si>
  <si>
    <t>CHP: Industrial : Useful Thermal Output - Biomass</t>
  </si>
  <si>
    <t>CHP: Industrial : Useful Thermal Output - Biomethane</t>
  </si>
  <si>
    <t>CHP: Industrial : Useful Thermal Output - Coal</t>
  </si>
  <si>
    <t>CHP: Industrial : Useful Thermal Output - Crude oil</t>
  </si>
  <si>
    <t>CHP: Industrial : Useful Thermal Output - Digester gas</t>
  </si>
  <si>
    <t>CHP: Industrial : Useful Thermal Output - Distillate</t>
  </si>
  <si>
    <t>CHP: Industrial : Useful Thermal Output - Kerosene</t>
  </si>
  <si>
    <t>CHP: Industrial : Useful Thermal Output - Landfill gas</t>
  </si>
  <si>
    <t>CHP: Industrial : Useful Thermal Output - MSW</t>
  </si>
  <si>
    <t>CHP: Industrial : Useful Thermal Output - Natural gas</t>
  </si>
  <si>
    <t>CHP: Industrial : Useful Thermal Output - Petroleum coke</t>
  </si>
  <si>
    <t>CHP: Industrial : Useful Thermal Output - Propane</t>
  </si>
  <si>
    <t>CHP: Industrial : Useful Thermal Output - Refinery gas</t>
  </si>
  <si>
    <t>CHP: Industrial : Useful Thermal Output - Renewable Diesel</t>
  </si>
  <si>
    <t>CHP: Industrial : Useful Thermal Output - Residual fuel oil</t>
  </si>
  <si>
    <t>CHP: Industrial : Useful Thermal Output - Tires</t>
  </si>
  <si>
    <t>CHP: Industrial : Useful Thermal Output - Waste oil</t>
  </si>
  <si>
    <t>In State Generation : CHP: Commercial - Biodiesel</t>
  </si>
  <si>
    <t>In State Generation : CHP: Commercial - Biomethane</t>
  </si>
  <si>
    <t>In State Generation : CHP: Commercial - Crude oil</t>
  </si>
  <si>
    <t>In State Generation : CHP: Commercial - Digester gas</t>
  </si>
  <si>
    <t>In State Generation : CHP: Commercial - Distillate</t>
  </si>
  <si>
    <t>In State Generation : CHP: Commercial - Jet fuel</t>
  </si>
  <si>
    <t>In State Generation : CHP: Commercial - Kerosene</t>
  </si>
  <si>
    <t>In State Generation : CHP: Commercial - Landfill gas</t>
  </si>
  <si>
    <t>In State Generation : CHP: Commercial - Natural gas</t>
  </si>
  <si>
    <t>In State Generation : CHP: Commercial - Propane</t>
  </si>
  <si>
    <t>In State Generation : CHP: Commercial - Renewable Diesel</t>
  </si>
  <si>
    <t>In State Generation : CHP: Industrial - Associated gas</t>
  </si>
  <si>
    <t>In State Generation : CHP: Industrial - Biodiesel</t>
  </si>
  <si>
    <t>In State Generation : CHP: Industrial - Biomass</t>
  </si>
  <si>
    <t>In State Generation : CHP: Industrial - Biomethane</t>
  </si>
  <si>
    <t>In State Generation : CHP: Industrial - Coal</t>
  </si>
  <si>
    <t>In State Generation : CHP: Industrial - Crude oil</t>
  </si>
  <si>
    <t>In State Generation : CHP: Industrial - Digester gas</t>
  </si>
  <si>
    <t>In State Generation : CHP: Industrial - Distillate</t>
  </si>
  <si>
    <t>In State Generation : CHP: Industrial - Kerosene</t>
  </si>
  <si>
    <t>In State Generation : CHP: Industrial - Landfill gas</t>
  </si>
  <si>
    <t>In State Generation : CHP: Industrial - MSW</t>
  </si>
  <si>
    <t>In State Generation : CHP: Industrial - Natural gas</t>
  </si>
  <si>
    <t>In State Generation : CHP: Industrial - Petroleum coke</t>
  </si>
  <si>
    <t>In State Generation : CHP: Industrial - Propane</t>
  </si>
  <si>
    <t>In State Generation : CHP: Industrial - Refinery gas</t>
  </si>
  <si>
    <t>In State Generation : CHP: Industrial - Renewable Diesel</t>
  </si>
  <si>
    <t>In State Generation : CHP: Industrial - Residual fuel oil</t>
  </si>
  <si>
    <t>In State Generation : CHP: Industrial - Tires</t>
  </si>
  <si>
    <t>In State Generation : CHP: Industrial - Waste oil</t>
  </si>
  <si>
    <t>1A1b - Petroleum Refining</t>
  </si>
  <si>
    <t/>
  </si>
  <si>
    <t>Petroleum Refining and Hydrogen Production - Associated gas</t>
  </si>
  <si>
    <t>Petroleum Refining and Hydrogen Production - Biodiesel</t>
  </si>
  <si>
    <t>Petroleum Refining and Hydrogen Production - Catalyst coke</t>
  </si>
  <si>
    <t>Petroleum Refining and Hydrogen Production - Digester gas</t>
  </si>
  <si>
    <t>Petroleum Refining and Hydrogen Production - Distillate</t>
  </si>
  <si>
    <t>Petroleum Refining and Hydrogen Production - Ethanol</t>
  </si>
  <si>
    <t>Petroleum Refining and Hydrogen Production - Gasoline</t>
  </si>
  <si>
    <t>Petroleum Refining and Hydrogen Production - LPG</t>
  </si>
  <si>
    <t>Petroleum Refining and Hydrogen Production - Natural gas</t>
  </si>
  <si>
    <t>Petroleum Refining and Hydrogen Production - Petroleum coke</t>
  </si>
  <si>
    <t>Petroleum Refining and Hydrogen Production - Process gas</t>
  </si>
  <si>
    <t>Petroleum Refining and Hydrogen Production - Refinery gas</t>
  </si>
  <si>
    <t>Petroleum Refining and Hydrogen Production - Renewable Diesel</t>
  </si>
  <si>
    <t>Petroleum Refining and Hydrogen Production - Residual fuel oil</t>
  </si>
  <si>
    <t>1A1c - Manufacture of Solid Fuels and Other Energy Industries</t>
  </si>
  <si>
    <t>1A1cii - Other Energy Industries</t>
  </si>
  <si>
    <t>Oil &amp; Gas: Production &amp; Processing - Associated gas</t>
  </si>
  <si>
    <t>Oil &amp; Gas: Production &amp; Processing - Biodiesel</t>
  </si>
  <si>
    <t>Oil &amp; Gas: Production &amp; Processing - Distillate</t>
  </si>
  <si>
    <t>Oil &amp; Gas: Production &amp; Processing - Natural gas</t>
  </si>
  <si>
    <t>Oil &amp; Gas: Production &amp; Processing - Renewable Diesel</t>
  </si>
  <si>
    <t>Oil &amp; Gas: Production &amp; Processing - Residual fuel oil</t>
  </si>
  <si>
    <t>Transmission and Distribution : Natural Gas Pipelines - Natural gas</t>
  </si>
  <si>
    <t>Transmission and Distribution : Non Natural Gas Pipelines - Natural gas</t>
  </si>
  <si>
    <t>1A2 - Manufacturing Industries and Construction</t>
  </si>
  <si>
    <t>Manufacturing : Primary Metals - Natural gas</t>
  </si>
  <si>
    <t>1A2d - Pulp, Paper and Print</t>
  </si>
  <si>
    <t>Manufacturing : Printing &amp; Publishing - Natural gas</t>
  </si>
  <si>
    <t>Manufacturing : Pulp &amp; Paper - Natural gas</t>
  </si>
  <si>
    <t>1A2e - Food Processing, Beverages and Tobacco</t>
  </si>
  <si>
    <t>Manufacturing : Food Products - Natural gas</t>
  </si>
  <si>
    <t>Manufacturing : Food Products : Food Processing - Natural gas</t>
  </si>
  <si>
    <t>Manufacturing : Food Products : Sugar &amp; Confections - Natural gas</t>
  </si>
  <si>
    <t>Manufacturing : Tobacco - Natural gas</t>
  </si>
  <si>
    <t>1A2f - Non-Metallic Minerals</t>
  </si>
  <si>
    <t>Manufacturing : Stone, Clay, Glass &amp; Cement - Natural gas</t>
  </si>
  <si>
    <t>Manufacturing : Stone, Clay, Glass &amp; Cement : Cement - Biodiesel</t>
  </si>
  <si>
    <t>Manufacturing : Stone, Clay, Glass &amp; Cement : Cement - Biomass waste fuel</t>
  </si>
  <si>
    <t>Manufacturing : Stone, Clay, Glass &amp; Cement : Cement - Coal</t>
  </si>
  <si>
    <t>Manufacturing : Stone, Clay, Glass &amp; Cement : Cement - Distillate</t>
  </si>
  <si>
    <t>Manufacturing : Stone, Clay, Glass &amp; Cement : Cement - LPG</t>
  </si>
  <si>
    <t>Manufacturing : Stone, Clay, Glass &amp; Cement : Cement - MSW</t>
  </si>
  <si>
    <t>Manufacturing : Stone, Clay, Glass &amp; Cement : Cement - Natural gas</t>
  </si>
  <si>
    <t>Manufacturing : Stone, Clay, Glass &amp; Cement : Cement - Petroleum coke</t>
  </si>
  <si>
    <t>Manufacturing : Stone, Clay, Glass &amp; Cement : Cement - Renewable Diesel</t>
  </si>
  <si>
    <t>Manufacturing : Stone, Clay, Glass &amp; Cement : Cement - Residual fuel oil</t>
  </si>
  <si>
    <t>Manufacturing : Stone, Clay, Glass &amp; Cement : Cement - Tires</t>
  </si>
  <si>
    <t>Manufacturing : Stone, Clay, Glass &amp; Cement : Flat Glass - Natural gas</t>
  </si>
  <si>
    <t>Manufacturing : Stone, Clay, Glass &amp; Cement : Glass Containers - Natural gas</t>
  </si>
  <si>
    <t>1A2g - Transport Equipment</t>
  </si>
  <si>
    <t>Manufacturing : Transportation Equip. - Natural gas</t>
  </si>
  <si>
    <t>1A2h - Machinery</t>
  </si>
  <si>
    <t>Manufacturing : Electric &amp; Electronic Equip. - Natural gas</t>
  </si>
  <si>
    <t>Manufacturing : Metal Durables : Computers &amp; Office Machines - Natural gas</t>
  </si>
  <si>
    <t>Manufacturing : Metal Durables : Fabricated Metal Products - Natural gas</t>
  </si>
  <si>
    <t>Manufacturing : Metal Durables : Industrial Machinery &amp; Equip. - Natural gas</t>
  </si>
  <si>
    <t>1A2i - Mining (excluding fuels) and Quarrying</t>
  </si>
  <si>
    <t>Mining : Coal - Natural gas</t>
  </si>
  <si>
    <t>Mining : Metals - Natural gas</t>
  </si>
  <si>
    <t>Mining : Non Metals - Natural gas</t>
  </si>
  <si>
    <t>1A2j - Wood and Wood Products</t>
  </si>
  <si>
    <t>Manufacturing : Wood &amp; Furniture : Furniture &amp; Fixtures - Natural gas</t>
  </si>
  <si>
    <t>Manufacturing : Wood &amp; Furniture : Lumber &amp; Wood Products - Natural gas</t>
  </si>
  <si>
    <t>1A2k - Construction</t>
  </si>
  <si>
    <t>Manufacturing : Construction - Ethanol</t>
  </si>
  <si>
    <t>Manufacturing : Construction - Gasoline</t>
  </si>
  <si>
    <t>Manufacturing : Construction - Natural gas</t>
  </si>
  <si>
    <t>1A2l - Textile and Leather</t>
  </si>
  <si>
    <t>Manufacturing : Textiles : Apparel - Natural gas</t>
  </si>
  <si>
    <t>Manufacturing : Textiles : Leather - Natural gas</t>
  </si>
  <si>
    <t>Manufacturing : Textiles : Textile Mills - Natural gas</t>
  </si>
  <si>
    <t>1A2m - Non-specified Industry.</t>
  </si>
  <si>
    <t>Manufacturing - Biodiesel</t>
  </si>
  <si>
    <t>Manufacturing - Coal</t>
  </si>
  <si>
    <t>Manufacturing - Distillate</t>
  </si>
  <si>
    <t>Manufacturing - Ethanol</t>
  </si>
  <si>
    <t>Manufacturing - Gasoline</t>
  </si>
  <si>
    <t>Manufacturing - Kerosene</t>
  </si>
  <si>
    <t>Manufacturing - LPG</t>
  </si>
  <si>
    <t>Manufacturing - Natural gas</t>
  </si>
  <si>
    <t>Manufacturing - Petroleum coke</t>
  </si>
  <si>
    <t>Manufacturing - Renewable Diesel</t>
  </si>
  <si>
    <t>Manufacturing - Residual fuel oil</t>
  </si>
  <si>
    <t>Manufacturing : Plastics &amp; Rubber - Natural gas</t>
  </si>
  <si>
    <t>Manufacturing : Plastics &amp; Rubber : Plastics - Natural gas</t>
  </si>
  <si>
    <t>Not Specified Industrial - Other petroleum products</t>
  </si>
  <si>
    <t>Not Specified Industrial - Wood (wet)</t>
  </si>
  <si>
    <t>1A3 - Transport</t>
  </si>
  <si>
    <t>Not Specified Transportation - Biodiesel</t>
  </si>
  <si>
    <t>Not Specified Transportation - Distillate</t>
  </si>
  <si>
    <t>Not Specified Transportation - LPG</t>
  </si>
  <si>
    <t>Not Specified Transportation - Renewable Diesel</t>
  </si>
  <si>
    <t>1A3a - Civil Aviation</t>
  </si>
  <si>
    <t>Aviation - Ethanol</t>
  </si>
  <si>
    <t>Aviation - Gasoline</t>
  </si>
  <si>
    <t>1A3aii - Domestic Aviation</t>
  </si>
  <si>
    <t>Aviation : Domestic Air transport - Aviation gasoline</t>
  </si>
  <si>
    <t>Aviation : Domestic Air transport : Intrastate - Alternative Jet Fuel</t>
  </si>
  <si>
    <t>Aviation : Domestic Air transport : Intrastate - Jet fuel</t>
  </si>
  <si>
    <t>1A3b - Road Transportation</t>
  </si>
  <si>
    <t>On Road - Natural gas</t>
  </si>
  <si>
    <t>1A3bi - Cars</t>
  </si>
  <si>
    <t>On Road : Light-duty Vehicles : Passenger Cars - Biodiesel</t>
  </si>
  <si>
    <t>On Road : Light-duty Vehicles : Passenger Cars - Distillate</t>
  </si>
  <si>
    <t>On Road : Light-duty Vehicles : Passenger Cars - Ethanol</t>
  </si>
  <si>
    <t>On Road : Light-duty Vehicles : Passenger Cars - Gasoline</t>
  </si>
  <si>
    <t>On Road : Light-duty Vehicles : Passenger Cars - Renewable Diesel</t>
  </si>
  <si>
    <t>1A3bii - Light-duty Trucks</t>
  </si>
  <si>
    <t>On Road : Light-duty Vehicles : Light-duty Trucks &amp; SUVs - Biodiesel</t>
  </si>
  <si>
    <t>On Road : Light-duty Vehicles : Light-duty Trucks &amp; SUVs - Distillate</t>
  </si>
  <si>
    <t>On Road : Light-duty Vehicles : Light-duty Trucks &amp; SUVs - Ethanol</t>
  </si>
  <si>
    <t>On Road : Light-duty Vehicles : Light-duty Trucks &amp; SUVs - Gasoline</t>
  </si>
  <si>
    <t>On Road : Light-duty Vehicles : Light-duty Trucks &amp; SUVs - Renewable Diesel</t>
  </si>
  <si>
    <t>1A3biii - Heavy-duty Trucks and Buses</t>
  </si>
  <si>
    <t>On Road - Biomethane</t>
  </si>
  <si>
    <t>On Road : Heavy-duty Vehicles : Buses - Biodiesel</t>
  </si>
  <si>
    <t>On Road : Heavy-duty Vehicles : Buses - Distillate</t>
  </si>
  <si>
    <t>On Road : Heavy-duty Vehicles : Buses - Ethanol</t>
  </si>
  <si>
    <t>On Road : Heavy-duty Vehicles : Buses - Gasoline</t>
  </si>
  <si>
    <t>On Road : Heavy-duty Vehicles : Buses - Renewable Diesel</t>
  </si>
  <si>
    <t>On Road : Heavy-duty Vehicles : Heavy-duty Trucks - Biodiesel</t>
  </si>
  <si>
    <t>On Road : Heavy-duty Vehicles : Heavy-duty Trucks - Distillate</t>
  </si>
  <si>
    <t>On Road : Heavy-duty Vehicles : Heavy-duty Trucks - Ethanol</t>
  </si>
  <si>
    <t>On Road : Heavy-duty Vehicles : Heavy-duty Trucks - Gasoline</t>
  </si>
  <si>
    <t>On Road : Heavy-duty Vehicles : Heavy-duty Trucks - Renewable Diesel</t>
  </si>
  <si>
    <t>On Road : Heavy-duty Vehicles : Motorhomes - Biodiesel</t>
  </si>
  <si>
    <t>On Road : Heavy-duty Vehicles : Motorhomes - Distillate</t>
  </si>
  <si>
    <t>On Road : Heavy-duty Vehicles : Motorhomes - Ethanol</t>
  </si>
  <si>
    <t>On Road : Heavy-duty Vehicles : Motorhomes - Gasoline</t>
  </si>
  <si>
    <t>On Road : Heavy-duty Vehicles : Motorhomes - Renewable Diesel</t>
  </si>
  <si>
    <t>1A3biv - Motorcycles</t>
  </si>
  <si>
    <t>On Road : Light-duty Vehicles : Motorcycles - Ethanol</t>
  </si>
  <si>
    <t>On Road : Light-duty Vehicles : Motorcycles - Gasoline</t>
  </si>
  <si>
    <t>1A3c - Railways</t>
  </si>
  <si>
    <t>Rail - Biodiesel</t>
  </si>
  <si>
    <t>Rail - Distillate</t>
  </si>
  <si>
    <t>Rail - Renewable Diesel</t>
  </si>
  <si>
    <t>1A3d - Water-borne Navigation</t>
  </si>
  <si>
    <t>1A3di - International Water-borne Navigation (International Bunkers)</t>
  </si>
  <si>
    <t>Water-borne : International : Port activities - Distillate</t>
  </si>
  <si>
    <t>Water-borne : International : Port activities - Residual fuel oil</t>
  </si>
  <si>
    <t>Water-borne : International : Transit (CA waters) - Distillate</t>
  </si>
  <si>
    <t>Water-borne : International : Transit (CA waters) - Residual fuel oil</t>
  </si>
  <si>
    <t>1A3dii - Domestic Water-borne Navigation</t>
  </si>
  <si>
    <t>Water-borne - Ethanol</t>
  </si>
  <si>
    <t>Water-borne - Gasoline</t>
  </si>
  <si>
    <t>Water-borne : Interstate : Port activities - Distillate</t>
  </si>
  <si>
    <t>Water-borne : Interstate : Port activities - Residual fuel oil</t>
  </si>
  <si>
    <t>Water-borne : Interstate : Transit (CA waters) - Distillate</t>
  </si>
  <si>
    <t>Water-borne : Interstate : Transit (CA waters) - Residual fuel oil</t>
  </si>
  <si>
    <t>Water-borne : Intrastate : Harbor craft - Biodiesel</t>
  </si>
  <si>
    <t>Water-borne : Intrastate : Harbor craft - Distillate</t>
  </si>
  <si>
    <t>Water-borne : Intrastate : Harbor craft - Renewable Diesel</t>
  </si>
  <si>
    <t>Water-borne : Intrastate : Port activities - Distillate</t>
  </si>
  <si>
    <t>Water-borne : Intrastate : Port activities - Residual fuel oil</t>
  </si>
  <si>
    <t>Water-borne : Intrastate : Transit (CA waters) - Distillate</t>
  </si>
  <si>
    <t>Water-borne : Intrastate : Transit (CA waters) - Residual fuel oil</t>
  </si>
  <si>
    <t>1A3e - Other Transportation</t>
  </si>
  <si>
    <t>1A3eii - Off-road</t>
  </si>
  <si>
    <t>Off Road : Airport Ground Support Equipment - Biodiesel</t>
  </si>
  <si>
    <t>Off Road : Airport Ground Support Equipment - Distillate</t>
  </si>
  <si>
    <t>Off Road : Airport Ground Support Equipment - Renewable Diesel</t>
  </si>
  <si>
    <t>Off Road : Construction and Mining Equipment - Biodiesel</t>
  </si>
  <si>
    <t>Off Road : Construction and Mining Equipment - Distillate</t>
  </si>
  <si>
    <t>Off Road : Construction and Mining Equipment - Renewable Diesel</t>
  </si>
  <si>
    <t>Off Road : Industrial Equipment - Biodiesel</t>
  </si>
  <si>
    <t>Off Road : Industrial Equipment - Distillate</t>
  </si>
  <si>
    <t>Off Road : Industrial Equipment - Renewable Diesel</t>
  </si>
  <si>
    <t>Off Road : Oil Drilling Equipment - Biodiesel</t>
  </si>
  <si>
    <t>Off Road : Oil Drilling Equipment - Distillate</t>
  </si>
  <si>
    <t>Off Road : Oil Drilling Equipment - Renewable Diesel</t>
  </si>
  <si>
    <t>1A4 - Other Sectors</t>
  </si>
  <si>
    <t>1A4a - Commercial/Institutional</t>
  </si>
  <si>
    <t>Communication : Other Message Communications - Natural gas</t>
  </si>
  <si>
    <t>Communication : Radio Broadcasting Stations - Natural gas</t>
  </si>
  <si>
    <t>Communication : Telephone &amp; Cell Phone Services - Natural gas</t>
  </si>
  <si>
    <t>Communication : U.S. Postal Service - Natural gas</t>
  </si>
  <si>
    <t>Domestic Utilities : Sewerage Systems - Natural gas</t>
  </si>
  <si>
    <t>Domestic Utilities : Water Supply - Natural gas</t>
  </si>
  <si>
    <t>Education : College - Natural gas</t>
  </si>
  <si>
    <t>Education : School - Natural gas</t>
  </si>
  <si>
    <t>Food Services : Food &amp; Liquor - Natural gas</t>
  </si>
  <si>
    <t>Food Services : Restaurant - Natural gas</t>
  </si>
  <si>
    <t>Health Care - Natural gas</t>
  </si>
  <si>
    <t>Hotels - Natural gas</t>
  </si>
  <si>
    <t>National Security - Natural gas</t>
  </si>
  <si>
    <t>Not Specified Commercial - Biodiesel</t>
  </si>
  <si>
    <t>Not Specified Commercial - Coal</t>
  </si>
  <si>
    <t>Not Specified Commercial - Distillate</t>
  </si>
  <si>
    <t>Not Specified Commercial - Ethanol</t>
  </si>
  <si>
    <t>Not Specified Commercial - Gasoline</t>
  </si>
  <si>
    <t>Not Specified Commercial - Kerosene</t>
  </si>
  <si>
    <t>Not Specified Commercial - LPG</t>
  </si>
  <si>
    <t>Not Specified Commercial - Natural gas</t>
  </si>
  <si>
    <t>Not Specified Commercial - Renewable Diesel</t>
  </si>
  <si>
    <t>Not Specified Commercial - Residual fuel oil</t>
  </si>
  <si>
    <t>Not Specified Commercial - Wood (wet)</t>
  </si>
  <si>
    <t>Offices - Natural gas</t>
  </si>
  <si>
    <t>Retail &amp; Wholesale : Refrigerated Warehousing - Natural gas</t>
  </si>
  <si>
    <t>Retail &amp; Wholesale : Retail - Natural gas</t>
  </si>
  <si>
    <t>Retail &amp; Wholesale : Warehousing - Natural gas</t>
  </si>
  <si>
    <t>Transportation Services : Airports - Natural gas</t>
  </si>
  <si>
    <t>Transportation Services : Transportation - Natural gas</t>
  </si>
  <si>
    <t>Transportation Services : Water Transportation - Natural gas</t>
  </si>
  <si>
    <t>1A4b - Residential</t>
  </si>
  <si>
    <t>Household Use - Biodiesel</t>
  </si>
  <si>
    <t>Household Use - Coal</t>
  </si>
  <si>
    <t>Household Use - Distillate</t>
  </si>
  <si>
    <t>Household Use - Kerosene</t>
  </si>
  <si>
    <t>Household Use - LPG</t>
  </si>
  <si>
    <t>Household Use - Natural gas</t>
  </si>
  <si>
    <t>Household Use - Renewable Diesel</t>
  </si>
  <si>
    <t>Household Use - Wood (wet)</t>
  </si>
  <si>
    <t>1A4c - Agriculture/Forestry/Fishing/Fish Farms</t>
  </si>
  <si>
    <t>Ag Energy Use - Biodiesel</t>
  </si>
  <si>
    <t>Ag Energy Use - Distillate</t>
  </si>
  <si>
    <t>Ag Energy Use - Ethanol</t>
  </si>
  <si>
    <t>Ag Energy Use - Gasoline</t>
  </si>
  <si>
    <t>Ag Energy Use - Kerosene</t>
  </si>
  <si>
    <t>Ag Energy Use - Natural gas</t>
  </si>
  <si>
    <t>Ag Energy Use - Renewable Diesel</t>
  </si>
  <si>
    <t>Ag Energy Use : Crop Production - Natural gas</t>
  </si>
  <si>
    <t>Ag Energy Use : Livestock - Natural gas</t>
  </si>
  <si>
    <t>1B - Fugitive Emissions from Fuels</t>
  </si>
  <si>
    <t>1B1 - Solid Fuels</t>
  </si>
  <si>
    <t>CHP: Industrial : Useful Thermal Output &gt; Fuel storage - Coal</t>
  </si>
  <si>
    <t>Household Use &gt; Fuel storage - Coal</t>
  </si>
  <si>
    <t>In State Generation : CHP: Industrial &gt; Fuel storage - Coal</t>
  </si>
  <si>
    <t>Manufacturing : Stone, Clay, Glass &amp; Cement : Cement &gt; Fuel storage - Coal</t>
  </si>
  <si>
    <t>Manufacturing &gt; Fuel storage - Coal</t>
  </si>
  <si>
    <t>Not Specified Commercial &gt; Fuel storage - Coal</t>
  </si>
  <si>
    <t>1B2 - Oil and Natural Gas</t>
  </si>
  <si>
    <t>Manufacturing : Construction : Fugitives &gt; Fugitive emissions</t>
  </si>
  <si>
    <t>Manufacturing : Electric &amp; Electronic Equip. : Fugitives &gt; Fugitive emissions</t>
  </si>
  <si>
    <t>Manufacturing : Food Products : Fugitives &gt; Fugitive emissions</t>
  </si>
  <si>
    <t>Manufacturing : Fugitives &gt; Fugitive emissions</t>
  </si>
  <si>
    <t>Manufacturing : Plastics &amp; Rubber : Fugitives &gt; Fugitive emissions</t>
  </si>
  <si>
    <t>Manufacturing : Primary Metals : Fugitives &gt; Fugitive emissions</t>
  </si>
  <si>
    <t>Manufacturing : Pulp &amp; Paper : Fugitives &gt; Fugitive emissions</t>
  </si>
  <si>
    <t>Manufacturing : Storage Tanks : Fugitives &gt; Fugitive emissions</t>
  </si>
  <si>
    <t>Not Specified Industrial : Fugitives &gt; Fugitive emissions</t>
  </si>
  <si>
    <t>Oil &amp; Gas: Production &amp; Processing : Processing : Fugitives &gt; Fugitive emissions</t>
  </si>
  <si>
    <t>Oil &amp; Gas: Production &amp; Processing : Production : Fugitives &gt; Fugitive emissions</t>
  </si>
  <si>
    <t>Oil &amp; Gas: Production &amp; Processing : Storage : Fugitives &gt; Fugitive emissions</t>
  </si>
  <si>
    <t>Petroleum Marketing : Process Losses : Fugitives &gt; Fugitive emissions</t>
  </si>
  <si>
    <t>Petroleum Marketing : Storage Tanks : Fugitives &gt; Fugitive emissions</t>
  </si>
  <si>
    <t>1B2a - Oil</t>
  </si>
  <si>
    <t>1B2ai - Venting</t>
  </si>
  <si>
    <t>Petroleum Refining and Hydrogen Production &gt; Process emissions</t>
  </si>
  <si>
    <t>1B2aii - Flaring</t>
  </si>
  <si>
    <t>Petroleum Refining and Hydrogen Production &gt; Flaring</t>
  </si>
  <si>
    <t>1B2aiii - All Other</t>
  </si>
  <si>
    <t>Petroleum Refining and Hydrogen Production : Process Losses : Fugitives &gt; Fugitive emissions</t>
  </si>
  <si>
    <t>Petroleum Refining and Hydrogen Production : Storage Tanks : Fugitives &gt; Fugitive emissions</t>
  </si>
  <si>
    <t>Petroleum Refining and Hydrogen Production &gt; Acid gas control</t>
  </si>
  <si>
    <t>1B2b - Natural Gas</t>
  </si>
  <si>
    <t>Transmission and Distribution : Natural Gas Pipelines : Fugitives &gt; Fugitive emissions</t>
  </si>
  <si>
    <t>1B3 - Geothermal Energy Production</t>
  </si>
  <si>
    <t>Imported Electricity : Specified Imports : Nevada : Steamboat Hills Geothermal (NV) &gt; Electricity generation - Primarily Geothermal</t>
  </si>
  <si>
    <t>Imported Electricity : Specified Imports : Nevada : Terra-Gen Dixie Valley (NV) &gt; Electricity generation - Primarily Geothermal</t>
  </si>
  <si>
    <t>Imported Electricity : Specified Imports : Utah : Blundell (UT) &gt; Electricity generation - Primarily Geothermal</t>
  </si>
  <si>
    <t>In State Generation : Merchant Owned &gt; Geothermal power - Geothermal</t>
  </si>
  <si>
    <t>In State Generation : Utility Owned &gt; Geothermal power - Geothermal</t>
  </si>
  <si>
    <t>1B4 - Pollution control devices</t>
  </si>
  <si>
    <t>In State Generation : CHP: Commercial &gt; Acid gas control</t>
  </si>
  <si>
    <t>In State Generation : CHP: Industrial &gt; Acid gas control</t>
  </si>
  <si>
    <t>In State Generation : Merchant Owned &gt; Acid gas control</t>
  </si>
  <si>
    <t>In State Generation : Utility Owned &gt; Acid gas control</t>
  </si>
  <si>
    <t>Manufacturing &gt; Acid gas control</t>
  </si>
  <si>
    <t>2 - Industrial Processes and Product Use</t>
  </si>
  <si>
    <t>2A - Mineral Industry</t>
  </si>
  <si>
    <t>2A1 - Cement Production</t>
  </si>
  <si>
    <t>Manufacturing : Stone, Clay, Glass &amp; Cement : Cement &gt; Clinker production</t>
  </si>
  <si>
    <t>2A2 - Lime Production</t>
  </si>
  <si>
    <t>Manufacturing : Stone, Clay, Glass &amp; Cement : Lime &gt; Lime production</t>
  </si>
  <si>
    <t>2B - Chemical Industry</t>
  </si>
  <si>
    <t>2B2 - Nitric Acid Production</t>
  </si>
  <si>
    <t>Manufacturing : Chemicals &amp; Allied Products : Nitric Acid &gt; Nitric acid production</t>
  </si>
  <si>
    <t>2C - Metal Industry</t>
  </si>
  <si>
    <t>2C5 - Lead Production</t>
  </si>
  <si>
    <t>Manufacturing : Primary Metals : Lead Smelting &gt; Process emissions</t>
  </si>
  <si>
    <t>2D - Non-Energy Products from Fuels and Solvent Use</t>
  </si>
  <si>
    <t>2D1 - Lubricant Use</t>
  </si>
  <si>
    <t>Not Specified Industrial &gt; Fuel consumption - Lubricants</t>
  </si>
  <si>
    <t>Not Specified Transportation &gt; Fuel consumption - Lubricants</t>
  </si>
  <si>
    <t>2D3 - Solvent Use</t>
  </si>
  <si>
    <t>Solvents &amp; Chemicals : Evaporative losses : Fugitives &gt; Fugitive emissions</t>
  </si>
  <si>
    <t>2E - Electronics Industry</t>
  </si>
  <si>
    <t>Manufacturing : Electric &amp; Electronic Equip. : Semiconductors &amp; Related Products &gt; Semiconductor manufacture</t>
  </si>
  <si>
    <t>C2F6</t>
  </si>
  <si>
    <t>C3F8</t>
  </si>
  <si>
    <t>C4F8</t>
  </si>
  <si>
    <t>CF4</t>
  </si>
  <si>
    <t>HFC-23</t>
  </si>
  <si>
    <t>NF3</t>
  </si>
  <si>
    <t>SF6</t>
  </si>
  <si>
    <t>2F - Product Uses as Substitutes for Ozone Depleting Substances</t>
  </si>
  <si>
    <t>Not Specified Commercial &gt; Use of substitutes for ozone depleting substances - Aerosols</t>
  </si>
  <si>
    <t>HFC-134a</t>
  </si>
  <si>
    <t>HFC-152a</t>
  </si>
  <si>
    <t>HFC-43-10mee</t>
  </si>
  <si>
    <t>Not Specified Commercial &gt; Use of substitutes for ozone depleting substances - Fire Protection</t>
  </si>
  <si>
    <t>HFC-125</t>
  </si>
  <si>
    <t>HFC-227ea</t>
  </si>
  <si>
    <t>HFC-236fa</t>
  </si>
  <si>
    <t>Not Specified Commercial &gt; Use of substitutes for ozone depleting substances - Foams</t>
  </si>
  <si>
    <t>HFC-245fa</t>
  </si>
  <si>
    <t>Not Specified Commercial &gt; Use of substitutes for ozone depleting substances - Refrigeration and Air Conditioning</t>
  </si>
  <si>
    <t>HFC-143a</t>
  </si>
  <si>
    <t>HFC-32</t>
  </si>
  <si>
    <t>Not Specified Industrial &gt; Use of substitutes for ozone depleting substances - Aerosols</t>
  </si>
  <si>
    <t>Not Specified Industrial &gt; Use of substitutes for ozone depleting substances - Fire Protection</t>
  </si>
  <si>
    <t>Not Specified Industrial &gt; Use of substitutes for ozone depleting substances - Foams</t>
  </si>
  <si>
    <t>Not Specified Industrial &gt; Use of substitutes for ozone depleting substances - Refrigeration and Air Conditioning</t>
  </si>
  <si>
    <t>Not Specified Industrial &gt; Use of substitutes for ozone depleting substances - Solvents</t>
  </si>
  <si>
    <t>HFC-365mfc</t>
  </si>
  <si>
    <t>Other PFC and PFE</t>
  </si>
  <si>
    <t>Not Specified Residential &gt; Use of substitutes for ozone depleting substances - Aerosols</t>
  </si>
  <si>
    <t>Not Specified Residential &gt; Use of substitutes for ozone depleting substances - Foams</t>
  </si>
  <si>
    <t>Not Specified Residential &gt; Use of substitutes for ozone depleting substances - Refrigeration and Air Conditioning</t>
  </si>
  <si>
    <t>Not Specified Transportation &gt; Use of substitutes for ozone depleting substances - Aerosols</t>
  </si>
  <si>
    <t>Not Specified Transportation &gt; Use of substitutes for ozone depleting substances - Refrigeration and Air Conditioning</t>
  </si>
  <si>
    <t>2G - Other Product Manufacture and Use</t>
  </si>
  <si>
    <t>2G1 - Electrical Equipment</t>
  </si>
  <si>
    <t>2G1b - Use of Electrical Equipment</t>
  </si>
  <si>
    <t>Imported Electricity : Transmission and Distribution &gt; Electricity transmitted</t>
  </si>
  <si>
    <t>In State Generation : Transmission and Distribution &gt; Electricity transmitted</t>
  </si>
  <si>
    <t>2G4 - CO2, Limestone or Soda Ash consumption</t>
  </si>
  <si>
    <t>Not Specified Industrial &gt; CO2 consumption</t>
  </si>
  <si>
    <t>Not Specified Industrial &gt; Limestone and dolomite consumption</t>
  </si>
  <si>
    <t>Not Specified Industrial &gt; Soda ash consumption</t>
  </si>
  <si>
    <t>2H - Other</t>
  </si>
  <si>
    <t>2H3 - Hydrogen Production</t>
  </si>
  <si>
    <t>Petroleum Refining and Hydrogen Production : Transformation &gt; Fuel consumption - Natural gas</t>
  </si>
  <si>
    <t>Petroleum Refining and Hydrogen Production : Transformation &gt; Fuel consumption - Petroleum feedstocks</t>
  </si>
  <si>
    <t>Petroleum Refining and Hydrogen Production : Transformation &gt; Fuel consumption - Refinery gas</t>
  </si>
  <si>
    <t>3 - Agriculture, Forestry and Other Land Use</t>
  </si>
  <si>
    <t>3A - Livestock</t>
  </si>
  <si>
    <t>3A1 - Enteric Fermentation</t>
  </si>
  <si>
    <t>3A1a - Cattle</t>
  </si>
  <si>
    <t>3A1ai - Dairy Cows</t>
  </si>
  <si>
    <t>Livestock population - Dairy calves</t>
  </si>
  <si>
    <t>Livestock population - Dairy cows</t>
  </si>
  <si>
    <t>Livestock population - Dairy replacements 0-12 months</t>
  </si>
  <si>
    <t>Livestock population - Dairy replacements 12-24 months</t>
  </si>
  <si>
    <t>3A1aii - Other Cattle</t>
  </si>
  <si>
    <t>Livestock population - Beef calves</t>
  </si>
  <si>
    <t>Livestock population - Beef cows</t>
  </si>
  <si>
    <t>Livestock population - Beef replacements 0-12 months</t>
  </si>
  <si>
    <t>Livestock population - Beef replacements 12-24 months</t>
  </si>
  <si>
    <t>Livestock population - Bulls</t>
  </si>
  <si>
    <t>Livestock population - Heifer feedlot</t>
  </si>
  <si>
    <t>Livestock population - Heifer stockers</t>
  </si>
  <si>
    <t>Livestock population - Steer feedlot</t>
  </si>
  <si>
    <t>Livestock population - Steer stockers</t>
  </si>
  <si>
    <t>3A1c - Sheep</t>
  </si>
  <si>
    <t>Livestock population - Sheep</t>
  </si>
  <si>
    <t>3A1d - Goats</t>
  </si>
  <si>
    <t>Livestock population - Goats</t>
  </si>
  <si>
    <t>3A1f - Horses</t>
  </si>
  <si>
    <t>Livestock population - Horses</t>
  </si>
  <si>
    <t>3A1h - Swine</t>
  </si>
  <si>
    <t>Livestock population - Swine</t>
  </si>
  <si>
    <t>3A2 - Manure Management</t>
  </si>
  <si>
    <t>3A2a - Cattle</t>
  </si>
  <si>
    <t>3A2ai - Dairy Cows</t>
  </si>
  <si>
    <t>Anaerobic digester &gt; Livestock population - Dairy cows</t>
  </si>
  <si>
    <t>Anaerobic lagoon &gt; Livestock population - Dairy cows</t>
  </si>
  <si>
    <t>Daily spread &gt; Livestock population - Dairy cows</t>
  </si>
  <si>
    <t>Daily spread &gt; Livestock population - Dairy heifers</t>
  </si>
  <si>
    <t>Deep pit &gt; Livestock population - Dairy cows</t>
  </si>
  <si>
    <t>Dry lot &gt; Livestock population - Dairy heifers</t>
  </si>
  <si>
    <t>Liquid/slurry &gt; Livestock population - Dairy cows</t>
  </si>
  <si>
    <t>Liquid/slurry &gt; Livestock population - Dairy heifers</t>
  </si>
  <si>
    <t>Pasture &gt; Livestock population - Dairy cows</t>
  </si>
  <si>
    <t>Pasture &gt; Livestock population - Dairy heifers</t>
  </si>
  <si>
    <t>Solid storage &gt; Livestock population - Dairy cows</t>
  </si>
  <si>
    <t>3A2aii - Other Cattle</t>
  </si>
  <si>
    <t>Dry lot &gt; Livestock population - Feedlot - heifers 500+ lbs</t>
  </si>
  <si>
    <t>Dry lot &gt; Livestock population - Feedlot - steers 500+ lbs</t>
  </si>
  <si>
    <t>Liquid/slurry &gt; Livestock population - Feedlot - heifers 500+ lbs</t>
  </si>
  <si>
    <t>Liquid/slurry &gt; Livestock population - Feedlot - steers 500+ lbs</t>
  </si>
  <si>
    <t>Pasture &gt; Livestock population - Not on feed - beef cows</t>
  </si>
  <si>
    <t>Pasture &gt; Livestock population - Not on feed - bulls 500+ lbs</t>
  </si>
  <si>
    <t>Pasture &gt; Livestock population - Not on feed - calves &lt;500 lbs</t>
  </si>
  <si>
    <t>Pasture &gt; Livestock population - Not on feed - heifers 500+ lbs</t>
  </si>
  <si>
    <t>Pasture &gt; Livestock population - Not on feed - steers 500+ lbs</t>
  </si>
  <si>
    <t>3A2c - Sheep</t>
  </si>
  <si>
    <t>Dry lot &gt; Livestock population - Sheep</t>
  </si>
  <si>
    <t>Pasture &gt; Livestock population - Sheep</t>
  </si>
  <si>
    <t>3A2d - Goats</t>
  </si>
  <si>
    <t>Dry lot &gt; Livestock population - Goats</t>
  </si>
  <si>
    <t>Pasture &gt; Livestock population - Goats</t>
  </si>
  <si>
    <t>3A2f - Horses</t>
  </si>
  <si>
    <t>Dry lot &gt; Livestock population - Horses</t>
  </si>
  <si>
    <t>Pasture &gt; Livestock population - Horses</t>
  </si>
  <si>
    <t>3A2h - Swine</t>
  </si>
  <si>
    <t>Anaerobic digester &gt; Livestock population - Swine - breeding</t>
  </si>
  <si>
    <t>Anaerobic digester &gt; Livestock population - Swine - market &lt; 50 lbs</t>
  </si>
  <si>
    <t>Anaerobic digester &gt; Livestock population - Swine - market 120-179 lbs</t>
  </si>
  <si>
    <t>Anaerobic digester &gt; Livestock population - Swine - market 180+ lbs</t>
  </si>
  <si>
    <t>Anaerobic digester &gt; Livestock population - Swine - market 50-119 lbs</t>
  </si>
  <si>
    <t>Anaerobic lagoon &gt; Livestock population - Swine - breeding</t>
  </si>
  <si>
    <t>Anaerobic lagoon &gt; Livestock population - Swine - market &lt; 50 lbs</t>
  </si>
  <si>
    <t>Anaerobic lagoon &gt; Livestock population - Swine - market 120-179 lbs</t>
  </si>
  <si>
    <t>Anaerobic lagoon &gt; Livestock population - Swine - market 180+ lbs</t>
  </si>
  <si>
    <t>Anaerobic lagoon &gt; Livestock population - Swine - market 50-119 lbs</t>
  </si>
  <si>
    <t>Deep pit &gt; Livestock population - Swine - breeding</t>
  </si>
  <si>
    <t>Deep pit &gt; Livestock population - Swine - market &lt; 50 lbs</t>
  </si>
  <si>
    <t>Deep pit &gt; Livestock population - Swine - market 120-179 lbs</t>
  </si>
  <si>
    <t>Deep pit &gt; Livestock population - Swine - market 180+ lbs</t>
  </si>
  <si>
    <t>Deep pit &gt; Livestock population - Swine - market 50-119 lbs</t>
  </si>
  <si>
    <t>Liquid/slurry &gt; Livestock population - Swine - breeding</t>
  </si>
  <si>
    <t>Liquid/slurry &gt; Livestock population - Swine - market &lt; 50 lbs</t>
  </si>
  <si>
    <t>Liquid/slurry &gt; Livestock population - Swine - market 120-179 lbs</t>
  </si>
  <si>
    <t>Liquid/slurry &gt; Livestock population - Swine - market 180+ lbs</t>
  </si>
  <si>
    <t>Liquid/slurry &gt; Livestock population - Swine - market 50-119 lbs</t>
  </si>
  <si>
    <t>Pasture &gt; Livestock population - Swine - breeding</t>
  </si>
  <si>
    <t>Pasture &gt; Livestock population - Swine - market &lt; 50 lbs</t>
  </si>
  <si>
    <t>Pasture &gt; Livestock population - Swine - market 120-179 lbs</t>
  </si>
  <si>
    <t>Pasture &gt; Livestock population - Swine - market 180+ lbs</t>
  </si>
  <si>
    <t>Pasture &gt; Livestock population - Swine - market 50-119 lbs</t>
  </si>
  <si>
    <t>Solid storage &gt; Livestock population - Swine - breeding</t>
  </si>
  <si>
    <t>Solid storage &gt; Livestock population - Swine - market &lt; 50 lbs</t>
  </si>
  <si>
    <t>Solid storage &gt; Livestock population - Swine - market 120-179 lbs</t>
  </si>
  <si>
    <t>Solid storage &gt; Livestock population - Swine - market 180+ lbs</t>
  </si>
  <si>
    <t>Solid storage &gt; Livestock population - Swine - market 50-119 lbs</t>
  </si>
  <si>
    <t>3A2i - Poultry</t>
  </si>
  <si>
    <t>Anaerobic lagoon &gt; Livestock population - Hens 1+ yr</t>
  </si>
  <si>
    <t>Anaerobic lagoon &gt; Livestock population - Other chickens</t>
  </si>
  <si>
    <t>Anaerobic lagoon &gt; Livestock population - Pullets</t>
  </si>
  <si>
    <t>Pasture &gt; Livestock population - Broilers</t>
  </si>
  <si>
    <t>Pasture &gt; Livestock population - Turkeys</t>
  </si>
  <si>
    <t>Poultry with bedding &gt; Livestock population - Broilers</t>
  </si>
  <si>
    <t>Poultry with bedding &gt; Livestock population - Turkeys</t>
  </si>
  <si>
    <t>Poultry without bedding &gt; Livestock population - Hens 1+ yr</t>
  </si>
  <si>
    <t>Poultry without bedding &gt; Livestock population - Other chickens</t>
  </si>
  <si>
    <t>Poultry without bedding &gt; Livestock population - Pullets</t>
  </si>
  <si>
    <t>3C - Aggregate Sources and Non-CO2 Emissions Sources on Land</t>
  </si>
  <si>
    <t>3C1 - Emissions from Biomass Burning</t>
  </si>
  <si>
    <t>3C1b - Biomass Burning in Croplands</t>
  </si>
  <si>
    <t>Crop acreage burned - Almond</t>
  </si>
  <si>
    <t>Crop acreage burned - Barley</t>
  </si>
  <si>
    <t>Crop acreage burned - Corn</t>
  </si>
  <si>
    <t>Crop acreage burned - Rice</t>
  </si>
  <si>
    <t>Crop acreage burned - Walnut</t>
  </si>
  <si>
    <t>Crop acreage burned - Wheat</t>
  </si>
  <si>
    <t>3C2 - Liming</t>
  </si>
  <si>
    <t>Dolomite applied to soils</t>
  </si>
  <si>
    <t>Limestone applied to soils</t>
  </si>
  <si>
    <t>3C4 - Direct N2O Emissions from Managed Soils</t>
  </si>
  <si>
    <t>Commercial use of nitrogen fertilizer on turf - Synthetic fertilizers</t>
  </si>
  <si>
    <t>Drained histosols</t>
  </si>
  <si>
    <t>Nitrogen applied in fertilizer - Organic fertilizers</t>
  </si>
  <si>
    <t>Nitrogen applied in fertilizer - Synthetic fertilizers</t>
  </si>
  <si>
    <t>Nitrogen in crop residues</t>
  </si>
  <si>
    <t>Nitrogen in managed manure - Beef cattle</t>
  </si>
  <si>
    <t>Nitrogen in managed manure - Dairy cows</t>
  </si>
  <si>
    <t>Nitrogen in managed manure - Dairy heifers</t>
  </si>
  <si>
    <t>Nitrogen in managed manure - Poultry</t>
  </si>
  <si>
    <t>Nitrogen in managed manure - Sheep, goat, horse</t>
  </si>
  <si>
    <t>Nitrogen in managed manure - Swine</t>
  </si>
  <si>
    <t>Nitrogen in unmanaged manure - Beef cattle</t>
  </si>
  <si>
    <t>Nitrogen in unmanaged manure - Dairy cows</t>
  </si>
  <si>
    <t>Nitrogen in unmanaged manure - Dairy heifers</t>
  </si>
  <si>
    <t>Nitrogen in unmanaged manure - Poultry</t>
  </si>
  <si>
    <t>Nitrogen in unmanaged manure - Sheep, goat, horse</t>
  </si>
  <si>
    <t>Nitrogen in unmanaged manure - Swine</t>
  </si>
  <si>
    <t>Residential use of nitrogen fertilizer on turf - Synthetic fertilizers</t>
  </si>
  <si>
    <t>3C5 - Indirect N2O Emissions from Managed Soils</t>
  </si>
  <si>
    <t>3C6 - Indirect N2O Emissions from Manure Management</t>
  </si>
  <si>
    <t>3C7 - Rice Cultivations</t>
  </si>
  <si>
    <t>Rice crop area</t>
  </si>
  <si>
    <t>4 - Waste</t>
  </si>
  <si>
    <t>4A - Solid Waste Disposal</t>
  </si>
  <si>
    <t>4A1 - Managed Waste Disposal Sites</t>
  </si>
  <si>
    <t>Landfills &gt; Landfill gas generation - Landfill gas</t>
  </si>
  <si>
    <t>4B - Biological Treatment of Solid Waste</t>
  </si>
  <si>
    <t>Solid Waste Treatment : Composting &gt; Feedstock processed</t>
  </si>
  <si>
    <t>4D - Wastewater Treatment and Discharge</t>
  </si>
  <si>
    <t>4D1 - Domestic Wastewater Treatment and Discharge</t>
  </si>
  <si>
    <t>Wastewater Treatment : Domestic Wastewater : Anaerobic Digesters &gt; Biogas production</t>
  </si>
  <si>
    <t>Wastewater Treatment : Domestic Wastewater : Centralized Anaerobic &gt; California population</t>
  </si>
  <si>
    <t>Wastewater Treatment : Domestic Wastewater : Effluent Emissions &gt; California population</t>
  </si>
  <si>
    <t>Wastewater Treatment : Domestic Wastewater : Plant Emissions &gt; California population</t>
  </si>
  <si>
    <t>Wastewater Treatment : Domestic Wastewater : Septic Systems &gt; California population</t>
  </si>
  <si>
    <t>4D2 - Industrial Wastewater Treatment and Discharge</t>
  </si>
  <si>
    <t>Manufacturing : Wastewater Treatment : Fugitives &gt; Fugitive emissions</t>
  </si>
  <si>
    <t>Oil &amp; Gas: Production &amp; Processing : Wastewater Treatment : Fugitives &gt; Fugitive emissions</t>
  </si>
  <si>
    <t>Petroleum Marketing : Wastewater Treatment : Fugitives &gt; Fugitive emissions</t>
  </si>
  <si>
    <t>Wastewater Treatment : Industrial Wastewater &gt; Production processed - Apples</t>
  </si>
  <si>
    <t>Wastewater Treatment : Industrial Wastewater &gt; Production processed - Citrus fruit</t>
  </si>
  <si>
    <t>Wastewater Treatment : Industrial Wastewater &gt; Production processed - Non-citrus fruit</t>
  </si>
  <si>
    <t>Wastewater Treatment : Industrial Wastewater &gt; Production processed - Other vegetables</t>
  </si>
  <si>
    <t>Wastewater Treatment : Industrial Wastewater &gt; Production processed - Potatoes</t>
  </si>
  <si>
    <t>Wastewater Treatment : Industrial Wastewater &gt; Production processed - Poultry</t>
  </si>
  <si>
    <t>Wastewater Treatment : Industrial Wastewater &gt; Production processed - Pulp and Paper</t>
  </si>
  <si>
    <t>Wastewater Treatment : Industrial Wastewater &gt; Production processed - Red meat</t>
  </si>
  <si>
    <t>Wastewater Treatment : Industrial Wastewater &gt; Production processed - Wine grapes</t>
  </si>
  <si>
    <t>Wastewater Treatment : Industrial Wastewater &gt; Wastewater flow - Petroleum Refining</t>
  </si>
  <si>
    <t>Excluded Emissions</t>
  </si>
  <si>
    <t>Not Specified Military - Residual fuel oil</t>
  </si>
  <si>
    <t>1A3ai - International Aviation (International Bunkers)</t>
  </si>
  <si>
    <t>Aviation : International Civil Aviation - Alternative Jet Fuel</t>
  </si>
  <si>
    <t>Aviation : International Civil Aviation - Jet fuel</t>
  </si>
  <si>
    <t>Aviation : Domestic Air transport : Interstate - Alternative Jet Fuel</t>
  </si>
  <si>
    <t>Aviation : Domestic Air transport : Interstate - Jet fuel</t>
  </si>
  <si>
    <t>Water-borne : International Marine Bunker Fuel - Distillate</t>
  </si>
  <si>
    <t>Water-borne : International Marine Bunker Fuel - Residual fuel oil</t>
  </si>
  <si>
    <t>1A5 - Non-Specified</t>
  </si>
  <si>
    <t>Not Specified Military - Distillate</t>
  </si>
  <si>
    <t>1A5b - Mobile</t>
  </si>
  <si>
    <t>1A5bi - Mobile (Aviation Component)</t>
  </si>
  <si>
    <t>Not Specified Military - Jet fuel</t>
  </si>
  <si>
    <t>Oil &amp; Gas: Production &amp; Processing : Petroleum Gas Seeps : Fugitives &gt; Fugitive emissions</t>
  </si>
  <si>
    <t>million tonnes (Tg) of CO2</t>
  </si>
  <si>
    <t>CO2 from biogenic materials</t>
  </si>
  <si>
    <t>Exceptional Event</t>
  </si>
  <si>
    <t>Transmission and Distribution : Natural Gas : Accidental release &gt; Fugitive emissions</t>
  </si>
  <si>
    <t>Type of emission or sink</t>
  </si>
  <si>
    <t>This section of the inventory is currently under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</si>
</sst>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font>
      <sz val="10"/>
      <color indexed="8"/>
      <name val="Arial"/>
    </font>
    <font>
      <sz val="11"/>
      <color theme="1"/>
      <name val="Calibri"/>
      <family val="2"/>
      <scheme val="minor"/>
    </font>
    <font>
      <sz val="10"/>
      <color indexed="8"/>
      <name val="Arial"/>
      <family val="2"/>
    </font>
    <font>
      <sz val="8"/>
      <name val="Arial"/>
      <family val="2"/>
    </font>
    <font>
      <sz val="11"/>
      <color indexed="8"/>
      <name val="Calibri"/>
      <family val="2"/>
    </font>
    <font>
      <u/>
      <sz val="10"/>
      <color theme="10"/>
      <name val="Arial"/>
      <family val="2"/>
    </font>
    <font>
      <b/>
      <sz val="14"/>
      <color indexed="43"/>
      <name val="Avenir Next LT Pro"/>
      <family val="2"/>
    </font>
    <font>
      <b/>
      <i/>
      <sz val="12"/>
      <color indexed="43"/>
      <name val="Avenir Next LT Pro"/>
      <family val="2"/>
    </font>
    <font>
      <b/>
      <sz val="14"/>
      <color indexed="8"/>
      <name val="Avenir Next LT Pro"/>
      <family val="2"/>
    </font>
    <font>
      <sz val="10.5"/>
      <color indexed="8"/>
      <name val="Avenir Next LT Pro"/>
      <family val="2"/>
    </font>
    <font>
      <b/>
      <i/>
      <sz val="10.5"/>
      <color indexed="8"/>
      <name val="Avenir Next LT Pro"/>
      <family val="2"/>
    </font>
    <font>
      <i/>
      <sz val="10.5"/>
      <color indexed="8"/>
      <name val="Avenir Next LT Pro"/>
      <family val="2"/>
    </font>
    <font>
      <b/>
      <sz val="10.5"/>
      <color indexed="8"/>
      <name val="Avenir Next LT Pro"/>
      <family val="2"/>
    </font>
    <font>
      <sz val="10.5"/>
      <name val="Avenir Next LT Pro"/>
      <family val="2"/>
    </font>
    <font>
      <b/>
      <sz val="10.5"/>
      <name val="Avenir Next LT Pro"/>
      <family val="2"/>
    </font>
    <font>
      <u/>
      <sz val="10.5"/>
      <color theme="10"/>
      <name val="Avenir Next LT Pro"/>
      <family val="2"/>
    </font>
    <font>
      <vertAlign val="subscript"/>
      <sz val="10.5"/>
      <color indexed="8"/>
      <name val="Avenir Next LT Pro"/>
      <family val="2"/>
    </font>
    <font>
      <b/>
      <sz val="10.5"/>
      <color theme="1" tint="4.9989318521683403E-2"/>
      <name val="Avenir Next LT Pro"/>
      <family val="2"/>
    </font>
    <font>
      <b/>
      <sz val="10.5"/>
      <color rgb="FFC00000"/>
      <name val="Avenir Next LT Pro"/>
      <family val="2"/>
    </font>
  </fonts>
  <fills count="10">
    <fill>
      <patternFill patternType="none"/>
    </fill>
    <fill>
      <patternFill patternType="gray125"/>
    </fill>
    <fill>
      <patternFill patternType="solid">
        <fgColor indexed="47"/>
        <bgColor indexed="0"/>
      </patternFill>
    </fill>
    <fill>
      <patternFill patternType="solid">
        <fgColor indexed="44"/>
        <bgColor indexed="0"/>
      </patternFill>
    </fill>
    <fill>
      <patternFill patternType="solid">
        <fgColor indexed="42"/>
        <bgColor indexed="0"/>
      </patternFill>
    </fill>
    <fill>
      <patternFill patternType="solid">
        <fgColor indexed="45"/>
        <bgColor indexed="0"/>
      </patternFill>
    </fill>
    <fill>
      <patternFill patternType="solid">
        <fgColor indexed="43"/>
        <bgColor indexed="64"/>
      </patternFill>
    </fill>
    <fill>
      <patternFill patternType="solid">
        <fgColor indexed="9"/>
        <bgColor indexed="64"/>
      </patternFill>
    </fill>
    <fill>
      <patternFill patternType="solid">
        <fgColor theme="1" tint="4.9989318521683403E-2"/>
        <bgColor indexed="64"/>
      </patternFill>
    </fill>
    <fill>
      <patternFill patternType="solid">
        <fgColor theme="0"/>
        <bgColor indexed="64"/>
      </patternFill>
    </fill>
  </fills>
  <borders count="9">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
      <left style="thin">
        <color indexed="22"/>
      </left>
      <right style="thin">
        <color indexed="22"/>
      </right>
      <top style="thin">
        <color indexed="22"/>
      </top>
      <bottom/>
      <diagonal/>
    </border>
  </borders>
  <cellStyleXfs count="6">
    <xf numFmtId="0" fontId="0" fillId="0" borderId="0"/>
    <xf numFmtId="0" fontId="2" fillId="0" borderId="0"/>
    <xf numFmtId="0" fontId="2" fillId="0" borderId="0"/>
    <xf numFmtId="0" fontId="5" fillId="0" borderId="0" applyNumberFormat="0" applyFill="0" applyBorder="0" applyAlignment="0" applyProtection="0"/>
    <xf numFmtId="0" fontId="1" fillId="0" borderId="0"/>
    <xf numFmtId="0" fontId="2" fillId="0" borderId="0"/>
  </cellStyleXfs>
  <cellXfs count="68">
    <xf numFmtId="0" fontId="0" fillId="0" borderId="0" xfId="0"/>
    <xf numFmtId="0" fontId="0" fillId="7" borderId="0" xfId="0" applyFill="1"/>
    <xf numFmtId="0" fontId="0" fillId="7" borderId="0" xfId="0" applyFill="1" applyAlignment="1">
      <alignment vertical="center" wrapText="1"/>
    </xf>
    <xf numFmtId="0" fontId="0" fillId="7" borderId="0" xfId="0" applyFill="1" applyAlignment="1">
      <alignment wrapText="1"/>
    </xf>
    <xf numFmtId="0" fontId="2" fillId="0" borderId="0" xfId="0" applyFont="1"/>
    <xf numFmtId="0" fontId="2" fillId="7" borderId="0" xfId="0" applyFont="1" applyFill="1"/>
    <xf numFmtId="0" fontId="0" fillId="0" borderId="0" xfId="0" applyAlignment="1">
      <alignment wrapText="1"/>
    </xf>
    <xf numFmtId="0" fontId="2" fillId="8" borderId="3" xfId="0" applyFont="1" applyFill="1" applyBorder="1"/>
    <xf numFmtId="0" fontId="2" fillId="7" borderId="0" xfId="0" applyFont="1" applyFill="1" applyAlignment="1">
      <alignment vertical="center" wrapText="1"/>
    </xf>
    <xf numFmtId="0" fontId="6" fillId="8" borderId="2" xfId="0" applyFont="1" applyFill="1" applyBorder="1" applyAlignment="1">
      <alignment horizontal="center" vertical="center"/>
    </xf>
    <xf numFmtId="0" fontId="7" fillId="8" borderId="2" xfId="0" applyFont="1" applyFill="1" applyBorder="1" applyAlignment="1">
      <alignment horizontal="center" vertical="top"/>
    </xf>
    <xf numFmtId="0" fontId="8" fillId="6" borderId="2" xfId="0" applyFont="1" applyFill="1" applyBorder="1" applyAlignment="1">
      <alignment horizontal="center" vertical="center"/>
    </xf>
    <xf numFmtId="0" fontId="9" fillId="6" borderId="2" xfId="0" applyFont="1" applyFill="1" applyBorder="1" applyAlignment="1">
      <alignment vertical="top" wrapText="1" readingOrder="1"/>
    </xf>
    <xf numFmtId="0" fontId="13" fillId="6" borderId="4" xfId="0" applyFont="1" applyFill="1" applyBorder="1" applyAlignment="1">
      <alignment vertical="top" wrapText="1" readingOrder="1"/>
    </xf>
    <xf numFmtId="0" fontId="9" fillId="6" borderId="2" xfId="0" applyFont="1" applyFill="1" applyBorder="1" applyAlignment="1">
      <alignment wrapText="1" readingOrder="1"/>
    </xf>
    <xf numFmtId="0" fontId="15" fillId="6" borderId="2" xfId="3" applyNumberFormat="1" applyFont="1" applyFill="1" applyBorder="1" applyAlignment="1">
      <alignment wrapText="1" readingOrder="1"/>
    </xf>
    <xf numFmtId="0" fontId="9" fillId="6" borderId="7" xfId="0" applyFont="1" applyFill="1" applyBorder="1" applyAlignment="1">
      <alignment vertical="top" wrapText="1"/>
    </xf>
    <xf numFmtId="0" fontId="17" fillId="0" borderId="0" xfId="0" applyFont="1"/>
    <xf numFmtId="0" fontId="9" fillId="0" borderId="0" xfId="0" applyFont="1"/>
    <xf numFmtId="2" fontId="18" fillId="0" borderId="0" xfId="0" applyNumberFormat="1" applyFont="1"/>
    <xf numFmtId="0" fontId="11" fillId="0" borderId="0" xfId="0" applyFont="1"/>
    <xf numFmtId="0" fontId="18" fillId="0" borderId="0" xfId="0" applyFont="1" applyAlignment="1">
      <alignment horizontal="right"/>
    </xf>
    <xf numFmtId="0" fontId="9" fillId="5" borderId="5" xfId="0" applyFont="1" applyFill="1" applyBorder="1" applyAlignment="1">
      <alignment horizontal="center" vertical="top" wrapText="1"/>
    </xf>
    <xf numFmtId="0" fontId="9" fillId="4" borderId="5" xfId="0" applyFont="1" applyFill="1" applyBorder="1" applyAlignment="1">
      <alignment horizontal="center" vertical="top" wrapText="1"/>
    </xf>
    <xf numFmtId="0" fontId="9" fillId="3" borderId="5" xfId="0" applyFont="1" applyFill="1" applyBorder="1" applyAlignment="1">
      <alignment horizontal="center" vertical="top" wrapText="1"/>
    </xf>
    <xf numFmtId="1" fontId="9" fillId="2" borderId="6" xfId="0" applyNumberFormat="1" applyFont="1" applyFill="1" applyBorder="1" applyAlignment="1">
      <alignment horizontal="center" vertical="top" wrapText="1"/>
    </xf>
    <xf numFmtId="164" fontId="18" fillId="0" borderId="0" xfId="0" applyNumberFormat="1" applyFont="1"/>
    <xf numFmtId="0" fontId="9" fillId="2" borderId="6" xfId="0" applyFont="1" applyFill="1" applyBorder="1" applyAlignment="1">
      <alignment horizontal="center" vertical="top" wrapText="1"/>
    </xf>
    <xf numFmtId="0" fontId="9" fillId="0" borderId="0" xfId="0" applyFont="1" applyAlignment="1">
      <alignment horizontal="center"/>
    </xf>
    <xf numFmtId="0" fontId="9" fillId="2" borderId="5" xfId="0" applyFont="1" applyFill="1" applyBorder="1" applyAlignment="1">
      <alignment horizontal="center" vertical="top" wrapText="1"/>
    </xf>
    <xf numFmtId="0" fontId="0" fillId="9" borderId="0" xfId="0" applyFill="1"/>
    <xf numFmtId="0" fontId="12" fillId="9" borderId="1" xfId="1" applyFont="1" applyFill="1" applyBorder="1"/>
    <xf numFmtId="0" fontId="9" fillId="9" borderId="1" xfId="1" applyFont="1" applyFill="1" applyBorder="1" applyAlignment="1">
      <alignment wrapText="1"/>
    </xf>
    <xf numFmtId="0" fontId="9" fillId="9" borderId="8" xfId="0" applyFont="1" applyFill="1" applyBorder="1"/>
    <xf numFmtId="0" fontId="9" fillId="9" borderId="8" xfId="0" applyFont="1" applyFill="1" applyBorder="1" applyAlignment="1">
      <alignment horizontal="right"/>
    </xf>
    <xf numFmtId="11" fontId="9" fillId="9" borderId="8" xfId="0" applyNumberFormat="1" applyFont="1" applyFill="1" applyBorder="1" applyAlignment="1">
      <alignment horizontal="right"/>
    </xf>
    <xf numFmtId="0" fontId="13" fillId="5" borderId="5" xfId="0" applyFont="1" applyFill="1" applyBorder="1" applyAlignment="1">
      <alignment horizontal="center" vertical="top" wrapText="1"/>
    </xf>
    <xf numFmtId="0" fontId="13" fillId="4" borderId="5" xfId="0" applyFont="1" applyFill="1" applyBorder="1" applyAlignment="1">
      <alignment horizontal="center" vertical="top" wrapText="1"/>
    </xf>
    <xf numFmtId="0" fontId="13" fillId="3" borderId="5" xfId="0" applyFont="1" applyFill="1" applyBorder="1" applyAlignment="1">
      <alignment horizontal="center" vertical="top" wrapText="1"/>
    </xf>
    <xf numFmtId="1" fontId="13" fillId="2" borderId="6" xfId="0" applyNumberFormat="1" applyFont="1" applyFill="1" applyBorder="1" applyAlignment="1">
      <alignment horizontal="center" vertical="top" wrapText="1"/>
    </xf>
    <xf numFmtId="0" fontId="9" fillId="9" borderId="8" xfId="0" applyFont="1" applyFill="1" applyBorder="1" applyAlignment="1">
      <alignment horizontal="center"/>
    </xf>
    <xf numFmtId="2" fontId="18" fillId="0" borderId="0" xfId="0" applyNumberFormat="1" applyFont="1" applyAlignment="1">
      <alignment horizontal="right"/>
    </xf>
    <xf numFmtId="0" fontId="9" fillId="0" borderId="1" xfId="0" applyFont="1" applyBorder="1"/>
    <xf numFmtId="0" fontId="9" fillId="0" borderId="1" xfId="0" applyFont="1" applyBorder="1" applyAlignment="1">
      <alignment horizontal="center"/>
    </xf>
    <xf numFmtId="0" fontId="9" fillId="0" borderId="1" xfId="0" applyFont="1" applyBorder="1" applyAlignment="1">
      <alignment horizontal="right"/>
    </xf>
    <xf numFmtId="11" fontId="9" fillId="0" borderId="1" xfId="0" applyNumberFormat="1" applyFont="1" applyBorder="1" applyAlignment="1">
      <alignment horizontal="right"/>
    </xf>
    <xf numFmtId="0" fontId="9" fillId="0" borderId="8" xfId="0" applyFont="1" applyBorder="1"/>
    <xf numFmtId="0" fontId="9" fillId="0" borderId="8" xfId="0" applyFont="1" applyBorder="1" applyAlignment="1">
      <alignment horizontal="center"/>
    </xf>
    <xf numFmtId="0" fontId="9" fillId="0" borderId="8" xfId="0" applyFont="1" applyBorder="1" applyAlignment="1">
      <alignment horizontal="right"/>
    </xf>
    <xf numFmtId="11" fontId="9" fillId="0" borderId="8" xfId="0" applyNumberFormat="1" applyFont="1" applyBorder="1" applyAlignment="1">
      <alignment horizontal="right"/>
    </xf>
    <xf numFmtId="0" fontId="13" fillId="2" borderId="6" xfId="0" applyFont="1" applyFill="1" applyBorder="1" applyAlignment="1">
      <alignment horizontal="center" vertical="top" wrapText="1"/>
    </xf>
    <xf numFmtId="0" fontId="9" fillId="0" borderId="1" xfId="1" applyFont="1" applyBorder="1"/>
    <xf numFmtId="0" fontId="9" fillId="0" borderId="1" xfId="1" applyFont="1" applyBorder="1" applyAlignment="1">
      <alignment horizontal="center"/>
    </xf>
    <xf numFmtId="11" fontId="9" fillId="0" borderId="1" xfId="1" applyNumberFormat="1" applyFont="1" applyBorder="1" applyAlignment="1">
      <alignment horizontal="right"/>
    </xf>
    <xf numFmtId="0" fontId="9" fillId="0" borderId="8" xfId="1" applyFont="1" applyBorder="1"/>
    <xf numFmtId="0" fontId="9" fillId="0" borderId="8" xfId="1" applyFont="1" applyBorder="1" applyAlignment="1">
      <alignment horizontal="center"/>
    </xf>
    <xf numFmtId="11" fontId="9" fillId="0" borderId="8" xfId="1" applyNumberFormat="1" applyFont="1" applyBorder="1" applyAlignment="1">
      <alignment horizontal="right"/>
    </xf>
    <xf numFmtId="0" fontId="9" fillId="0" borderId="1" xfId="1" applyFont="1" applyBorder="1" applyAlignment="1">
      <alignment horizontal="right"/>
    </xf>
    <xf numFmtId="0" fontId="9" fillId="0" borderId="8" xfId="1" applyFont="1" applyBorder="1" applyAlignment="1">
      <alignment horizontal="right"/>
    </xf>
    <xf numFmtId="0" fontId="9" fillId="0" borderId="1" xfId="2" applyFont="1" applyBorder="1"/>
    <xf numFmtId="0" fontId="9" fillId="0" borderId="1" xfId="2" applyFont="1" applyBorder="1" applyAlignment="1">
      <alignment horizontal="center"/>
    </xf>
    <xf numFmtId="11" fontId="9" fillId="0" borderId="1" xfId="2" applyNumberFormat="1" applyFont="1" applyBorder="1" applyAlignment="1">
      <alignment horizontal="right"/>
    </xf>
    <xf numFmtId="0" fontId="4" fillId="0" borderId="1" xfId="2" applyFont="1" applyBorder="1"/>
    <xf numFmtId="0" fontId="4" fillId="0" borderId="1" xfId="2" applyFont="1" applyBorder="1" applyAlignment="1">
      <alignment horizontal="center"/>
    </xf>
    <xf numFmtId="11" fontId="4" fillId="0" borderId="1" xfId="2" applyNumberFormat="1" applyFont="1" applyBorder="1" applyAlignment="1">
      <alignment horizontal="right"/>
    </xf>
    <xf numFmtId="0" fontId="9" fillId="0" borderId="8" xfId="2" applyFont="1" applyBorder="1"/>
    <xf numFmtId="0" fontId="9" fillId="0" borderId="8" xfId="2" applyFont="1" applyBorder="1" applyAlignment="1">
      <alignment horizontal="center"/>
    </xf>
    <xf numFmtId="11" fontId="9" fillId="0" borderId="8" xfId="2" applyNumberFormat="1" applyFont="1" applyBorder="1" applyAlignment="1">
      <alignment horizontal="right"/>
    </xf>
  </cellXfs>
  <cellStyles count="6">
    <cellStyle name="Hyperlink" xfId="3" builtinId="8"/>
    <cellStyle name="Normal" xfId="0" builtinId="0"/>
    <cellStyle name="Normal 2" xfId="4" xr:uid="{625B7F63-6B0D-411D-8144-11DFF38F37D4}"/>
    <cellStyle name="Normal 3" xfId="5" xr:uid="{A5DBB8B1-5177-40EA-844A-B7D98B35A3DA}"/>
    <cellStyle name="Normal_CO2 from biogenic materials" xfId="2" xr:uid="{00000000-0005-0000-0000-000002000000}"/>
    <cellStyle name="Normal_Excluded emissions" xfId="1" xr:uid="{00000000-0005-0000-0000-000003000000}"/>
  </cellStyles>
  <dxfs count="150">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center" vertical="bottom" textRotation="0" wrapText="0" indent="0" justifyLastLine="0" shrinkToFit="0" readingOrder="0"/>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border diagonalUp="0" diagonalDown="0">
        <left style="thin">
          <color indexed="22"/>
        </left>
        <right style="thin">
          <color indexed="22"/>
        </right>
        <top style="thin">
          <color indexed="22"/>
        </top>
        <bottom/>
        <vertical/>
        <horizontal/>
      </border>
    </dxf>
    <dxf>
      <border outline="0">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5"/>
        <color indexed="8"/>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indexed="65"/>
        </patternFill>
      </fill>
      <alignment horizontal="right"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border outline="0">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numFmt numFmtId="15" formatCode="0.00E+00"/>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border diagonalUp="0" diagonalDown="0" outline="0">
        <left style="thin">
          <color indexed="22"/>
        </left>
        <right style="thin">
          <color indexed="22"/>
        </right>
        <top style="thin">
          <color indexed="22"/>
        </top>
        <bottom style="thin">
          <color indexed="22"/>
        </bottom>
      </border>
    </dxf>
    <dxf>
      <border outline="0">
        <bottom style="thin">
          <color indexed="22"/>
        </bottom>
      </border>
    </dxf>
    <dxf>
      <font>
        <b val="0"/>
        <i val="0"/>
        <strike val="0"/>
        <condense val="0"/>
        <extend val="0"/>
        <outline val="0"/>
        <shadow val="0"/>
        <u val="none"/>
        <vertAlign val="baseline"/>
        <sz val="10.5"/>
        <color indexed="8"/>
        <name val="Avenir Next LT Pro"/>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5"/>
        <color auto="1"/>
        <name val="Avenir Next LT Pro"/>
        <family val="2"/>
        <scheme val="none"/>
      </font>
      <numFmt numFmtId="1" formatCode="0"/>
      <fill>
        <patternFill patternType="solid">
          <fgColor indexed="0"/>
          <bgColor indexed="47"/>
        </patternFill>
      </fill>
      <alignment horizontal="center" vertical="top" textRotation="0" wrapText="1" indent="0" justifyLastLine="0" shrinkToFit="0" readingOrder="0"/>
    </dxf>
    <dxf>
      <fill>
        <patternFill patternType="solid">
          <bgColor rgb="FFF9FECA"/>
        </patternFill>
      </fill>
    </dxf>
    <dxf>
      <fill>
        <patternFill patternType="none">
          <bgColor auto="1"/>
        </patternFill>
      </fill>
    </dxf>
    <dxf>
      <fill>
        <patternFill>
          <bgColor rgb="FFFFFFCC"/>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6FA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2F3F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none">
          <bgColor auto="1"/>
        </patternFill>
      </fill>
    </dxf>
    <dxf>
      <fill>
        <patternFill>
          <bgColor rgb="FFFEF2E8"/>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4" defaultTableStyle="TableStyleMedium2" defaultPivotStyle="PivotStyleLight16">
    <tableStyle name="Excluded Emissions" pivot="0" count="4" xr9:uid="{00000000-0011-0000-FFFF-FFFF00000000}">
      <tableStyleElement type="wholeTable" dxfId="149"/>
      <tableStyleElement type="headerRow" dxfId="148"/>
      <tableStyleElement type="firstRowStripe" dxfId="147"/>
      <tableStyleElement type="secondRowStripe" dxfId="146"/>
    </tableStyle>
    <tableStyle name="Excluded_emissions" pivot="0" count="3" xr9:uid="{00000000-0011-0000-FFFF-FFFF01000000}">
      <tableStyleElement type="wholeTable" dxfId="145"/>
      <tableStyleElement type="headerRow" dxfId="144"/>
      <tableStyleElement type="firstRowStripe" dxfId="143"/>
    </tableStyle>
    <tableStyle name="Forest_Wood" pivot="0" count="3" xr9:uid="{00000000-0011-0000-FFFF-FFFF02000000}">
      <tableStyleElement type="wholeTable" dxfId="142"/>
      <tableStyleElement type="headerRow" dxfId="141"/>
      <tableStyleElement type="firstRowStripe" dxfId="140"/>
    </tableStyle>
    <tableStyle name="Gross_Emissions" pivot="0" count="5" xr9:uid="{00000000-0011-0000-FFFF-FFFF03000000}">
      <tableStyleElement type="wholeTable" dxfId="139"/>
      <tableStyleElement type="headerRow" dxfId="138"/>
      <tableStyleElement type="firstRowStripe" dxfId="137"/>
      <tableStyleElement type="secondRowStripe" dxfId="136"/>
      <tableStyleElement type="firstColumnStripe" dxfId="135"/>
    </tableStyle>
  </tableStyles>
  <colors>
    <mruColors>
      <color rgb="FFE2F3F6"/>
      <color rgb="FFFFFFCC"/>
      <color rgb="FF44039B"/>
      <color rgb="FFFEF2E8"/>
      <color rgb="FFE5F4F7"/>
      <color rgb="FFFFFFE6"/>
      <color rgb="FFE6FAE6"/>
      <color rgb="FFD9F7DA"/>
      <color rgb="FFF9FECA"/>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30CA93-5DA9-4473-A1A6-15C61758288E}" name="Included_Emissions" displayName="Included_Emissions" ref="A3:AE1438" totalsRowShown="0" headerRowDxfId="134" dataDxfId="133" tableBorderDxfId="132">
  <autoFilter ref="A3:AE1438" xr:uid="{9130CA93-5DA9-4473-A1A6-15C61758288E}"/>
  <sortState xmlns:xlrd2="http://schemas.microsoft.com/office/spreadsheetml/2017/richdata2" ref="A4:AE1438">
    <sortCondition ref="B4:B1438"/>
    <sortCondition ref="C4:C1438"/>
    <sortCondition ref="D4:D1438"/>
    <sortCondition ref="E4:E1438"/>
    <sortCondition ref="F4:F1438"/>
    <sortCondition ref="G4:G1438"/>
    <sortCondition ref="H4:H1438"/>
  </sortState>
  <tableColumns count="31">
    <tableColumn id="1" xr3:uid="{9956E996-D5E0-43E7-B010-3A3EF931531D}" name="Type of emission" dataDxfId="131"/>
    <tableColumn id="2" xr3:uid="{F21E1CD2-A3F6-4E59-B0BA-7B4353E08B2D}" name="IPCC Level 1" dataDxfId="130"/>
    <tableColumn id="3" xr3:uid="{6EDB3CF5-69DC-42A4-8763-E771283027E7}" name="IPCC Level 2" dataDxfId="129"/>
    <tableColumn id="4" xr3:uid="{061B6BF2-745D-4DE3-8815-D3E27F9B95FA}" name="IPCC Level 3" dataDxfId="128"/>
    <tableColumn id="5" xr3:uid="{A9A08C5D-DA0C-4FC0-B779-ABE080CE8412}" name="IPCC Level 4" dataDxfId="127"/>
    <tableColumn id="6" xr3:uid="{6995F5D4-F3AB-4F73-989B-6CBD3C946230}" name="IPCC Level 5" dataDxfId="126"/>
    <tableColumn id="7" xr3:uid="{C77EF822-4090-4E6F-A622-38FA52B1CE83}" name="Sector &amp; Activity Details" dataDxfId="125"/>
    <tableColumn id="8" xr3:uid="{81ECA139-EEBB-45CB-B72C-044CF1C8476D}" name="GHG" dataDxfId="124"/>
    <tableColumn id="9" xr3:uid="{852A1D51-F656-47F9-8AF0-4F66D4F287F8}" name="GWP" dataDxfId="123"/>
    <tableColumn id="10" xr3:uid="{1ED714ED-362C-45E0-97E7-8B8817B7F294}" name="2000" dataDxfId="122"/>
    <tableColumn id="11" xr3:uid="{8D32E453-BD4F-4ED6-A2A5-49755900E6AE}" name="2001" dataDxfId="121"/>
    <tableColumn id="12" xr3:uid="{3F58BED7-4B77-4F36-89EF-050A2DF41581}" name="2002" dataDxfId="120"/>
    <tableColumn id="13" xr3:uid="{AC7C3B82-6C34-4E49-A4F1-25C487852C63}" name="2003" dataDxfId="119"/>
    <tableColumn id="14" xr3:uid="{DA79EFC8-E24B-4BBA-9FF3-A60A6CF3469B}" name="2004" dataDxfId="118"/>
    <tableColumn id="15" xr3:uid="{6F88F5E4-81F1-4611-B5EB-6618A0CB0915}" name="2005" dataDxfId="117"/>
    <tableColumn id="16" xr3:uid="{3B5B92F4-D547-4552-9FF7-4FD97BC4E5E2}" name="2006" dataDxfId="116"/>
    <tableColumn id="17" xr3:uid="{D5525743-30B6-48A9-8216-B6A55FDB2E88}" name="2007" dataDxfId="115"/>
    <tableColumn id="18" xr3:uid="{0626BECA-234D-4E9A-906C-27B158437FAF}" name="2008" dataDxfId="114"/>
    <tableColumn id="19" xr3:uid="{CE32FDF8-4CA8-46E3-BE2F-597627BEF2F7}" name="2009" dataDxfId="113"/>
    <tableColumn id="20" xr3:uid="{5E5958BD-9C8D-4655-921A-6B92789CCAB6}" name="2010" dataDxfId="112"/>
    <tableColumn id="21" xr3:uid="{D6B4B535-0555-4DDE-9790-C461A602F77A}" name="2011" dataDxfId="111"/>
    <tableColumn id="22" xr3:uid="{CF95BEF6-BB90-4088-9A75-9FBCF21DBC81}" name="2012" dataDxfId="110"/>
    <tableColumn id="23" xr3:uid="{EA614B82-02E5-484F-AA6B-2F1E857BEE20}" name="2013" dataDxfId="109"/>
    <tableColumn id="24" xr3:uid="{DA62ABFE-8544-4F4E-8041-12FBA0CFF462}" name="2014" dataDxfId="108"/>
    <tableColumn id="25" xr3:uid="{E6B8898E-5D74-4ED6-9B52-2869AB0E500B}" name="2015" dataDxfId="107"/>
    <tableColumn id="26" xr3:uid="{5E7A5052-DD8B-402C-BFFE-EE74D9D44C9C}" name="2016" dataDxfId="106"/>
    <tableColumn id="27" xr3:uid="{1473F78A-3BCF-43A7-8927-31FBD4D4B07C}" name="2017" dataDxfId="105"/>
    <tableColumn id="28" xr3:uid="{69CA18D9-6996-4AD7-B694-1650A0E83C6B}" name="2018" dataDxfId="104"/>
    <tableColumn id="29" xr3:uid="{7D9290FA-1AE4-48F5-BF83-395533017482}" name="2019" dataDxfId="103"/>
    <tableColumn id="30" xr3:uid="{8A829A2C-C946-4686-8D9C-2E6E61210BAF}" name="2020" dataDxfId="102"/>
    <tableColumn id="31" xr3:uid="{D7A58595-F3BA-4436-A7D0-9BDDBBAE86CF}" name="2021" dataDxfId="101"/>
  </tableColumns>
  <tableStyleInfo name="Gross_Emission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B7A1C4-1C93-49D1-8CDD-7EA90FF0464E}" name="Excluded_Emissions" displayName="Excluded_Emissions" ref="A3:AE29" totalsRowShown="0" headerRowDxfId="100" dataDxfId="99" tableBorderDxfId="98" dataCellStyle="Normal_Excluded emissions">
  <autoFilter ref="A3:AE29" xr:uid="{C0B7A1C4-1C93-49D1-8CDD-7EA90FF0464E}"/>
  <sortState xmlns:xlrd2="http://schemas.microsoft.com/office/spreadsheetml/2017/richdata2" ref="A4:AE29">
    <sortCondition ref="B4:B29"/>
    <sortCondition ref="C4:C29"/>
    <sortCondition ref="D4:D29"/>
    <sortCondition ref="E4:E29"/>
    <sortCondition ref="F4:F29"/>
    <sortCondition ref="G4:G29"/>
    <sortCondition ref="H4:H29"/>
  </sortState>
  <tableColumns count="31">
    <tableColumn id="1" xr3:uid="{4265A473-71A4-4B17-ACAB-9BBBB86EDB1F}" name="Type of emission" dataDxfId="97" dataCellStyle="Normal_Excluded emissions"/>
    <tableColumn id="2" xr3:uid="{D3622A2F-DD59-47B6-9612-9E5736397F26}" name="IPCC Level 1" dataDxfId="96" dataCellStyle="Normal_Excluded emissions"/>
    <tableColumn id="3" xr3:uid="{9D98DFF2-6C7C-4916-89B2-99E3DADAD990}" name="IPCC Level 2" dataDxfId="95" dataCellStyle="Normal_Excluded emissions"/>
    <tableColumn id="4" xr3:uid="{6A810C59-C7BC-41C5-ACEF-9872E9E06DC0}" name="IPCC Level 3" dataDxfId="94" dataCellStyle="Normal_Excluded emissions"/>
    <tableColumn id="5" xr3:uid="{EC7167DE-47CD-43D0-A4ED-B710E8E11D82}" name="IPCC Level 4" dataDxfId="93" dataCellStyle="Normal_Excluded emissions"/>
    <tableColumn id="6" xr3:uid="{6AD82663-F227-4594-B22D-860839F1F175}" name="IPCC Level 5" dataDxfId="92" dataCellStyle="Normal_Excluded emissions"/>
    <tableColumn id="7" xr3:uid="{F8B8B874-A8B4-46CE-9B18-50D7F13D28CB}" name="Sector &amp; Activity Details" dataDxfId="91" dataCellStyle="Normal_Excluded emissions"/>
    <tableColumn id="8" xr3:uid="{E7A351D0-206E-4834-AD18-0FBB456E96FC}" name="GHG" dataDxfId="90" dataCellStyle="Normal_Excluded emissions"/>
    <tableColumn id="9" xr3:uid="{3C364070-626D-400B-8AF2-6B54E3737161}" name="GWP" dataDxfId="89" dataCellStyle="Normal_Excluded emissions"/>
    <tableColumn id="10" xr3:uid="{D7158F84-088F-4A3C-A4C4-8B13C2543223}" name="2000" dataDxfId="88" dataCellStyle="Normal_Excluded emissions"/>
    <tableColumn id="11" xr3:uid="{1CC0CBFF-A647-4168-8995-40129BE24FE1}" name="2001" dataDxfId="87" dataCellStyle="Normal_Excluded emissions"/>
    <tableColumn id="12" xr3:uid="{F5E7352D-6606-43AE-8686-0B1F7703B6B3}" name="2002" dataDxfId="86" dataCellStyle="Normal_Excluded emissions"/>
    <tableColumn id="13" xr3:uid="{94AEF7C8-0F30-4FFB-AE26-DC81D53A1DA0}" name="2003" dataDxfId="85" dataCellStyle="Normal_Excluded emissions"/>
    <tableColumn id="14" xr3:uid="{F3F17A68-6452-4A85-BEA8-9BF0EE2FAF0E}" name="2004" dataDxfId="84" dataCellStyle="Normal_Excluded emissions"/>
    <tableColumn id="15" xr3:uid="{D81CDF46-E55C-4D22-9C19-12740B30E0BC}" name="2005" dataDxfId="83" dataCellStyle="Normal_Excluded emissions"/>
    <tableColumn id="16" xr3:uid="{0E9AE107-A017-4AD7-B1F9-57EBA7D5F0D4}" name="2006" dataDxfId="82" dataCellStyle="Normal_Excluded emissions"/>
    <tableColumn id="17" xr3:uid="{C61FF76A-9F9F-4763-95CF-30B07354A894}" name="2007" dataDxfId="81" dataCellStyle="Normal_Excluded emissions"/>
    <tableColumn id="18" xr3:uid="{2D1FB469-4906-4043-89BF-ACC9C9F9E85C}" name="2008" dataDxfId="80" dataCellStyle="Normal_Excluded emissions"/>
    <tableColumn id="19" xr3:uid="{7FACDF2C-603C-4A31-9FCB-11C35EF2F257}" name="2009" dataDxfId="79" dataCellStyle="Normal_Excluded emissions"/>
    <tableColumn id="20" xr3:uid="{C499BBE6-EA4B-4A24-AE6E-8853D4C122A5}" name="2010" dataDxfId="78" dataCellStyle="Normal_Excluded emissions"/>
    <tableColumn id="21" xr3:uid="{883A5DDF-9C63-426A-8786-F15243F476FB}" name="2011" dataDxfId="77" dataCellStyle="Normal_Excluded emissions"/>
    <tableColumn id="22" xr3:uid="{CAF31159-F249-4EF3-8FF9-30C4B99DE58D}" name="2012" dataDxfId="76" dataCellStyle="Normal_Excluded emissions"/>
    <tableColumn id="23" xr3:uid="{3FE36E46-90D4-438E-ACA5-DE941B7E183C}" name="2013" dataDxfId="75" dataCellStyle="Normal_Excluded emissions"/>
    <tableColumn id="24" xr3:uid="{6774C8E2-80E7-4393-8E46-E7306F7B114C}" name="2014" dataDxfId="74" dataCellStyle="Normal_Excluded emissions"/>
    <tableColumn id="25" xr3:uid="{29774512-BC4B-4FB1-B7F8-EEAF37B79845}" name="2015" dataDxfId="73" dataCellStyle="Normal_Excluded emissions"/>
    <tableColumn id="26" xr3:uid="{239FA0ED-D38A-4A4E-86AB-293F5330D92E}" name="2016" dataDxfId="72" dataCellStyle="Normal_Excluded emissions"/>
    <tableColumn id="27" xr3:uid="{B347F207-C0B1-4A9C-AA75-600439289CC9}" name="2017" dataDxfId="71" dataCellStyle="Normal_Excluded emissions"/>
    <tableColumn id="28" xr3:uid="{9FD2F504-8E98-4649-8DE4-198C910CBABF}" name="2018" dataDxfId="70" dataCellStyle="Normal_Excluded emissions"/>
    <tableColumn id="29" xr3:uid="{4B89021B-2652-44C9-BF1F-EDA3D1093FBD}" name="2019" dataDxfId="69" dataCellStyle="Normal_Excluded emissions"/>
    <tableColumn id="30" xr3:uid="{290E0012-4AB9-48C5-9C4C-1DBF7029A123}" name="2020" dataDxfId="68" dataCellStyle="Normal_Excluded emissions"/>
    <tableColumn id="31" xr3:uid="{91576D0E-B4BA-4874-ACEA-F047BEA1F26F}" name="2021" dataDxfId="67" dataCellStyle="Normal_Excluded emissions"/>
  </tableColumns>
  <tableStyleInfo name="Excluded_emissions"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585DF1-D0CE-47D9-A7FC-0A682F10628A}" name="Biogenic_Emissions" displayName="Biogenic_Emissions" ref="A3:AD138" totalsRowShown="0" headerRowDxfId="66" dataDxfId="65" tableBorderDxfId="64" dataCellStyle="Normal_CO2 from biogenic materials">
  <autoFilter ref="A3:AD138" xr:uid="{41585DF1-D0CE-47D9-A7FC-0A682F10628A}"/>
  <sortState xmlns:xlrd2="http://schemas.microsoft.com/office/spreadsheetml/2017/richdata2" ref="A4:AD138">
    <sortCondition ref="B4:B138"/>
    <sortCondition ref="C4:C138"/>
    <sortCondition ref="D4:D138"/>
    <sortCondition ref="E4:E138"/>
    <sortCondition ref="F4:F138"/>
    <sortCondition ref="G4:G138"/>
    <sortCondition ref="H4:H138"/>
  </sortState>
  <tableColumns count="30">
    <tableColumn id="1" xr3:uid="{9E6AFFDF-DA6C-4154-9E57-07988DB0A48B}" name="Type of emission" dataDxfId="63" dataCellStyle="Normal_CO2 from biogenic materials"/>
    <tableColumn id="2" xr3:uid="{C9144101-8ACA-4197-B4FC-E40049032844}" name="IPCC Level 1" dataDxfId="62" dataCellStyle="Normal_CO2 from biogenic materials"/>
    <tableColumn id="3" xr3:uid="{F7F03B84-631A-4BB4-B85A-04503AECCF75}" name="IPCC Level 2" dataDxfId="61" dataCellStyle="Normal_CO2 from biogenic materials"/>
    <tableColumn id="4" xr3:uid="{042A20BA-27B1-4A8E-8F4D-CB5815997828}" name="IPCC Level 3" dataDxfId="60" dataCellStyle="Normal_CO2 from biogenic materials"/>
    <tableColumn id="5" xr3:uid="{5C6FC23D-5A91-47BB-9495-70538D698C56}" name="IPCC Level 4" dataDxfId="59" dataCellStyle="Normal_CO2 from biogenic materials"/>
    <tableColumn id="6" xr3:uid="{519FF97C-39C1-4BDC-AB64-93968279D4C5}" name="IPCC Level 5" dataDxfId="58" dataCellStyle="Normal_CO2 from biogenic materials"/>
    <tableColumn id="7" xr3:uid="{CBA1A4A7-068A-416B-9A97-4AB5C2877CCE}" name="Sector &amp; Activity Details" dataDxfId="57" dataCellStyle="Normal_CO2 from biogenic materials"/>
    <tableColumn id="8" xr3:uid="{43A1AECC-487F-4F1F-AB35-C7DFB55153AF}" name="GHG" dataDxfId="56" dataCellStyle="Normal_CO2 from biogenic materials"/>
    <tableColumn id="9" xr3:uid="{2FCFAC0D-B3DE-4300-8593-61A4C8DEB27F}" name="2000" dataDxfId="55" dataCellStyle="Normal_CO2 from biogenic materials"/>
    <tableColumn id="10" xr3:uid="{7D50EE53-B018-4283-9D0E-49A4395D0E03}" name="2001" dataDxfId="54" dataCellStyle="Normal_CO2 from biogenic materials"/>
    <tableColumn id="11" xr3:uid="{C27497A5-32A2-41F8-AF53-008BCFC4D2DC}" name="2002" dataDxfId="53" dataCellStyle="Normal_CO2 from biogenic materials"/>
    <tableColumn id="12" xr3:uid="{7C33E38D-65DD-48B8-8520-6D20BDC57397}" name="2003" dataDxfId="52" dataCellStyle="Normal_CO2 from biogenic materials"/>
    <tableColumn id="13" xr3:uid="{416485DE-3D73-4E5E-96D7-D106AC9434DE}" name="2004" dataDxfId="51" dataCellStyle="Normal_CO2 from biogenic materials"/>
    <tableColumn id="14" xr3:uid="{2217D1BA-0769-46F5-9959-DFF95416EFB5}" name="2005" dataDxfId="50" dataCellStyle="Normal_CO2 from biogenic materials"/>
    <tableColumn id="15" xr3:uid="{E2A6F4A4-4FB1-4CA0-A257-20B00D139DA5}" name="2006" dataDxfId="49" dataCellStyle="Normal_CO2 from biogenic materials"/>
    <tableColumn id="16" xr3:uid="{EECE21A8-9C4B-4738-A003-B21052CB2C69}" name="2007" dataDxfId="48" dataCellStyle="Normal_CO2 from biogenic materials"/>
    <tableColumn id="17" xr3:uid="{E2BBA7BC-0A39-4DB6-B161-E106CDE7F7AB}" name="2008" dataDxfId="47" dataCellStyle="Normal_CO2 from biogenic materials"/>
    <tableColumn id="18" xr3:uid="{D1FF91D4-D7A3-4EEC-9748-5C2032103946}" name="2009" dataDxfId="46" dataCellStyle="Normal_CO2 from biogenic materials"/>
    <tableColumn id="19" xr3:uid="{EE66583A-22E3-41AA-A766-A8BF44821C6A}" name="2010" dataDxfId="45" dataCellStyle="Normal_CO2 from biogenic materials"/>
    <tableColumn id="20" xr3:uid="{E5156C83-200F-48FB-A7C0-D73C841B0D89}" name="2011" dataDxfId="44" dataCellStyle="Normal_CO2 from biogenic materials"/>
    <tableColumn id="21" xr3:uid="{168079BE-6CCA-40D6-89DC-3BF8D85E95E5}" name="2012" dataDxfId="43" dataCellStyle="Normal_CO2 from biogenic materials"/>
    <tableColumn id="22" xr3:uid="{5EF1F794-C7C6-48B6-9BC7-3E0F3EA2DE56}" name="2013" dataDxfId="42" dataCellStyle="Normal_CO2 from biogenic materials"/>
    <tableColumn id="23" xr3:uid="{6A58A294-1311-4306-968C-D4EF13E32ABF}" name="2014" dataDxfId="41" dataCellStyle="Normal_CO2 from biogenic materials"/>
    <tableColumn id="24" xr3:uid="{3DC9BDFF-70BE-4448-99FC-CE9E300DF75D}" name="2015" dataDxfId="40" dataCellStyle="Normal_CO2 from biogenic materials"/>
    <tableColumn id="25" xr3:uid="{D0092966-368B-4D0C-B764-39953B9515DC}" name="2016" dataDxfId="39" dataCellStyle="Normal_CO2 from biogenic materials"/>
    <tableColumn id="26" xr3:uid="{48BE1375-16B5-41D0-97DA-52C58FF56282}" name="2017" dataDxfId="38" dataCellStyle="Normal_CO2 from biogenic materials"/>
    <tableColumn id="27" xr3:uid="{2FEDA618-F33F-48A0-9AB5-A078045BB28E}" name="2018" dataDxfId="37" dataCellStyle="Normal_CO2 from biogenic materials"/>
    <tableColumn id="28" xr3:uid="{C3C34BBC-855B-4BB7-AD28-437AE5E88FEF}" name="2019" dataDxfId="36" dataCellStyle="Normal_CO2 from biogenic materials"/>
    <tableColumn id="29" xr3:uid="{62B8F15E-52FC-43E1-9AE9-87135B34397E}" name="2020" dataDxfId="35" dataCellStyle="Normal_CO2 from biogenic materials"/>
    <tableColumn id="30" xr3:uid="{6B9B4D5F-5633-4B6A-BF66-3D9B2A6FD887}" name="2021" dataDxfId="34" dataCellStyle="Normal_CO2 from biogenic materials"/>
  </tableColumns>
  <tableStyleInfo name="Excluded Emission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C801E8-4BA8-4FE1-BCFD-171A639B699E}" name="Other_Emissions" displayName="Other_Emissions" ref="A3:AE4" totalsRowShown="0" headerRowDxfId="33" dataDxfId="32" tableBorderDxfId="31">
  <tableColumns count="31">
    <tableColumn id="1" xr3:uid="{332826FB-5DE9-4362-AF40-F04790BBFFA1}" name="Type of emission" dataDxfId="30"/>
    <tableColumn id="2" xr3:uid="{2E6303A7-1F68-4550-9A8F-C73E72A45968}" name="IPCC Level 1" dataDxfId="29"/>
    <tableColumn id="3" xr3:uid="{0972BA2B-561E-4434-9641-E0C1939B0A9D}" name="IPCC Level 2" dataDxfId="28"/>
    <tableColumn id="4" xr3:uid="{43FE732E-A229-40D6-85DD-C74AC94CD478}" name="IPCC Level 3" dataDxfId="27"/>
    <tableColumn id="5" xr3:uid="{B1D1F785-297E-431E-B5FF-DA3FA8F5ED35}" name="IPCC Level 4" dataDxfId="26"/>
    <tableColumn id="6" xr3:uid="{365CB534-5DC5-407B-B327-FA9BCE92A7DD}" name="IPCC Level 5" dataDxfId="25"/>
    <tableColumn id="7" xr3:uid="{2531C27F-EAE5-4C38-8A42-7AA6B46DB541}" name="Sector &amp; Activity Details" dataDxfId="24"/>
    <tableColumn id="8" xr3:uid="{B3634DA2-59DB-48A4-82F6-0ABB82D7817C}" name="GHG" dataDxfId="23"/>
    <tableColumn id="9" xr3:uid="{FCE3F540-08EE-40E1-B369-E3783BCD4EE3}" name="GWP" dataDxfId="22"/>
    <tableColumn id="10" xr3:uid="{7E429006-4792-4A13-AE39-604614A92386}" name="2000" dataDxfId="21"/>
    <tableColumn id="11" xr3:uid="{412FEFAE-BB32-4F11-B220-4D68CBD41C83}" name="2001" dataDxfId="20"/>
    <tableColumn id="12" xr3:uid="{6E15FCA2-753C-41F8-8893-53CEDD083759}" name="2002" dataDxfId="19"/>
    <tableColumn id="13" xr3:uid="{D2D9B978-99CB-4334-8F5E-14D2247E2E2B}" name="2003" dataDxfId="18"/>
    <tableColumn id="14" xr3:uid="{3C750C14-7BE4-4838-9022-FA3852F8B453}" name="2004" dataDxfId="17"/>
    <tableColumn id="15" xr3:uid="{B9A97DB7-8643-49BD-A4B2-FDDC2102723B}" name="2005" dataDxfId="16"/>
    <tableColumn id="16" xr3:uid="{1A0FC1EC-0092-470C-BEFE-1EADAF213A3B}" name="2006" dataDxfId="15"/>
    <tableColumn id="17" xr3:uid="{5FA1D262-0DAE-419B-959D-502041505E91}" name="2007" dataDxfId="14"/>
    <tableColumn id="18" xr3:uid="{30D6D306-858B-4927-B546-355095B121B2}" name="2008" dataDxfId="13"/>
    <tableColumn id="19" xr3:uid="{D3462580-DEBC-49B0-BE12-EA968B09ED7B}" name="2009" dataDxfId="12"/>
    <tableColumn id="20" xr3:uid="{EB97C752-CF7E-44CD-9B98-4AA00F7EABF5}" name="2010" dataDxfId="11"/>
    <tableColumn id="21" xr3:uid="{BCBA6D58-CF6C-4C0D-B421-087848128638}" name="2011" dataDxfId="10"/>
    <tableColumn id="22" xr3:uid="{01A4F922-165C-445A-B1FB-E06D92FF0489}" name="2012" dataDxfId="9"/>
    <tableColumn id="23" xr3:uid="{72E08FAE-E691-484B-AC2F-0275C788F650}" name="2013" dataDxfId="8"/>
    <tableColumn id="24" xr3:uid="{8869F373-B604-40D1-9E31-E365BC4E2762}" name="2014" dataDxfId="7"/>
    <tableColumn id="25" xr3:uid="{F16DBFE0-5616-4051-AC5A-08928329B8D0}" name="2015" dataDxfId="6"/>
    <tableColumn id="26" xr3:uid="{67FC5862-7118-4415-8271-514EAA3EB147}" name="2016" dataDxfId="5"/>
    <tableColumn id="27" xr3:uid="{0DB8FB7D-DE9B-4D77-BD8D-624476FE6E91}" name="2017" dataDxfId="4"/>
    <tableColumn id="28" xr3:uid="{4F58C94D-CAB7-4179-8F3B-27F17E80369A}" name="2018" dataDxfId="3"/>
    <tableColumn id="29" xr3:uid="{41056E57-32A2-4168-91DD-D7F581CA67AA}" name="2019" dataDxfId="2"/>
    <tableColumn id="30" xr3:uid="{3563D8B0-15C0-4AA3-856A-6AB348524D21}" name="2020" dataDxfId="1"/>
    <tableColumn id="31" xr3:uid="{AF7877ED-32C0-417B-A99E-F4376361B702}" name="2021"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ghg-inventory-data" TargetMode="External"/><Relationship Id="rId1" Type="http://schemas.openxmlformats.org/officeDocument/2006/relationships/hyperlink" Target="https://ww2.arb.ca.gov/our-work/programs/mandatory-greenhouse-gas-emissions-reporti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L24"/>
  <sheetViews>
    <sheetView tabSelected="1" workbookViewId="0"/>
  </sheetViews>
  <sheetFormatPr defaultColWidth="9.140625" defaultRowHeight="12.75"/>
  <cols>
    <col min="1" max="1" width="1.85546875" style="1" customWidth="1"/>
    <col min="2" max="2" width="107.85546875" style="1" customWidth="1"/>
    <col min="3" max="3" width="3.7109375" style="1" customWidth="1"/>
    <col min="4" max="16384" width="9.140625" style="1"/>
  </cols>
  <sheetData>
    <row r="1" spans="1:12" ht="11.25" customHeight="1" thickBot="1"/>
    <row r="2" spans="1:12" ht="13.5" customHeight="1">
      <c r="A2" s="5"/>
      <c r="B2" s="7"/>
      <c r="C2" s="5"/>
    </row>
    <row r="3" spans="1:12" ht="21" customHeight="1">
      <c r="A3" s="5"/>
      <c r="B3" s="9" t="s">
        <v>0</v>
      </c>
      <c r="C3" s="5"/>
    </row>
    <row r="4" spans="1:12" ht="24" customHeight="1">
      <c r="A4" s="5"/>
      <c r="B4" s="10" t="str">
        <f>'Included emissions'!A1</f>
        <v>2023 Edition: 2000 to 2021 - Last updated on 12/14/2023</v>
      </c>
      <c r="C4" s="5"/>
      <c r="D4" s="2"/>
      <c r="E4" s="2"/>
      <c r="F4" s="2"/>
      <c r="G4" s="2"/>
      <c r="H4" s="2"/>
      <c r="I4" s="2"/>
      <c r="J4" s="2"/>
      <c r="K4" s="2"/>
      <c r="L4" s="2"/>
    </row>
    <row r="5" spans="1:12" ht="18.75">
      <c r="A5" s="5"/>
      <c r="B5" s="11" t="s">
        <v>1</v>
      </c>
      <c r="C5" s="5"/>
    </row>
    <row r="6" spans="1:12" ht="42.75">
      <c r="A6" s="5"/>
      <c r="B6" s="12" t="s">
        <v>2</v>
      </c>
      <c r="C6" s="8"/>
    </row>
    <row r="7" spans="1:12" ht="99.75">
      <c r="A7" s="5"/>
      <c r="B7" s="12" t="s">
        <v>3</v>
      </c>
      <c r="C7" s="8"/>
    </row>
    <row r="8" spans="1:12" ht="71.25">
      <c r="A8" s="5"/>
      <c r="B8" s="12" t="s">
        <v>4</v>
      </c>
      <c r="C8" s="8"/>
    </row>
    <row r="9" spans="1:12" ht="114">
      <c r="A9" s="5"/>
      <c r="B9" s="12" t="s">
        <v>5</v>
      </c>
      <c r="C9" s="8"/>
    </row>
    <row r="10" spans="1:12" ht="14.25">
      <c r="A10" s="5"/>
      <c r="B10" s="12" t="s">
        <v>6</v>
      </c>
      <c r="C10" s="8"/>
    </row>
    <row r="11" spans="1:12" ht="28.5">
      <c r="B11" s="13" t="s">
        <v>7</v>
      </c>
    </row>
    <row r="12" spans="1:12" ht="57">
      <c r="B12" s="14" t="s">
        <v>8</v>
      </c>
    </row>
    <row r="13" spans="1:12" ht="14.25">
      <c r="A13" s="5"/>
      <c r="B13" s="15" t="s">
        <v>9</v>
      </c>
    </row>
    <row r="14" spans="1:12" ht="142.5">
      <c r="B14" s="14" t="s">
        <v>10</v>
      </c>
    </row>
    <row r="15" spans="1:12" ht="14.25">
      <c r="B15" s="15" t="s">
        <v>11</v>
      </c>
    </row>
    <row r="16" spans="1:12" ht="71.25">
      <c r="B16" s="16" t="s">
        <v>12</v>
      </c>
    </row>
    <row r="17" spans="2:2">
      <c r="B17" s="5"/>
    </row>
    <row r="24" spans="2:2">
      <c r="B24" s="3"/>
    </row>
  </sheetData>
  <phoneticPr fontId="3" type="noConversion"/>
  <hyperlinks>
    <hyperlink ref="B13" r:id="rId1" xr:uid="{00000000-0004-0000-0000-000000000000}"/>
    <hyperlink ref="B15" r:id="rId2" xr:uid="{B9A1E294-BB54-491D-B255-5397D2DF3E67}"/>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E1438"/>
  <sheetViews>
    <sheetView zoomScaleNormal="192" zoomScaleSheetLayoutView="182" workbookViewId="0">
      <pane ySplit="3" topLeftCell="A4" activePane="bottomLeft" state="frozen"/>
      <selection pane="bottomLeft"/>
      <selection activeCell="A3" sqref="A3:R17"/>
    </sheetView>
  </sheetViews>
  <sheetFormatPr defaultRowHeight="12.75"/>
  <cols>
    <col min="1" max="1" width="19.7109375" style="4" customWidth="1"/>
    <col min="2" max="6" width="13.85546875" style="4" customWidth="1"/>
    <col min="7" max="7" width="67.85546875" style="4" customWidth="1"/>
    <col min="8" max="8" width="7.85546875" style="4" customWidth="1"/>
    <col min="9" max="9" width="8" style="4" customWidth="1"/>
    <col min="10" max="10" width="10.140625" style="4" customWidth="1"/>
    <col min="11" max="31" width="10.140625" style="4" bestFit="1" customWidth="1"/>
  </cols>
  <sheetData>
    <row r="1" spans="1:31" ht="14.25">
      <c r="A1" s="17" t="s">
        <v>13</v>
      </c>
      <c r="B1" s="18"/>
      <c r="C1" s="18"/>
      <c r="D1" s="18"/>
      <c r="E1" s="18"/>
      <c r="F1" s="18"/>
      <c r="G1" s="18"/>
      <c r="H1" s="18"/>
      <c r="I1" s="18"/>
      <c r="J1" s="19"/>
      <c r="K1" s="19"/>
      <c r="L1" s="19"/>
      <c r="M1" s="19"/>
      <c r="N1" s="19"/>
      <c r="O1" s="19"/>
      <c r="P1" s="19"/>
      <c r="Q1" s="19"/>
      <c r="R1" s="19"/>
      <c r="S1" s="19"/>
      <c r="T1" s="19"/>
      <c r="U1" s="19"/>
      <c r="V1" s="19"/>
      <c r="W1" s="19"/>
      <c r="X1" s="19"/>
      <c r="Y1" s="19"/>
      <c r="Z1" s="19"/>
      <c r="AA1" s="19"/>
      <c r="AB1" s="19"/>
      <c r="AC1" s="19"/>
      <c r="AD1" s="19"/>
      <c r="AE1" s="19"/>
    </row>
    <row r="2" spans="1:31" ht="14.25">
      <c r="A2" s="18" t="s">
        <v>14</v>
      </c>
      <c r="B2" s="18"/>
      <c r="C2" s="18"/>
      <c r="D2" s="20"/>
      <c r="E2" s="20"/>
      <c r="F2" s="20"/>
      <c r="G2" s="20"/>
      <c r="H2" s="18"/>
      <c r="I2" s="41" t="s">
        <v>15</v>
      </c>
      <c r="J2" s="19">
        <f>SUBTOTAL(9,Included_Emissions[2000])</f>
        <v>461.64984951046148</v>
      </c>
      <c r="K2" s="19">
        <f>SUBTOTAL(9,Included_Emissions[2001])</f>
        <v>477.52166485958355</v>
      </c>
      <c r="L2" s="19">
        <f>SUBTOTAL(9,Included_Emissions[2002])</f>
        <v>476.15348988726868</v>
      </c>
      <c r="M2" s="19">
        <f>SUBTOTAL(9,Included_Emissions[2003])</f>
        <v>476.01475063786876</v>
      </c>
      <c r="N2" s="19">
        <f>SUBTOTAL(9,Included_Emissions[2004])</f>
        <v>485.93470850115938</v>
      </c>
      <c r="O2" s="19">
        <f>SUBTOTAL(9,Included_Emissions[2005])</f>
        <v>477.7021139414382</v>
      </c>
      <c r="P2" s="19">
        <f>SUBTOTAL(9,Included_Emissions[2006])</f>
        <v>476.11134950555021</v>
      </c>
      <c r="Q2" s="19">
        <f>SUBTOTAL(9,Included_Emissions[2007])</f>
        <v>484.49090522347603</v>
      </c>
      <c r="R2" s="19">
        <f>SUBTOTAL(9,Included_Emissions[2008])</f>
        <v>479.23527808731632</v>
      </c>
      <c r="S2" s="19">
        <f>SUBTOTAL(9,Included_Emissions[2009])</f>
        <v>450.17596290047703</v>
      </c>
      <c r="T2" s="19">
        <f>SUBTOTAL(9,Included_Emissions[2010])</f>
        <v>442.74683392947475</v>
      </c>
      <c r="U2" s="19">
        <f>SUBTOTAL(9,Included_Emissions[2011])</f>
        <v>437.76732787044625</v>
      </c>
      <c r="V2" s="19">
        <f>SUBTOTAL(9,Included_Emissions[2012])</f>
        <v>435.5010928236872</v>
      </c>
      <c r="W2" s="19">
        <f>SUBTOTAL(9,Included_Emissions[2013])</f>
        <v>431.55860024994223</v>
      </c>
      <c r="X2" s="19">
        <f>SUBTOTAL(9,Included_Emissions[2014])</f>
        <v>428.18730213459651</v>
      </c>
      <c r="Y2" s="19">
        <f>SUBTOTAL(9,Included_Emissions[2015])</f>
        <v>426.91130385842786</v>
      </c>
      <c r="Z2" s="19">
        <f>SUBTOTAL(9,Included_Emissions[2016])</f>
        <v>414.18982002454879</v>
      </c>
      <c r="AA2" s="19">
        <f>SUBTOTAL(9,Included_Emissions[2017])</f>
        <v>410.414972635813</v>
      </c>
      <c r="AB2" s="19">
        <f>SUBTOTAL(9,Included_Emissions[2018])</f>
        <v>410.69568111768842</v>
      </c>
      <c r="AC2" s="19">
        <f>SUBTOTAL(9,Included_Emissions[2019])</f>
        <v>404.3795616033002</v>
      </c>
      <c r="AD2" s="19">
        <f>SUBTOTAL(9,Included_Emissions[2020])</f>
        <v>368.69768940498722</v>
      </c>
      <c r="AE2" s="19">
        <f>SUBTOTAL(9,Included_Emissions[2021])</f>
        <v>381.28977654660139</v>
      </c>
    </row>
    <row r="3" spans="1:31" s="6" customFormat="1" ht="27.75" customHeight="1">
      <c r="A3" s="36" t="s">
        <v>16</v>
      </c>
      <c r="B3" s="37" t="s">
        <v>17</v>
      </c>
      <c r="C3" s="37" t="s">
        <v>18</v>
      </c>
      <c r="D3" s="37" t="s">
        <v>19</v>
      </c>
      <c r="E3" s="37" t="s">
        <v>20</v>
      </c>
      <c r="F3" s="37" t="s">
        <v>21</v>
      </c>
      <c r="G3" s="37" t="s">
        <v>22</v>
      </c>
      <c r="H3" s="38" t="s">
        <v>23</v>
      </c>
      <c r="I3" s="38" t="s">
        <v>24</v>
      </c>
      <c r="J3" s="39" t="s">
        <v>25</v>
      </c>
      <c r="K3" s="39" t="s">
        <v>26</v>
      </c>
      <c r="L3" s="39" t="s">
        <v>27</v>
      </c>
      <c r="M3" s="39" t="s">
        <v>28</v>
      </c>
      <c r="N3" s="39" t="s">
        <v>29</v>
      </c>
      <c r="O3" s="39" t="s">
        <v>30</v>
      </c>
      <c r="P3" s="39" t="s">
        <v>31</v>
      </c>
      <c r="Q3" s="39" t="s">
        <v>32</v>
      </c>
      <c r="R3" s="39" t="s">
        <v>33</v>
      </c>
      <c r="S3" s="39" t="s">
        <v>34</v>
      </c>
      <c r="T3" s="39" t="s">
        <v>35</v>
      </c>
      <c r="U3" s="39" t="s">
        <v>36</v>
      </c>
      <c r="V3" s="39" t="s">
        <v>37</v>
      </c>
      <c r="W3" s="39" t="s">
        <v>38</v>
      </c>
      <c r="X3" s="39" t="s">
        <v>39</v>
      </c>
      <c r="Y3" s="39" t="s">
        <v>40</v>
      </c>
      <c r="Z3" s="39" t="s">
        <v>41</v>
      </c>
      <c r="AA3" s="39" t="s">
        <v>42</v>
      </c>
      <c r="AB3" s="39" t="s">
        <v>43</v>
      </c>
      <c r="AC3" s="39" t="s">
        <v>44</v>
      </c>
      <c r="AD3" s="39" t="s">
        <v>45</v>
      </c>
      <c r="AE3" s="39" t="s">
        <v>46</v>
      </c>
    </row>
    <row r="4" spans="1:31" ht="15" customHeight="1">
      <c r="A4" s="42" t="s">
        <v>47</v>
      </c>
      <c r="B4" s="42" t="s">
        <v>48</v>
      </c>
      <c r="C4" s="42" t="s">
        <v>49</v>
      </c>
      <c r="D4" s="42" t="s">
        <v>50</v>
      </c>
      <c r="E4" s="42" t="s">
        <v>51</v>
      </c>
      <c r="F4" s="42" t="s">
        <v>52</v>
      </c>
      <c r="G4" s="42" t="s">
        <v>53</v>
      </c>
      <c r="H4" s="43" t="s">
        <v>54</v>
      </c>
      <c r="I4" s="44">
        <v>25</v>
      </c>
      <c r="J4" s="45"/>
      <c r="K4" s="45"/>
      <c r="L4" s="45"/>
      <c r="M4" s="45"/>
      <c r="N4" s="45"/>
      <c r="O4" s="45"/>
      <c r="P4" s="45"/>
      <c r="Q4" s="45"/>
      <c r="R4" s="45"/>
      <c r="S4" s="45"/>
      <c r="T4" s="45"/>
      <c r="U4" s="45"/>
      <c r="V4" s="45"/>
      <c r="W4" s="45"/>
      <c r="X4" s="45"/>
      <c r="Y4" s="45"/>
      <c r="Z4" s="45"/>
      <c r="AA4" s="45"/>
      <c r="AB4" s="45"/>
      <c r="AC4" s="45"/>
      <c r="AD4" s="45">
        <v>8.6253608544047622E-7</v>
      </c>
      <c r="AE4" s="45">
        <v>1.4663607634000002E-8</v>
      </c>
    </row>
    <row r="5" spans="1:31" ht="15" customHeight="1">
      <c r="A5" s="42" t="s">
        <v>47</v>
      </c>
      <c r="B5" s="42" t="s">
        <v>48</v>
      </c>
      <c r="C5" s="42" t="s">
        <v>49</v>
      </c>
      <c r="D5" s="42" t="s">
        <v>50</v>
      </c>
      <c r="E5" s="42" t="s">
        <v>51</v>
      </c>
      <c r="F5" s="42" t="s">
        <v>52</v>
      </c>
      <c r="G5" s="42" t="s">
        <v>53</v>
      </c>
      <c r="H5" s="43" t="s">
        <v>55</v>
      </c>
      <c r="I5" s="44">
        <v>1</v>
      </c>
      <c r="J5" s="45"/>
      <c r="K5" s="45"/>
      <c r="L5" s="45"/>
      <c r="M5" s="45"/>
      <c r="N5" s="45"/>
      <c r="O5" s="45"/>
      <c r="P5" s="45"/>
      <c r="Q5" s="45"/>
      <c r="R5" s="45"/>
      <c r="S5" s="45"/>
      <c r="T5" s="45"/>
      <c r="U5" s="45"/>
      <c r="V5" s="45"/>
      <c r="W5" s="45"/>
      <c r="X5" s="45"/>
      <c r="Y5" s="45"/>
      <c r="Z5" s="45"/>
      <c r="AA5" s="45"/>
      <c r="AB5" s="45"/>
      <c r="AC5" s="45"/>
      <c r="AD5" s="45">
        <v>1.8557890606623109E-3</v>
      </c>
      <c r="AE5" s="45">
        <v>3.1650669793956996E-5</v>
      </c>
    </row>
    <row r="6" spans="1:31" ht="15" customHeight="1">
      <c r="A6" s="42" t="s">
        <v>47</v>
      </c>
      <c r="B6" s="42" t="s">
        <v>48</v>
      </c>
      <c r="C6" s="42" t="s">
        <v>49</v>
      </c>
      <c r="D6" s="42" t="s">
        <v>50</v>
      </c>
      <c r="E6" s="42" t="s">
        <v>51</v>
      </c>
      <c r="F6" s="42" t="s">
        <v>52</v>
      </c>
      <c r="G6" s="42" t="s">
        <v>53</v>
      </c>
      <c r="H6" s="43" t="s">
        <v>56</v>
      </c>
      <c r="I6" s="44">
        <v>298</v>
      </c>
      <c r="J6" s="45"/>
      <c r="K6" s="45"/>
      <c r="L6" s="45"/>
      <c r="M6" s="45"/>
      <c r="N6" s="45"/>
      <c r="O6" s="45"/>
      <c r="P6" s="45"/>
      <c r="Q6" s="45"/>
      <c r="R6" s="45"/>
      <c r="S6" s="45"/>
      <c r="T6" s="45"/>
      <c r="U6" s="45"/>
      <c r="V6" s="45"/>
      <c r="W6" s="45"/>
      <c r="X6" s="45"/>
      <c r="Y6" s="45"/>
      <c r="Z6" s="45"/>
      <c r="AA6" s="45"/>
      <c r="AB6" s="45"/>
      <c r="AC6" s="45"/>
      <c r="AD6" s="45">
        <v>1.0281430138448643E-6</v>
      </c>
      <c r="AE6" s="45">
        <v>1.7479020299E-8</v>
      </c>
    </row>
    <row r="7" spans="1:31" ht="15" customHeight="1">
      <c r="A7" s="42" t="s">
        <v>47</v>
      </c>
      <c r="B7" s="42" t="s">
        <v>48</v>
      </c>
      <c r="C7" s="42" t="s">
        <v>49</v>
      </c>
      <c r="D7" s="42" t="s">
        <v>50</v>
      </c>
      <c r="E7" s="42" t="s">
        <v>51</v>
      </c>
      <c r="F7" s="42" t="s">
        <v>52</v>
      </c>
      <c r="G7" s="42" t="s">
        <v>57</v>
      </c>
      <c r="H7" s="43" t="s">
        <v>54</v>
      </c>
      <c r="I7" s="44">
        <v>25</v>
      </c>
      <c r="J7" s="45"/>
      <c r="K7" s="45"/>
      <c r="L7" s="45"/>
      <c r="M7" s="45"/>
      <c r="N7" s="45"/>
      <c r="O7" s="45"/>
      <c r="P7" s="45"/>
      <c r="Q7" s="45"/>
      <c r="R7" s="45"/>
      <c r="S7" s="45"/>
      <c r="T7" s="45"/>
      <c r="U7" s="45"/>
      <c r="V7" s="45"/>
      <c r="W7" s="45"/>
      <c r="X7" s="45"/>
      <c r="Y7" s="45"/>
      <c r="Z7" s="45"/>
      <c r="AA7" s="45"/>
      <c r="AB7" s="45">
        <v>1.4458306794905593E-8</v>
      </c>
      <c r="AC7" s="45">
        <v>1.284517611228262E-8</v>
      </c>
      <c r="AD7" s="45">
        <v>1.1324947283333333E-8</v>
      </c>
      <c r="AE7" s="45"/>
    </row>
    <row r="8" spans="1:31" ht="15" customHeight="1">
      <c r="A8" s="42" t="s">
        <v>47</v>
      </c>
      <c r="B8" s="42" t="s">
        <v>48</v>
      </c>
      <c r="C8" s="42" t="s">
        <v>49</v>
      </c>
      <c r="D8" s="42" t="s">
        <v>50</v>
      </c>
      <c r="E8" s="42" t="s">
        <v>51</v>
      </c>
      <c r="F8" s="42" t="s">
        <v>52</v>
      </c>
      <c r="G8" s="42" t="s">
        <v>57</v>
      </c>
      <c r="H8" s="43" t="s">
        <v>55</v>
      </c>
      <c r="I8" s="44">
        <v>1</v>
      </c>
      <c r="J8" s="45"/>
      <c r="K8" s="45"/>
      <c r="L8" s="45"/>
      <c r="M8" s="45"/>
      <c r="N8" s="45"/>
      <c r="O8" s="45"/>
      <c r="P8" s="45"/>
      <c r="Q8" s="45"/>
      <c r="R8" s="45"/>
      <c r="S8" s="45"/>
      <c r="T8" s="45"/>
      <c r="U8" s="45"/>
      <c r="V8" s="45"/>
      <c r="W8" s="45"/>
      <c r="X8" s="45"/>
      <c r="Y8" s="45"/>
      <c r="Z8" s="45"/>
      <c r="AA8" s="45"/>
      <c r="AB8" s="45">
        <v>1.4477584537298799E-5</v>
      </c>
      <c r="AC8" s="45">
        <v>1.28623030137657E-5</v>
      </c>
      <c r="AD8" s="45">
        <v>1.1340047213225999E-5</v>
      </c>
      <c r="AE8" s="45"/>
    </row>
    <row r="9" spans="1:31" ht="15" customHeight="1">
      <c r="A9" s="42" t="s">
        <v>47</v>
      </c>
      <c r="B9" s="42" t="s">
        <v>48</v>
      </c>
      <c r="C9" s="42" t="s">
        <v>49</v>
      </c>
      <c r="D9" s="42" t="s">
        <v>50</v>
      </c>
      <c r="E9" s="42" t="s">
        <v>51</v>
      </c>
      <c r="F9" s="42" t="s">
        <v>52</v>
      </c>
      <c r="G9" s="42" t="s">
        <v>57</v>
      </c>
      <c r="H9" s="43" t="s">
        <v>56</v>
      </c>
      <c r="I9" s="44">
        <v>298</v>
      </c>
      <c r="J9" s="45"/>
      <c r="K9" s="45"/>
      <c r="L9" s="45"/>
      <c r="M9" s="45"/>
      <c r="N9" s="45"/>
      <c r="O9" s="45"/>
      <c r="P9" s="45"/>
      <c r="Q9" s="45"/>
      <c r="R9" s="45"/>
      <c r="S9" s="45"/>
      <c r="T9" s="45"/>
      <c r="U9" s="45"/>
      <c r="V9" s="45"/>
      <c r="W9" s="45"/>
      <c r="X9" s="45"/>
      <c r="Y9" s="45"/>
      <c r="Z9" s="45"/>
      <c r="AA9" s="45"/>
      <c r="AB9" s="45">
        <v>3.4468603399054869E-8</v>
      </c>
      <c r="AC9" s="45">
        <v>3.0622899851681775E-8</v>
      </c>
      <c r="AD9" s="45">
        <v>2.6998674323787093E-8</v>
      </c>
      <c r="AE9" s="45"/>
    </row>
    <row r="10" spans="1:31" ht="15" customHeight="1">
      <c r="A10" s="42" t="s">
        <v>47</v>
      </c>
      <c r="B10" s="42" t="s">
        <v>48</v>
      </c>
      <c r="C10" s="42" t="s">
        <v>49</v>
      </c>
      <c r="D10" s="42" t="s">
        <v>50</v>
      </c>
      <c r="E10" s="42" t="s">
        <v>51</v>
      </c>
      <c r="F10" s="42" t="s">
        <v>52</v>
      </c>
      <c r="G10" s="42" t="s">
        <v>58</v>
      </c>
      <c r="H10" s="43" t="s">
        <v>54</v>
      </c>
      <c r="I10" s="44">
        <v>25</v>
      </c>
      <c r="J10" s="45"/>
      <c r="K10" s="45"/>
      <c r="L10" s="45"/>
      <c r="M10" s="45"/>
      <c r="N10" s="45"/>
      <c r="O10" s="45"/>
      <c r="P10" s="45"/>
      <c r="Q10" s="45"/>
      <c r="R10" s="45"/>
      <c r="S10" s="45">
        <v>1.549574063061355E-5</v>
      </c>
      <c r="T10" s="45">
        <v>1.4935978822113125E-5</v>
      </c>
      <c r="U10" s="45">
        <v>1.5311795627437858E-5</v>
      </c>
      <c r="V10" s="45">
        <v>1.4640498778655954E-5</v>
      </c>
      <c r="W10" s="45">
        <v>2.9567961644236065E-6</v>
      </c>
      <c r="X10" s="45">
        <v>1.5845741988115475E-4</v>
      </c>
      <c r="Y10" s="45">
        <v>1.4494599933813094E-4</v>
      </c>
      <c r="Z10" s="45">
        <v>1.5152426907112142E-4</v>
      </c>
      <c r="AA10" s="45">
        <v>5.6828726815050235E-5</v>
      </c>
      <c r="AB10" s="45">
        <v>2.4902101634332145E-5</v>
      </c>
      <c r="AC10" s="45">
        <v>2.0533169726706026E-5</v>
      </c>
      <c r="AD10" s="45"/>
      <c r="AE10" s="45"/>
    </row>
    <row r="11" spans="1:31" ht="15" customHeight="1">
      <c r="A11" s="42" t="s">
        <v>47</v>
      </c>
      <c r="B11" s="42" t="s">
        <v>48</v>
      </c>
      <c r="C11" s="42" t="s">
        <v>49</v>
      </c>
      <c r="D11" s="42" t="s">
        <v>50</v>
      </c>
      <c r="E11" s="42" t="s">
        <v>51</v>
      </c>
      <c r="F11" s="42" t="s">
        <v>52</v>
      </c>
      <c r="G11" s="42" t="s">
        <v>58</v>
      </c>
      <c r="H11" s="43" t="s">
        <v>55</v>
      </c>
      <c r="I11" s="44">
        <v>1</v>
      </c>
      <c r="J11" s="45"/>
      <c r="K11" s="45"/>
      <c r="L11" s="45"/>
      <c r="M11" s="45"/>
      <c r="N11" s="45"/>
      <c r="O11" s="45"/>
      <c r="P11" s="45"/>
      <c r="Q11" s="45"/>
      <c r="R11" s="45"/>
      <c r="S11" s="45">
        <v>5.7986862546227903E-2</v>
      </c>
      <c r="T11" s="45">
        <v>5.639954825975025E-2</v>
      </c>
      <c r="U11" s="45">
        <v>5.7818665031484799E-2</v>
      </c>
      <c r="V11" s="45">
        <v>5.5835092946278496E-2</v>
      </c>
      <c r="W11" s="45">
        <v>4.9232294421750013E-2</v>
      </c>
      <c r="X11" s="45">
        <v>5.4479647629246397E-2</v>
      </c>
      <c r="Y11" s="45">
        <v>4.9374844653392404E-2</v>
      </c>
      <c r="Z11" s="45">
        <v>5.2512128230470599E-2</v>
      </c>
      <c r="AA11" s="45">
        <v>2.0032005816037399E-2</v>
      </c>
      <c r="AB11" s="45">
        <v>8.9007412016812188E-3</v>
      </c>
      <c r="AC11" s="45">
        <v>1.2064681705165585E-2</v>
      </c>
      <c r="AD11" s="45"/>
      <c r="AE11" s="45"/>
    </row>
    <row r="12" spans="1:31" ht="15" customHeight="1">
      <c r="A12" s="42" t="s">
        <v>47</v>
      </c>
      <c r="B12" s="42" t="s">
        <v>48</v>
      </c>
      <c r="C12" s="42" t="s">
        <v>49</v>
      </c>
      <c r="D12" s="42" t="s">
        <v>50</v>
      </c>
      <c r="E12" s="42" t="s">
        <v>51</v>
      </c>
      <c r="F12" s="42" t="s">
        <v>52</v>
      </c>
      <c r="G12" s="42" t="s">
        <v>58</v>
      </c>
      <c r="H12" s="43" t="s">
        <v>56</v>
      </c>
      <c r="I12" s="44">
        <v>298</v>
      </c>
      <c r="J12" s="45"/>
      <c r="K12" s="45"/>
      <c r="L12" s="45"/>
      <c r="M12" s="45"/>
      <c r="N12" s="45"/>
      <c r="O12" s="45"/>
      <c r="P12" s="45"/>
      <c r="Q12" s="45"/>
      <c r="R12" s="45"/>
      <c r="S12" s="45">
        <v>2.5675657159103711E-4</v>
      </c>
      <c r="T12" s="45">
        <v>2.6897018664446317E-4</v>
      </c>
      <c r="U12" s="45">
        <v>2.7573797317363615E-4</v>
      </c>
      <c r="V12" s="45">
        <v>2.6924985731728698E-4</v>
      </c>
      <c r="W12" s="45">
        <v>3.5245010279929292E-6</v>
      </c>
      <c r="X12" s="45">
        <v>2.744742026228429E-4</v>
      </c>
      <c r="Y12" s="45">
        <v>2.5122070003166325E-4</v>
      </c>
      <c r="Z12" s="45">
        <v>2.6233562307612741E-4</v>
      </c>
      <c r="AA12" s="45">
        <v>9.82923391267003E-5</v>
      </c>
      <c r="AB12" s="45">
        <v>4.303457637574798E-5</v>
      </c>
      <c r="AC12" s="45">
        <v>3.4105874522035225E-5</v>
      </c>
      <c r="AD12" s="45"/>
      <c r="AE12" s="45"/>
    </row>
    <row r="13" spans="1:31" ht="15" customHeight="1">
      <c r="A13" s="42" t="s">
        <v>47</v>
      </c>
      <c r="B13" s="42" t="s">
        <v>48</v>
      </c>
      <c r="C13" s="42" t="s">
        <v>49</v>
      </c>
      <c r="D13" s="42" t="s">
        <v>50</v>
      </c>
      <c r="E13" s="42" t="s">
        <v>51</v>
      </c>
      <c r="F13" s="42" t="s">
        <v>52</v>
      </c>
      <c r="G13" s="42" t="s">
        <v>59</v>
      </c>
      <c r="H13" s="43" t="s">
        <v>54</v>
      </c>
      <c r="I13" s="44">
        <v>25</v>
      </c>
      <c r="J13" s="45"/>
      <c r="K13" s="45"/>
      <c r="L13" s="45"/>
      <c r="M13" s="45"/>
      <c r="N13" s="45"/>
      <c r="O13" s="45"/>
      <c r="P13" s="45"/>
      <c r="Q13" s="45"/>
      <c r="R13" s="45"/>
      <c r="S13" s="45"/>
      <c r="T13" s="45"/>
      <c r="U13" s="45"/>
      <c r="V13" s="45"/>
      <c r="W13" s="45"/>
      <c r="X13" s="45"/>
      <c r="Y13" s="45"/>
      <c r="Z13" s="45"/>
      <c r="AA13" s="45"/>
      <c r="AB13" s="45"/>
      <c r="AC13" s="45"/>
      <c r="AD13" s="45">
        <v>1.8472337804160714E-5</v>
      </c>
      <c r="AE13" s="45">
        <v>2.4075858655450001E-5</v>
      </c>
    </row>
    <row r="14" spans="1:31" ht="15" customHeight="1">
      <c r="A14" s="42" t="s">
        <v>47</v>
      </c>
      <c r="B14" s="42" t="s">
        <v>48</v>
      </c>
      <c r="C14" s="42" t="s">
        <v>49</v>
      </c>
      <c r="D14" s="42" t="s">
        <v>50</v>
      </c>
      <c r="E14" s="42" t="s">
        <v>51</v>
      </c>
      <c r="F14" s="42" t="s">
        <v>52</v>
      </c>
      <c r="G14" s="42" t="s">
        <v>59</v>
      </c>
      <c r="H14" s="43" t="s">
        <v>55</v>
      </c>
      <c r="I14" s="44">
        <v>1</v>
      </c>
      <c r="J14" s="45"/>
      <c r="K14" s="45"/>
      <c r="L14" s="45"/>
      <c r="M14" s="45"/>
      <c r="N14" s="45"/>
      <c r="O14" s="45"/>
      <c r="P14" s="45"/>
      <c r="Q14" s="45"/>
      <c r="R14" s="45"/>
      <c r="S14" s="45"/>
      <c r="T14" s="45"/>
      <c r="U14" s="45"/>
      <c r="V14" s="45"/>
      <c r="W14" s="45"/>
      <c r="X14" s="45"/>
      <c r="Y14" s="45"/>
      <c r="Z14" s="45"/>
      <c r="AA14" s="45"/>
      <c r="AB14" s="45"/>
      <c r="AC14" s="45"/>
      <c r="AD14" s="45">
        <v>1.2489668417118821E-2</v>
      </c>
      <c r="AE14" s="45">
        <v>1.8194244416073032E-2</v>
      </c>
    </row>
    <row r="15" spans="1:31" ht="15" customHeight="1">
      <c r="A15" s="42" t="s">
        <v>47</v>
      </c>
      <c r="B15" s="42" t="s">
        <v>48</v>
      </c>
      <c r="C15" s="42" t="s">
        <v>49</v>
      </c>
      <c r="D15" s="42" t="s">
        <v>50</v>
      </c>
      <c r="E15" s="42" t="s">
        <v>51</v>
      </c>
      <c r="F15" s="42" t="s">
        <v>52</v>
      </c>
      <c r="G15" s="42" t="s">
        <v>59</v>
      </c>
      <c r="H15" s="43" t="s">
        <v>56</v>
      </c>
      <c r="I15" s="44">
        <v>298</v>
      </c>
      <c r="J15" s="45"/>
      <c r="K15" s="45"/>
      <c r="L15" s="45"/>
      <c r="M15" s="45"/>
      <c r="N15" s="45"/>
      <c r="O15" s="45"/>
      <c r="P15" s="45"/>
      <c r="Q15" s="45"/>
      <c r="R15" s="45"/>
      <c r="S15" s="45"/>
      <c r="T15" s="45"/>
      <c r="U15" s="45"/>
      <c r="V15" s="45"/>
      <c r="W15" s="45"/>
      <c r="X15" s="45"/>
      <c r="Y15" s="45"/>
      <c r="Z15" s="45"/>
      <c r="AA15" s="45"/>
      <c r="AB15" s="45"/>
      <c r="AC15" s="45"/>
      <c r="AD15" s="45">
        <v>3.0136545952205157E-5</v>
      </c>
      <c r="AE15" s="45">
        <v>3.8731261248593002E-5</v>
      </c>
    </row>
    <row r="16" spans="1:31" ht="15" customHeight="1">
      <c r="A16" s="42" t="s">
        <v>47</v>
      </c>
      <c r="B16" s="42" t="s">
        <v>48</v>
      </c>
      <c r="C16" s="42" t="s">
        <v>49</v>
      </c>
      <c r="D16" s="42" t="s">
        <v>50</v>
      </c>
      <c r="E16" s="42" t="s">
        <v>51</v>
      </c>
      <c r="F16" s="42" t="s">
        <v>52</v>
      </c>
      <c r="G16" s="42" t="s">
        <v>60</v>
      </c>
      <c r="H16" s="43" t="s">
        <v>54</v>
      </c>
      <c r="I16" s="44">
        <v>25</v>
      </c>
      <c r="J16" s="45"/>
      <c r="K16" s="45"/>
      <c r="L16" s="45"/>
      <c r="M16" s="45"/>
      <c r="N16" s="45"/>
      <c r="O16" s="45"/>
      <c r="P16" s="45"/>
      <c r="Q16" s="45"/>
      <c r="R16" s="45"/>
      <c r="S16" s="45">
        <v>5.9679364692966495E-5</v>
      </c>
      <c r="T16" s="45"/>
      <c r="U16" s="45">
        <v>3.5765095238095237E-6</v>
      </c>
      <c r="V16" s="45">
        <v>5.3840997756103562E-6</v>
      </c>
      <c r="W16" s="45">
        <v>5.7151990937444106E-6</v>
      </c>
      <c r="X16" s="45">
        <v>9.0636699200513803E-7</v>
      </c>
      <c r="Y16" s="45">
        <v>6.5393507034267742E-6</v>
      </c>
      <c r="Z16" s="45">
        <v>6.3459854393433223E-7</v>
      </c>
      <c r="AA16" s="45"/>
      <c r="AB16" s="45">
        <v>5.2040902967338094E-6</v>
      </c>
      <c r="AC16" s="45">
        <v>1.5256625332243616E-5</v>
      </c>
      <c r="AD16" s="45">
        <v>1.6752833594214283E-6</v>
      </c>
      <c r="AE16" s="45">
        <v>3.0336153345935002E-5</v>
      </c>
    </row>
    <row r="17" spans="1:31" ht="15" customHeight="1">
      <c r="A17" s="42" t="s">
        <v>47</v>
      </c>
      <c r="B17" s="42" t="s">
        <v>48</v>
      </c>
      <c r="C17" s="42" t="s">
        <v>49</v>
      </c>
      <c r="D17" s="42" t="s">
        <v>50</v>
      </c>
      <c r="E17" s="42" t="s">
        <v>51</v>
      </c>
      <c r="F17" s="42" t="s">
        <v>52</v>
      </c>
      <c r="G17" s="42" t="s">
        <v>60</v>
      </c>
      <c r="H17" s="43" t="s">
        <v>55</v>
      </c>
      <c r="I17" s="44">
        <v>1</v>
      </c>
      <c r="J17" s="45"/>
      <c r="K17" s="45"/>
      <c r="L17" s="45"/>
      <c r="M17" s="45"/>
      <c r="N17" s="45"/>
      <c r="O17" s="45"/>
      <c r="P17" s="45"/>
      <c r="Q17" s="45"/>
      <c r="R17" s="45"/>
      <c r="S17" s="45">
        <v>0.12656799664084337</v>
      </c>
      <c r="T17" s="45"/>
      <c r="U17" s="45">
        <v>7.5861771239999999E-3</v>
      </c>
      <c r="V17" s="45">
        <v>1.1418598804114496E-2</v>
      </c>
      <c r="W17" s="45">
        <v>1.2238863845936542E-2</v>
      </c>
      <c r="X17" s="45">
        <v>1.9420186865222201E-3</v>
      </c>
      <c r="Y17" s="45">
        <v>1.4016663319040402E-2</v>
      </c>
      <c r="Z17" s="45">
        <v>1.35939565357917E-3</v>
      </c>
      <c r="AA17" s="45"/>
      <c r="AB17" s="45">
        <v>1.1225804115269701E-2</v>
      </c>
      <c r="AC17" s="45">
        <v>3.2910899133767789E-2</v>
      </c>
      <c r="AD17" s="45">
        <v>3.6124171821311571E-3</v>
      </c>
      <c r="AE17" s="45">
        <v>6.5436572280109379E-2</v>
      </c>
    </row>
    <row r="18" spans="1:31" ht="15" customHeight="1">
      <c r="A18" s="42" t="s">
        <v>47</v>
      </c>
      <c r="B18" s="42" t="s">
        <v>48</v>
      </c>
      <c r="C18" s="42" t="s">
        <v>49</v>
      </c>
      <c r="D18" s="42" t="s">
        <v>50</v>
      </c>
      <c r="E18" s="42" t="s">
        <v>51</v>
      </c>
      <c r="F18" s="42" t="s">
        <v>52</v>
      </c>
      <c r="G18" s="42" t="s">
        <v>60</v>
      </c>
      <c r="H18" s="43" t="s">
        <v>56</v>
      </c>
      <c r="I18" s="44">
        <v>298</v>
      </c>
      <c r="J18" s="45"/>
      <c r="K18" s="45"/>
      <c r="L18" s="45"/>
      <c r="M18" s="45"/>
      <c r="N18" s="45"/>
      <c r="O18" s="45"/>
      <c r="P18" s="45"/>
      <c r="Q18" s="45"/>
      <c r="R18" s="45"/>
      <c r="S18" s="45">
        <v>7.1137802714016086E-5</v>
      </c>
      <c r="T18" s="45"/>
      <c r="U18" s="45">
        <v>4.2640195161290322E-6</v>
      </c>
      <c r="V18" s="45">
        <v>6.4178469325275399E-6</v>
      </c>
      <c r="W18" s="45">
        <v>6.8125173197433496E-6</v>
      </c>
      <c r="X18" s="45">
        <v>1.0803894544701254E-6</v>
      </c>
      <c r="Y18" s="45">
        <v>7.7949060384847051E-6</v>
      </c>
      <c r="Z18" s="45">
        <v>7.5644146436972409E-7</v>
      </c>
      <c r="AA18" s="45"/>
      <c r="AB18" s="45">
        <v>6.2032756337067071E-6</v>
      </c>
      <c r="AC18" s="45">
        <v>1.8185897396034473E-5</v>
      </c>
      <c r="AD18" s="45">
        <v>1.9969377644307549E-6</v>
      </c>
      <c r="AE18" s="45">
        <v>3.6160694788353999E-5</v>
      </c>
    </row>
    <row r="19" spans="1:31" ht="15" customHeight="1">
      <c r="A19" s="42" t="s">
        <v>47</v>
      </c>
      <c r="B19" s="42" t="s">
        <v>48</v>
      </c>
      <c r="C19" s="42" t="s">
        <v>49</v>
      </c>
      <c r="D19" s="42" t="s">
        <v>50</v>
      </c>
      <c r="E19" s="42" t="s">
        <v>51</v>
      </c>
      <c r="F19" s="42" t="s">
        <v>52</v>
      </c>
      <c r="G19" s="42" t="s">
        <v>61</v>
      </c>
      <c r="H19" s="43" t="s">
        <v>54</v>
      </c>
      <c r="I19" s="44">
        <v>25</v>
      </c>
      <c r="J19" s="45"/>
      <c r="K19" s="45"/>
      <c r="L19" s="45"/>
      <c r="M19" s="45"/>
      <c r="N19" s="45"/>
      <c r="O19" s="45"/>
      <c r="P19" s="45"/>
      <c r="Q19" s="45"/>
      <c r="R19" s="45"/>
      <c r="S19" s="45"/>
      <c r="T19" s="45"/>
      <c r="U19" s="45"/>
      <c r="V19" s="45"/>
      <c r="W19" s="45"/>
      <c r="X19" s="45"/>
      <c r="Y19" s="45"/>
      <c r="Z19" s="45"/>
      <c r="AA19" s="45"/>
      <c r="AB19" s="45">
        <v>1.934115579654887E-7</v>
      </c>
      <c r="AC19" s="45">
        <v>2.3025280550248551E-6</v>
      </c>
      <c r="AD19" s="45">
        <v>4.7487481811547624E-7</v>
      </c>
      <c r="AE19" s="45">
        <v>2.5374208103600004E-7</v>
      </c>
    </row>
    <row r="20" spans="1:31" ht="15" customHeight="1">
      <c r="A20" s="42" t="s">
        <v>47</v>
      </c>
      <c r="B20" s="42" t="s">
        <v>48</v>
      </c>
      <c r="C20" s="42" t="s">
        <v>49</v>
      </c>
      <c r="D20" s="42" t="s">
        <v>50</v>
      </c>
      <c r="E20" s="42" t="s">
        <v>51</v>
      </c>
      <c r="F20" s="42" t="s">
        <v>52</v>
      </c>
      <c r="G20" s="42" t="s">
        <v>61</v>
      </c>
      <c r="H20" s="43" t="s">
        <v>55</v>
      </c>
      <c r="I20" s="44">
        <v>1</v>
      </c>
      <c r="J20" s="45"/>
      <c r="K20" s="45"/>
      <c r="L20" s="45"/>
      <c r="M20" s="45"/>
      <c r="N20" s="45"/>
      <c r="O20" s="45"/>
      <c r="P20" s="45"/>
      <c r="Q20" s="45"/>
      <c r="R20" s="45"/>
      <c r="S20" s="45"/>
      <c r="T20" s="45"/>
      <c r="U20" s="45"/>
      <c r="V20" s="45"/>
      <c r="W20" s="45"/>
      <c r="X20" s="45"/>
      <c r="Y20" s="45"/>
      <c r="Z20" s="45"/>
      <c r="AA20" s="45"/>
      <c r="AB20" s="45">
        <v>6.5462430113459407E-5</v>
      </c>
      <c r="AC20" s="45">
        <v>7.7932954072850585E-4</v>
      </c>
      <c r="AD20" s="45">
        <v>1.60726117591089E-4</v>
      </c>
      <c r="AE20" s="45">
        <v>8.5884138495061007E-5</v>
      </c>
    </row>
    <row r="21" spans="1:31" ht="15" customHeight="1">
      <c r="A21" s="42" t="s">
        <v>47</v>
      </c>
      <c r="B21" s="42" t="s">
        <v>48</v>
      </c>
      <c r="C21" s="42" t="s">
        <v>49</v>
      </c>
      <c r="D21" s="42" t="s">
        <v>50</v>
      </c>
      <c r="E21" s="42" t="s">
        <v>51</v>
      </c>
      <c r="F21" s="42" t="s">
        <v>52</v>
      </c>
      <c r="G21" s="42" t="s">
        <v>61</v>
      </c>
      <c r="H21" s="43" t="s">
        <v>56</v>
      </c>
      <c r="I21" s="44">
        <v>298</v>
      </c>
      <c r="J21" s="45"/>
      <c r="K21" s="45"/>
      <c r="L21" s="45"/>
      <c r="M21" s="45"/>
      <c r="N21" s="45"/>
      <c r="O21" s="45"/>
      <c r="P21" s="45"/>
      <c r="Q21" s="45"/>
      <c r="R21" s="45"/>
      <c r="S21" s="45"/>
      <c r="T21" s="45"/>
      <c r="U21" s="45"/>
      <c r="V21" s="45"/>
      <c r="W21" s="45"/>
      <c r="X21" s="45"/>
      <c r="Y21" s="45"/>
      <c r="Z21" s="45"/>
      <c r="AA21" s="45"/>
      <c r="AB21" s="45">
        <v>3.3534213485726372E-7</v>
      </c>
      <c r="AC21" s="45">
        <v>3.9921806400798588E-6</v>
      </c>
      <c r="AD21" s="45">
        <v>8.2334113546989677E-7</v>
      </c>
      <c r="AE21" s="45">
        <v>4.3995184450500002E-7</v>
      </c>
    </row>
    <row r="22" spans="1:31" ht="15" customHeight="1">
      <c r="A22" s="42" t="s">
        <v>47</v>
      </c>
      <c r="B22" s="42" t="s">
        <v>48</v>
      </c>
      <c r="C22" s="42" t="s">
        <v>49</v>
      </c>
      <c r="D22" s="42" t="s">
        <v>50</v>
      </c>
      <c r="E22" s="42" t="s">
        <v>51</v>
      </c>
      <c r="F22" s="42" t="s">
        <v>52</v>
      </c>
      <c r="G22" s="42" t="s">
        <v>62</v>
      </c>
      <c r="H22" s="43" t="s">
        <v>54</v>
      </c>
      <c r="I22" s="44">
        <v>25</v>
      </c>
      <c r="J22" s="45"/>
      <c r="K22" s="45"/>
      <c r="L22" s="45"/>
      <c r="M22" s="45"/>
      <c r="N22" s="45"/>
      <c r="O22" s="45"/>
      <c r="P22" s="45"/>
      <c r="Q22" s="45"/>
      <c r="R22" s="45"/>
      <c r="S22" s="45"/>
      <c r="T22" s="45"/>
      <c r="U22" s="45"/>
      <c r="V22" s="45"/>
      <c r="W22" s="45"/>
      <c r="X22" s="45"/>
      <c r="Y22" s="45"/>
      <c r="Z22" s="45"/>
      <c r="AA22" s="45"/>
      <c r="AB22" s="45"/>
      <c r="AC22" s="45"/>
      <c r="AD22" s="45">
        <v>1.9509692540494047E-5</v>
      </c>
      <c r="AE22" s="45">
        <v>1.9934965936019998E-5</v>
      </c>
    </row>
    <row r="23" spans="1:31" ht="15" customHeight="1">
      <c r="A23" s="42" t="s">
        <v>47</v>
      </c>
      <c r="B23" s="42" t="s">
        <v>48</v>
      </c>
      <c r="C23" s="42" t="s">
        <v>49</v>
      </c>
      <c r="D23" s="42" t="s">
        <v>50</v>
      </c>
      <c r="E23" s="42" t="s">
        <v>51</v>
      </c>
      <c r="F23" s="42" t="s">
        <v>52</v>
      </c>
      <c r="G23" s="42" t="s">
        <v>62</v>
      </c>
      <c r="H23" s="43" t="s">
        <v>55</v>
      </c>
      <c r="I23" s="44">
        <v>1</v>
      </c>
      <c r="J23" s="45"/>
      <c r="K23" s="45"/>
      <c r="L23" s="45"/>
      <c r="M23" s="45"/>
      <c r="N23" s="45"/>
      <c r="O23" s="45"/>
      <c r="P23" s="45"/>
      <c r="Q23" s="45"/>
      <c r="R23" s="45"/>
      <c r="S23" s="45"/>
      <c r="T23" s="45"/>
      <c r="U23" s="45"/>
      <c r="V23" s="45"/>
      <c r="W23" s="45"/>
      <c r="X23" s="45"/>
      <c r="Y23" s="45"/>
      <c r="Z23" s="45"/>
      <c r="AA23" s="45"/>
      <c r="AB23" s="45"/>
      <c r="AC23" s="45"/>
      <c r="AD23" s="45">
        <v>4.2123104935913293E-2</v>
      </c>
      <c r="AE23" s="45">
        <v>4.2942284380761545E-2</v>
      </c>
    </row>
    <row r="24" spans="1:31" ht="15" customHeight="1">
      <c r="A24" s="42" t="s">
        <v>47</v>
      </c>
      <c r="B24" s="42" t="s">
        <v>48</v>
      </c>
      <c r="C24" s="42" t="s">
        <v>49</v>
      </c>
      <c r="D24" s="42" t="s">
        <v>50</v>
      </c>
      <c r="E24" s="42" t="s">
        <v>51</v>
      </c>
      <c r="F24" s="42" t="s">
        <v>52</v>
      </c>
      <c r="G24" s="42" t="s">
        <v>62</v>
      </c>
      <c r="H24" s="43" t="s">
        <v>56</v>
      </c>
      <c r="I24" s="44">
        <v>298</v>
      </c>
      <c r="J24" s="45"/>
      <c r="K24" s="45"/>
      <c r="L24" s="45"/>
      <c r="M24" s="45"/>
      <c r="N24" s="45"/>
      <c r="O24" s="45"/>
      <c r="P24" s="45"/>
      <c r="Q24" s="45"/>
      <c r="R24" s="45"/>
      <c r="S24" s="45"/>
      <c r="T24" s="45"/>
      <c r="U24" s="45"/>
      <c r="V24" s="45"/>
      <c r="W24" s="45"/>
      <c r="X24" s="45"/>
      <c r="Y24" s="45"/>
      <c r="Z24" s="45"/>
      <c r="AA24" s="45"/>
      <c r="AB24" s="45"/>
      <c r="AC24" s="45"/>
      <c r="AD24" s="45">
        <v>2.3255553508269268E-5</v>
      </c>
      <c r="AE24" s="45">
        <v>2.3762479395736003E-5</v>
      </c>
    </row>
    <row r="25" spans="1:31" ht="15" customHeight="1">
      <c r="A25" s="42" t="s">
        <v>47</v>
      </c>
      <c r="B25" s="42" t="s">
        <v>48</v>
      </c>
      <c r="C25" s="42" t="s">
        <v>49</v>
      </c>
      <c r="D25" s="42" t="s">
        <v>50</v>
      </c>
      <c r="E25" s="42" t="s">
        <v>51</v>
      </c>
      <c r="F25" s="42" t="s">
        <v>52</v>
      </c>
      <c r="G25" s="42" t="s">
        <v>63</v>
      </c>
      <c r="H25" s="43" t="s">
        <v>54</v>
      </c>
      <c r="I25" s="44">
        <v>25</v>
      </c>
      <c r="J25" s="45"/>
      <c r="K25" s="45"/>
      <c r="L25" s="45"/>
      <c r="M25" s="45"/>
      <c r="N25" s="45"/>
      <c r="O25" s="45"/>
      <c r="P25" s="45"/>
      <c r="Q25" s="45"/>
      <c r="R25" s="45"/>
      <c r="S25" s="45"/>
      <c r="T25" s="45"/>
      <c r="U25" s="45"/>
      <c r="V25" s="45"/>
      <c r="W25" s="45"/>
      <c r="X25" s="45"/>
      <c r="Y25" s="45"/>
      <c r="Z25" s="45"/>
      <c r="AA25" s="45"/>
      <c r="AB25" s="45"/>
      <c r="AC25" s="45"/>
      <c r="AD25" s="45">
        <v>4.8301779923130953E-6</v>
      </c>
      <c r="AE25" s="45">
        <v>1.4197888448989998E-6</v>
      </c>
    </row>
    <row r="26" spans="1:31" ht="15" customHeight="1">
      <c r="A26" s="42" t="s">
        <v>47</v>
      </c>
      <c r="B26" s="42" t="s">
        <v>48</v>
      </c>
      <c r="C26" s="42" t="s">
        <v>49</v>
      </c>
      <c r="D26" s="42" t="s">
        <v>50</v>
      </c>
      <c r="E26" s="42" t="s">
        <v>51</v>
      </c>
      <c r="F26" s="42" t="s">
        <v>52</v>
      </c>
      <c r="G26" s="42" t="s">
        <v>63</v>
      </c>
      <c r="H26" s="43" t="s">
        <v>55</v>
      </c>
      <c r="I26" s="44">
        <v>1</v>
      </c>
      <c r="J26" s="45"/>
      <c r="K26" s="45"/>
      <c r="L26" s="45"/>
      <c r="M26" s="45"/>
      <c r="N26" s="45"/>
      <c r="O26" s="45"/>
      <c r="P26" s="45"/>
      <c r="Q26" s="45"/>
      <c r="R26" s="45"/>
      <c r="S26" s="45"/>
      <c r="T26" s="45"/>
      <c r="U26" s="45"/>
      <c r="V26" s="45"/>
      <c r="W26" s="45"/>
      <c r="X26" s="45"/>
      <c r="Y26" s="45"/>
      <c r="Z26" s="45"/>
      <c r="AA26" s="45"/>
      <c r="AB26" s="45"/>
      <c r="AC26" s="45"/>
      <c r="AD26" s="45">
        <v>1.6723610989225349E-3</v>
      </c>
      <c r="AE26" s="45">
        <v>4.9149358607365702E-4</v>
      </c>
    </row>
    <row r="27" spans="1:31" ht="15" customHeight="1">
      <c r="A27" s="42" t="s">
        <v>47</v>
      </c>
      <c r="B27" s="42" t="s">
        <v>48</v>
      </c>
      <c r="C27" s="42" t="s">
        <v>49</v>
      </c>
      <c r="D27" s="42" t="s">
        <v>50</v>
      </c>
      <c r="E27" s="42" t="s">
        <v>51</v>
      </c>
      <c r="F27" s="42" t="s">
        <v>52</v>
      </c>
      <c r="G27" s="42" t="s">
        <v>63</v>
      </c>
      <c r="H27" s="43" t="s">
        <v>56</v>
      </c>
      <c r="I27" s="44">
        <v>298</v>
      </c>
      <c r="J27" s="45"/>
      <c r="K27" s="45"/>
      <c r="L27" s="45"/>
      <c r="M27" s="45"/>
      <c r="N27" s="45"/>
      <c r="O27" s="45"/>
      <c r="P27" s="45"/>
      <c r="Q27" s="45"/>
      <c r="R27" s="45"/>
      <c r="S27" s="45"/>
      <c r="T27" s="45"/>
      <c r="U27" s="45"/>
      <c r="V27" s="45"/>
      <c r="W27" s="45"/>
      <c r="X27" s="45"/>
      <c r="Y27" s="45"/>
      <c r="Z27" s="45"/>
      <c r="AA27" s="45"/>
      <c r="AB27" s="45"/>
      <c r="AC27" s="45"/>
      <c r="AD27" s="45">
        <v>8.3759882166743089E-6</v>
      </c>
      <c r="AE27" s="45">
        <v>2.4618845298460002E-6</v>
      </c>
    </row>
    <row r="28" spans="1:31" ht="15" customHeight="1">
      <c r="A28" s="42" t="s">
        <v>47</v>
      </c>
      <c r="B28" s="42" t="s">
        <v>48</v>
      </c>
      <c r="C28" s="42" t="s">
        <v>49</v>
      </c>
      <c r="D28" s="42" t="s">
        <v>50</v>
      </c>
      <c r="E28" s="42" t="s">
        <v>51</v>
      </c>
      <c r="F28" s="42" t="s">
        <v>52</v>
      </c>
      <c r="G28" s="42" t="s">
        <v>64</v>
      </c>
      <c r="H28" s="43" t="s">
        <v>54</v>
      </c>
      <c r="I28" s="44">
        <v>25</v>
      </c>
      <c r="J28" s="45"/>
      <c r="K28" s="45"/>
      <c r="L28" s="45"/>
      <c r="M28" s="45"/>
      <c r="N28" s="45"/>
      <c r="O28" s="45"/>
      <c r="P28" s="45"/>
      <c r="Q28" s="45"/>
      <c r="R28" s="45"/>
      <c r="S28" s="45"/>
      <c r="T28" s="45"/>
      <c r="U28" s="45"/>
      <c r="V28" s="45"/>
      <c r="W28" s="45"/>
      <c r="X28" s="45"/>
      <c r="Y28" s="45">
        <v>9.6506062655863917E-7</v>
      </c>
      <c r="Z28" s="45">
        <v>3.542370275273393E-6</v>
      </c>
      <c r="AA28" s="45">
        <v>3.1965453231410716E-6</v>
      </c>
      <c r="AB28" s="45">
        <v>3.2407384254062028E-6</v>
      </c>
      <c r="AC28" s="45">
        <v>3.4466374697900006E-6</v>
      </c>
      <c r="AD28" s="45">
        <v>4.3835249953166664E-6</v>
      </c>
      <c r="AE28" s="45">
        <v>3.8633346202599999E-6</v>
      </c>
    </row>
    <row r="29" spans="1:31" ht="15" customHeight="1">
      <c r="A29" s="42" t="s">
        <v>47</v>
      </c>
      <c r="B29" s="42" t="s">
        <v>48</v>
      </c>
      <c r="C29" s="42" t="s">
        <v>49</v>
      </c>
      <c r="D29" s="42" t="s">
        <v>50</v>
      </c>
      <c r="E29" s="42" t="s">
        <v>51</v>
      </c>
      <c r="F29" s="42" t="s">
        <v>52</v>
      </c>
      <c r="G29" s="42" t="s">
        <v>64</v>
      </c>
      <c r="H29" s="43" t="s">
        <v>55</v>
      </c>
      <c r="I29" s="44">
        <v>1</v>
      </c>
      <c r="J29" s="45"/>
      <c r="K29" s="45"/>
      <c r="L29" s="45"/>
      <c r="M29" s="45"/>
      <c r="N29" s="45"/>
      <c r="O29" s="45"/>
      <c r="P29" s="45"/>
      <c r="Q29" s="45"/>
      <c r="R29" s="45"/>
      <c r="S29" s="45"/>
      <c r="T29" s="45"/>
      <c r="U29" s="45"/>
      <c r="V29" s="45"/>
      <c r="W29" s="45"/>
      <c r="X29" s="45"/>
      <c r="Y29" s="45">
        <v>4.6214646076291801E-6</v>
      </c>
      <c r="Z29" s="45"/>
      <c r="AA29" s="45"/>
      <c r="AB29" s="45"/>
      <c r="AC29" s="45"/>
      <c r="AD29" s="45"/>
      <c r="AE29" s="45"/>
    </row>
    <row r="30" spans="1:31" ht="15" customHeight="1">
      <c r="A30" s="42" t="s">
        <v>47</v>
      </c>
      <c r="B30" s="42" t="s">
        <v>48</v>
      </c>
      <c r="C30" s="42" t="s">
        <v>49</v>
      </c>
      <c r="D30" s="42" t="s">
        <v>50</v>
      </c>
      <c r="E30" s="42" t="s">
        <v>51</v>
      </c>
      <c r="F30" s="42" t="s">
        <v>52</v>
      </c>
      <c r="G30" s="42" t="s">
        <v>64</v>
      </c>
      <c r="H30" s="43" t="s">
        <v>56</v>
      </c>
      <c r="I30" s="44">
        <v>298</v>
      </c>
      <c r="J30" s="45"/>
      <c r="K30" s="45"/>
      <c r="L30" s="45"/>
      <c r="M30" s="45"/>
      <c r="N30" s="45"/>
      <c r="O30" s="45"/>
      <c r="P30" s="45"/>
      <c r="Q30" s="45"/>
      <c r="R30" s="45"/>
      <c r="S30" s="45"/>
      <c r="T30" s="45"/>
      <c r="U30" s="45"/>
      <c r="V30" s="45"/>
      <c r="W30" s="45"/>
      <c r="X30" s="45"/>
      <c r="Y30" s="45">
        <v>2.2622396936829466E-6</v>
      </c>
      <c r="Z30" s="45">
        <v>8.3130574434978427E-6</v>
      </c>
      <c r="AA30" s="45">
        <v>7.5014927370813087E-6</v>
      </c>
      <c r="AB30" s="45">
        <v>7.6052028998220227E-6</v>
      </c>
      <c r="AC30" s="45">
        <v>8.0883964822296951E-6</v>
      </c>
      <c r="AD30" s="45">
        <v>1.0287037282759565E-5</v>
      </c>
      <c r="AE30" s="45">
        <v>9.0662805200949994E-6</v>
      </c>
    </row>
    <row r="31" spans="1:31" ht="15" customHeight="1">
      <c r="A31" s="42" t="s">
        <v>47</v>
      </c>
      <c r="B31" s="42" t="s">
        <v>48</v>
      </c>
      <c r="C31" s="42" t="s">
        <v>49</v>
      </c>
      <c r="D31" s="42" t="s">
        <v>50</v>
      </c>
      <c r="E31" s="42" t="s">
        <v>51</v>
      </c>
      <c r="F31" s="42" t="s">
        <v>52</v>
      </c>
      <c r="G31" s="42" t="s">
        <v>65</v>
      </c>
      <c r="H31" s="43" t="s">
        <v>54</v>
      </c>
      <c r="I31" s="44">
        <v>25</v>
      </c>
      <c r="J31" s="45"/>
      <c r="K31" s="45"/>
      <c r="L31" s="45"/>
      <c r="M31" s="45"/>
      <c r="N31" s="45"/>
      <c r="O31" s="45"/>
      <c r="P31" s="45"/>
      <c r="Q31" s="45"/>
      <c r="R31" s="45"/>
      <c r="S31" s="45"/>
      <c r="T31" s="45"/>
      <c r="U31" s="45"/>
      <c r="V31" s="45"/>
      <c r="W31" s="45"/>
      <c r="X31" s="45"/>
      <c r="Y31" s="45"/>
      <c r="Z31" s="45"/>
      <c r="AA31" s="45"/>
      <c r="AB31" s="45"/>
      <c r="AC31" s="45"/>
      <c r="AD31" s="45">
        <v>1.4073879819960717E-5</v>
      </c>
      <c r="AE31" s="45">
        <v>4.3318552422565999E-5</v>
      </c>
    </row>
    <row r="32" spans="1:31" ht="15" customHeight="1">
      <c r="A32" s="42" t="s">
        <v>47</v>
      </c>
      <c r="B32" s="42" t="s">
        <v>48</v>
      </c>
      <c r="C32" s="42" t="s">
        <v>49</v>
      </c>
      <c r="D32" s="42" t="s">
        <v>50</v>
      </c>
      <c r="E32" s="42" t="s">
        <v>51</v>
      </c>
      <c r="F32" s="42" t="s">
        <v>52</v>
      </c>
      <c r="G32" s="42" t="s">
        <v>65</v>
      </c>
      <c r="H32" s="43" t="s">
        <v>55</v>
      </c>
      <c r="I32" s="44">
        <v>1</v>
      </c>
      <c r="J32" s="45"/>
      <c r="K32" s="45"/>
      <c r="L32" s="45"/>
      <c r="M32" s="45"/>
      <c r="N32" s="45"/>
      <c r="O32" s="45"/>
      <c r="P32" s="45"/>
      <c r="Q32" s="45"/>
      <c r="R32" s="45"/>
      <c r="S32" s="45"/>
      <c r="T32" s="45"/>
      <c r="U32" s="45"/>
      <c r="V32" s="45"/>
      <c r="W32" s="45"/>
      <c r="X32" s="45"/>
      <c r="Y32" s="45"/>
      <c r="Z32" s="45"/>
      <c r="AA32" s="45"/>
      <c r="AB32" s="45"/>
      <c r="AC32" s="45"/>
      <c r="AD32" s="45">
        <v>3.0349381949805705E-2</v>
      </c>
      <c r="AE32" s="45">
        <v>9.344086128978038E-2</v>
      </c>
    </row>
    <row r="33" spans="1:31" ht="15" customHeight="1">
      <c r="A33" s="42" t="s">
        <v>47</v>
      </c>
      <c r="B33" s="42" t="s">
        <v>48</v>
      </c>
      <c r="C33" s="42" t="s">
        <v>49</v>
      </c>
      <c r="D33" s="42" t="s">
        <v>50</v>
      </c>
      <c r="E33" s="42" t="s">
        <v>51</v>
      </c>
      <c r="F33" s="42" t="s">
        <v>52</v>
      </c>
      <c r="G33" s="42" t="s">
        <v>65</v>
      </c>
      <c r="H33" s="43" t="s">
        <v>56</v>
      </c>
      <c r="I33" s="44">
        <v>298</v>
      </c>
      <c r="J33" s="45"/>
      <c r="K33" s="45"/>
      <c r="L33" s="45"/>
      <c r="M33" s="45"/>
      <c r="N33" s="45"/>
      <c r="O33" s="45"/>
      <c r="P33" s="45"/>
      <c r="Q33" s="45"/>
      <c r="R33" s="45"/>
      <c r="S33" s="45"/>
      <c r="T33" s="45"/>
      <c r="U33" s="45"/>
      <c r="V33" s="45"/>
      <c r="W33" s="45"/>
      <c r="X33" s="45"/>
      <c r="Y33" s="45"/>
      <c r="Z33" s="45"/>
      <c r="AA33" s="45"/>
      <c r="AB33" s="45"/>
      <c r="AC33" s="45"/>
      <c r="AD33" s="45">
        <v>1.6776064745392895E-5</v>
      </c>
      <c r="AE33" s="45">
        <v>5.1635714487698988E-5</v>
      </c>
    </row>
    <row r="34" spans="1:31" ht="15" customHeight="1">
      <c r="A34" s="42" t="s">
        <v>47</v>
      </c>
      <c r="B34" s="42" t="s">
        <v>48</v>
      </c>
      <c r="C34" s="42" t="s">
        <v>49</v>
      </c>
      <c r="D34" s="42" t="s">
        <v>50</v>
      </c>
      <c r="E34" s="42" t="s">
        <v>51</v>
      </c>
      <c r="F34" s="42" t="s">
        <v>52</v>
      </c>
      <c r="G34" s="42" t="s">
        <v>66</v>
      </c>
      <c r="H34" s="43" t="s">
        <v>54</v>
      </c>
      <c r="I34" s="44">
        <v>25</v>
      </c>
      <c r="J34" s="45"/>
      <c r="K34" s="45"/>
      <c r="L34" s="45"/>
      <c r="M34" s="45"/>
      <c r="N34" s="45"/>
      <c r="O34" s="45"/>
      <c r="P34" s="45"/>
      <c r="Q34" s="45"/>
      <c r="R34" s="45"/>
      <c r="S34" s="45"/>
      <c r="T34" s="45"/>
      <c r="U34" s="45">
        <v>3.7572353907926435E-5</v>
      </c>
      <c r="V34" s="45">
        <v>1.113302013378005E-4</v>
      </c>
      <c r="W34" s="45">
        <v>8.637238461299631E-5</v>
      </c>
      <c r="X34" s="45">
        <v>5.6473939648025316E-5</v>
      </c>
      <c r="Y34" s="45">
        <v>1.298945917865772E-5</v>
      </c>
      <c r="Z34" s="45">
        <v>1.8410039324551124E-5</v>
      </c>
      <c r="AA34" s="45"/>
      <c r="AB34" s="45"/>
      <c r="AC34" s="45">
        <v>4.6339688719987263E-7</v>
      </c>
      <c r="AD34" s="45"/>
      <c r="AE34" s="45"/>
    </row>
    <row r="35" spans="1:31" ht="15" customHeight="1">
      <c r="A35" s="42" t="s">
        <v>47</v>
      </c>
      <c r="B35" s="42" t="s">
        <v>48</v>
      </c>
      <c r="C35" s="42" t="s">
        <v>49</v>
      </c>
      <c r="D35" s="42" t="s">
        <v>50</v>
      </c>
      <c r="E35" s="42" t="s">
        <v>51</v>
      </c>
      <c r="F35" s="42" t="s">
        <v>52</v>
      </c>
      <c r="G35" s="42" t="s">
        <v>66</v>
      </c>
      <c r="H35" s="43" t="s">
        <v>55</v>
      </c>
      <c r="I35" s="44">
        <v>1</v>
      </c>
      <c r="J35" s="45"/>
      <c r="K35" s="45"/>
      <c r="L35" s="45"/>
      <c r="M35" s="45"/>
      <c r="N35" s="45"/>
      <c r="O35" s="45"/>
      <c r="P35" s="45"/>
      <c r="Q35" s="45"/>
      <c r="R35" s="45"/>
      <c r="S35" s="45"/>
      <c r="T35" s="45"/>
      <c r="U35" s="45">
        <v>7.9686643915692301E-2</v>
      </c>
      <c r="V35" s="45">
        <v>0.23610909099720762</v>
      </c>
      <c r="W35" s="45">
        <v>0.18633334070696803</v>
      </c>
      <c r="X35" s="45">
        <v>0.1197699312055321</v>
      </c>
      <c r="Y35" s="45">
        <v>2.7998151751438313E-2</v>
      </c>
      <c r="Z35" s="45">
        <v>3.9692682243145198E-2</v>
      </c>
      <c r="AA35" s="45"/>
      <c r="AB35" s="45"/>
      <c r="AC35" s="45">
        <v>9.9941182573322807E-4</v>
      </c>
      <c r="AD35" s="45"/>
      <c r="AE35" s="45"/>
    </row>
    <row r="36" spans="1:31" ht="15" customHeight="1">
      <c r="A36" s="42" t="s">
        <v>47</v>
      </c>
      <c r="B36" s="42" t="s">
        <v>48</v>
      </c>
      <c r="C36" s="42" t="s">
        <v>49</v>
      </c>
      <c r="D36" s="42" t="s">
        <v>50</v>
      </c>
      <c r="E36" s="42" t="s">
        <v>51</v>
      </c>
      <c r="F36" s="42" t="s">
        <v>52</v>
      </c>
      <c r="G36" s="42" t="s">
        <v>66</v>
      </c>
      <c r="H36" s="43" t="s">
        <v>56</v>
      </c>
      <c r="I36" s="44">
        <v>298</v>
      </c>
      <c r="J36" s="45"/>
      <c r="K36" s="45"/>
      <c r="L36" s="45"/>
      <c r="M36" s="45"/>
      <c r="N36" s="45"/>
      <c r="O36" s="45"/>
      <c r="P36" s="45"/>
      <c r="Q36" s="45"/>
      <c r="R36" s="45"/>
      <c r="S36" s="45"/>
      <c r="T36" s="45"/>
      <c r="U36" s="45">
        <v>4.4787952606328234E-5</v>
      </c>
      <c r="V36" s="45">
        <v>1.3270559999465828E-4</v>
      </c>
      <c r="W36" s="45">
        <v>1.0295588245869118E-4</v>
      </c>
      <c r="X36" s="45">
        <v>6.7316936060446186E-5</v>
      </c>
      <c r="Y36" s="45">
        <v>1.5483435340959951E-5</v>
      </c>
      <c r="Z36" s="45">
        <v>2.1944766874864973E-5</v>
      </c>
      <c r="AA36" s="45"/>
      <c r="AB36" s="45"/>
      <c r="AC36" s="45">
        <v>5.5236908954224529E-7</v>
      </c>
      <c r="AD36" s="45"/>
      <c r="AE36" s="45"/>
    </row>
    <row r="37" spans="1:31" ht="15" customHeight="1">
      <c r="A37" s="42" t="s">
        <v>47</v>
      </c>
      <c r="B37" s="42" t="s">
        <v>48</v>
      </c>
      <c r="C37" s="42" t="s">
        <v>49</v>
      </c>
      <c r="D37" s="42" t="s">
        <v>50</v>
      </c>
      <c r="E37" s="42" t="s">
        <v>51</v>
      </c>
      <c r="F37" s="42" t="s">
        <v>52</v>
      </c>
      <c r="G37" s="42" t="s">
        <v>67</v>
      </c>
      <c r="H37" s="43" t="s">
        <v>54</v>
      </c>
      <c r="I37" s="44">
        <v>25</v>
      </c>
      <c r="J37" s="45"/>
      <c r="K37" s="45"/>
      <c r="L37" s="45"/>
      <c r="M37" s="45"/>
      <c r="N37" s="45"/>
      <c r="O37" s="45"/>
      <c r="P37" s="45"/>
      <c r="Q37" s="45"/>
      <c r="R37" s="45"/>
      <c r="S37" s="45"/>
      <c r="T37" s="45"/>
      <c r="U37" s="45"/>
      <c r="V37" s="45"/>
      <c r="W37" s="45"/>
      <c r="X37" s="45"/>
      <c r="Y37" s="45"/>
      <c r="Z37" s="45"/>
      <c r="AA37" s="45"/>
      <c r="AB37" s="45"/>
      <c r="AC37" s="45"/>
      <c r="AD37" s="45">
        <v>1.3848757431821428E-5</v>
      </c>
      <c r="AE37" s="45">
        <v>2.0192125251517998E-5</v>
      </c>
    </row>
    <row r="38" spans="1:31" ht="15" customHeight="1">
      <c r="A38" s="42" t="s">
        <v>47</v>
      </c>
      <c r="B38" s="42" t="s">
        <v>48</v>
      </c>
      <c r="C38" s="42" t="s">
        <v>49</v>
      </c>
      <c r="D38" s="42" t="s">
        <v>50</v>
      </c>
      <c r="E38" s="42" t="s">
        <v>51</v>
      </c>
      <c r="F38" s="42" t="s">
        <v>52</v>
      </c>
      <c r="G38" s="42" t="s">
        <v>67</v>
      </c>
      <c r="H38" s="43" t="s">
        <v>55</v>
      </c>
      <c r="I38" s="44">
        <v>1</v>
      </c>
      <c r="J38" s="45"/>
      <c r="K38" s="45"/>
      <c r="L38" s="45"/>
      <c r="M38" s="45"/>
      <c r="N38" s="45"/>
      <c r="O38" s="45"/>
      <c r="P38" s="45"/>
      <c r="Q38" s="45"/>
      <c r="R38" s="45"/>
      <c r="S38" s="45"/>
      <c r="T38" s="45"/>
      <c r="U38" s="45"/>
      <c r="V38" s="45"/>
      <c r="W38" s="45"/>
      <c r="X38" s="45"/>
      <c r="Y38" s="45"/>
      <c r="Z38" s="45"/>
      <c r="AA38" s="45"/>
      <c r="AB38" s="45"/>
      <c r="AC38" s="45"/>
      <c r="AD38" s="45">
        <v>2.9861186005720648E-2</v>
      </c>
      <c r="AE38" s="45">
        <v>4.3542152053206107E-2</v>
      </c>
    </row>
    <row r="39" spans="1:31" ht="15" customHeight="1">
      <c r="A39" s="42" t="s">
        <v>47</v>
      </c>
      <c r="B39" s="42" t="s">
        <v>48</v>
      </c>
      <c r="C39" s="42" t="s">
        <v>49</v>
      </c>
      <c r="D39" s="42" t="s">
        <v>50</v>
      </c>
      <c r="E39" s="42" t="s">
        <v>51</v>
      </c>
      <c r="F39" s="42" t="s">
        <v>52</v>
      </c>
      <c r="G39" s="42" t="s">
        <v>67</v>
      </c>
      <c r="H39" s="43" t="s">
        <v>56</v>
      </c>
      <c r="I39" s="44">
        <v>298</v>
      </c>
      <c r="J39" s="45"/>
      <c r="K39" s="45"/>
      <c r="L39" s="45"/>
      <c r="M39" s="45"/>
      <c r="N39" s="45"/>
      <c r="O39" s="45"/>
      <c r="P39" s="45"/>
      <c r="Q39" s="45"/>
      <c r="R39" s="45"/>
      <c r="S39" s="45"/>
      <c r="T39" s="45"/>
      <c r="U39" s="45"/>
      <c r="V39" s="45"/>
      <c r="W39" s="45"/>
      <c r="X39" s="45"/>
      <c r="Y39" s="45"/>
      <c r="Z39" s="45"/>
      <c r="AA39" s="45"/>
      <c r="AB39" s="45"/>
      <c r="AC39" s="45"/>
      <c r="AD39" s="45">
        <v>1.6502083177972355E-5</v>
      </c>
      <c r="AE39" s="45">
        <v>2.4068400890013999E-5</v>
      </c>
    </row>
    <row r="40" spans="1:31" ht="15" customHeight="1">
      <c r="A40" s="42" t="s">
        <v>47</v>
      </c>
      <c r="B40" s="42" t="s">
        <v>48</v>
      </c>
      <c r="C40" s="42" t="s">
        <v>49</v>
      </c>
      <c r="D40" s="42" t="s">
        <v>50</v>
      </c>
      <c r="E40" s="42" t="s">
        <v>51</v>
      </c>
      <c r="F40" s="42" t="s">
        <v>52</v>
      </c>
      <c r="G40" s="42" t="s">
        <v>68</v>
      </c>
      <c r="H40" s="43" t="s">
        <v>54</v>
      </c>
      <c r="I40" s="44">
        <v>25</v>
      </c>
      <c r="J40" s="45"/>
      <c r="K40" s="45"/>
      <c r="L40" s="45"/>
      <c r="M40" s="45"/>
      <c r="N40" s="45"/>
      <c r="O40" s="45"/>
      <c r="P40" s="45"/>
      <c r="Q40" s="45"/>
      <c r="R40" s="45"/>
      <c r="S40" s="45"/>
      <c r="T40" s="45"/>
      <c r="U40" s="45"/>
      <c r="V40" s="45"/>
      <c r="W40" s="45">
        <v>8.0583455305999402E-5</v>
      </c>
      <c r="X40" s="45">
        <v>6.7876609605818514E-5</v>
      </c>
      <c r="Y40" s="45"/>
      <c r="Z40" s="45"/>
      <c r="AA40" s="45"/>
      <c r="AB40" s="45"/>
      <c r="AC40" s="45"/>
      <c r="AD40" s="45"/>
      <c r="AE40" s="45"/>
    </row>
    <row r="41" spans="1:31" ht="15" customHeight="1">
      <c r="A41" s="42" t="s">
        <v>47</v>
      </c>
      <c r="B41" s="42" t="s">
        <v>48</v>
      </c>
      <c r="C41" s="42" t="s">
        <v>49</v>
      </c>
      <c r="D41" s="42" t="s">
        <v>50</v>
      </c>
      <c r="E41" s="42" t="s">
        <v>51</v>
      </c>
      <c r="F41" s="42" t="s">
        <v>52</v>
      </c>
      <c r="G41" s="42" t="s">
        <v>68</v>
      </c>
      <c r="H41" s="43" t="s">
        <v>55</v>
      </c>
      <c r="I41" s="44">
        <v>1</v>
      </c>
      <c r="J41" s="45"/>
      <c r="K41" s="45"/>
      <c r="L41" s="45"/>
      <c r="M41" s="45"/>
      <c r="N41" s="45"/>
      <c r="O41" s="45"/>
      <c r="P41" s="45"/>
      <c r="Q41" s="45"/>
      <c r="R41" s="45"/>
      <c r="S41" s="45"/>
      <c r="T41" s="45"/>
      <c r="U41" s="45"/>
      <c r="V41" s="45"/>
      <c r="W41" s="45">
        <v>0.17090139201296353</v>
      </c>
      <c r="X41" s="45">
        <v>0.14395271365201989</v>
      </c>
      <c r="Y41" s="45"/>
      <c r="Z41" s="45"/>
      <c r="AA41" s="45"/>
      <c r="AB41" s="45"/>
      <c r="AC41" s="45"/>
      <c r="AD41" s="45"/>
      <c r="AE41" s="45"/>
    </row>
    <row r="42" spans="1:31" ht="15" customHeight="1">
      <c r="A42" s="42" t="s">
        <v>47</v>
      </c>
      <c r="B42" s="42" t="s">
        <v>48</v>
      </c>
      <c r="C42" s="42" t="s">
        <v>49</v>
      </c>
      <c r="D42" s="42" t="s">
        <v>50</v>
      </c>
      <c r="E42" s="42" t="s">
        <v>51</v>
      </c>
      <c r="F42" s="42" t="s">
        <v>52</v>
      </c>
      <c r="G42" s="42" t="s">
        <v>68</v>
      </c>
      <c r="H42" s="43" t="s">
        <v>56</v>
      </c>
      <c r="I42" s="44">
        <v>298</v>
      </c>
      <c r="J42" s="45"/>
      <c r="K42" s="45"/>
      <c r="L42" s="45"/>
      <c r="M42" s="45"/>
      <c r="N42" s="45"/>
      <c r="O42" s="45"/>
      <c r="P42" s="45"/>
      <c r="Q42" s="45"/>
      <c r="R42" s="45"/>
      <c r="S42" s="45"/>
      <c r="T42" s="45"/>
      <c r="U42" s="45"/>
      <c r="V42" s="45"/>
      <c r="W42" s="45">
        <v>9.6055478724751289E-5</v>
      </c>
      <c r="X42" s="45">
        <v>8.0908918650135663E-5</v>
      </c>
      <c r="Y42" s="45"/>
      <c r="Z42" s="45"/>
      <c r="AA42" s="45"/>
      <c r="AB42" s="45"/>
      <c r="AC42" s="45"/>
      <c r="AD42" s="45"/>
      <c r="AE42" s="45"/>
    </row>
    <row r="43" spans="1:31" ht="15" customHeight="1">
      <c r="A43" s="42" t="s">
        <v>47</v>
      </c>
      <c r="B43" s="42" t="s">
        <v>48</v>
      </c>
      <c r="C43" s="42" t="s">
        <v>49</v>
      </c>
      <c r="D43" s="42" t="s">
        <v>50</v>
      </c>
      <c r="E43" s="42" t="s">
        <v>51</v>
      </c>
      <c r="F43" s="42" t="s">
        <v>52</v>
      </c>
      <c r="G43" s="42" t="s">
        <v>69</v>
      </c>
      <c r="H43" s="43" t="s">
        <v>54</v>
      </c>
      <c r="I43" s="44">
        <v>25</v>
      </c>
      <c r="J43" s="45"/>
      <c r="K43" s="45"/>
      <c r="L43" s="45"/>
      <c r="M43" s="45"/>
      <c r="N43" s="45"/>
      <c r="O43" s="45"/>
      <c r="P43" s="45"/>
      <c r="Q43" s="45"/>
      <c r="R43" s="45"/>
      <c r="S43" s="45"/>
      <c r="T43" s="45"/>
      <c r="U43" s="45"/>
      <c r="V43" s="45"/>
      <c r="W43" s="45"/>
      <c r="X43" s="45"/>
      <c r="Y43" s="45"/>
      <c r="Z43" s="45"/>
      <c r="AA43" s="45"/>
      <c r="AB43" s="45"/>
      <c r="AC43" s="45"/>
      <c r="AD43" s="45">
        <v>1.1721864382584523E-5</v>
      </c>
      <c r="AE43" s="45">
        <v>3.7497292595591002E-5</v>
      </c>
    </row>
    <row r="44" spans="1:31" ht="15" customHeight="1">
      <c r="A44" s="42" t="s">
        <v>47</v>
      </c>
      <c r="B44" s="42" t="s">
        <v>48</v>
      </c>
      <c r="C44" s="42" t="s">
        <v>49</v>
      </c>
      <c r="D44" s="42" t="s">
        <v>50</v>
      </c>
      <c r="E44" s="42" t="s">
        <v>51</v>
      </c>
      <c r="F44" s="42" t="s">
        <v>52</v>
      </c>
      <c r="G44" s="42" t="s">
        <v>69</v>
      </c>
      <c r="H44" s="43" t="s">
        <v>55</v>
      </c>
      <c r="I44" s="44">
        <v>1</v>
      </c>
      <c r="J44" s="45"/>
      <c r="K44" s="45"/>
      <c r="L44" s="45"/>
      <c r="M44" s="45"/>
      <c r="N44" s="45"/>
      <c r="O44" s="45"/>
      <c r="P44" s="45"/>
      <c r="Q44" s="45"/>
      <c r="R44" s="45"/>
      <c r="S44" s="45"/>
      <c r="T44" s="45"/>
      <c r="U44" s="45"/>
      <c r="V44" s="45"/>
      <c r="W44" s="45"/>
      <c r="X44" s="45"/>
      <c r="Y44" s="45"/>
      <c r="Z44" s="45"/>
      <c r="AA44" s="45"/>
      <c r="AB44" s="45"/>
      <c r="AC44" s="45"/>
      <c r="AD44" s="45">
        <v>2.5276474759862885E-2</v>
      </c>
      <c r="AE44" s="45">
        <v>8.0869409339725862E-2</v>
      </c>
    </row>
    <row r="45" spans="1:31" ht="15" customHeight="1">
      <c r="A45" s="42" t="s">
        <v>47</v>
      </c>
      <c r="B45" s="42" t="s">
        <v>48</v>
      </c>
      <c r="C45" s="42" t="s">
        <v>49</v>
      </c>
      <c r="D45" s="42" t="s">
        <v>50</v>
      </c>
      <c r="E45" s="42" t="s">
        <v>51</v>
      </c>
      <c r="F45" s="42" t="s">
        <v>52</v>
      </c>
      <c r="G45" s="42" t="s">
        <v>69</v>
      </c>
      <c r="H45" s="43" t="s">
        <v>56</v>
      </c>
      <c r="I45" s="44">
        <v>298</v>
      </c>
      <c r="J45" s="45"/>
      <c r="K45" s="45"/>
      <c r="L45" s="45"/>
      <c r="M45" s="45"/>
      <c r="N45" s="45"/>
      <c r="O45" s="45"/>
      <c r="P45" s="45"/>
      <c r="Q45" s="45"/>
      <c r="R45" s="45"/>
      <c r="S45" s="45"/>
      <c r="T45" s="45"/>
      <c r="U45" s="45"/>
      <c r="V45" s="45"/>
      <c r="W45" s="45"/>
      <c r="X45" s="45"/>
      <c r="Y45" s="45"/>
      <c r="Z45" s="45"/>
      <c r="AA45" s="45"/>
      <c r="AB45" s="45"/>
      <c r="AC45" s="45"/>
      <c r="AD45" s="45">
        <v>1.3968741828767904E-5</v>
      </c>
      <c r="AE45" s="45">
        <v>4.4703639045619002E-5</v>
      </c>
    </row>
    <row r="46" spans="1:31" ht="15" customHeight="1">
      <c r="A46" s="42" t="s">
        <v>47</v>
      </c>
      <c r="B46" s="42" t="s">
        <v>48</v>
      </c>
      <c r="C46" s="42" t="s">
        <v>49</v>
      </c>
      <c r="D46" s="42" t="s">
        <v>50</v>
      </c>
      <c r="E46" s="42" t="s">
        <v>51</v>
      </c>
      <c r="F46" s="42" t="s">
        <v>52</v>
      </c>
      <c r="G46" s="42" t="s">
        <v>70</v>
      </c>
      <c r="H46" s="43" t="s">
        <v>54</v>
      </c>
      <c r="I46" s="44">
        <v>25</v>
      </c>
      <c r="J46" s="45"/>
      <c r="K46" s="45"/>
      <c r="L46" s="45"/>
      <c r="M46" s="45"/>
      <c r="N46" s="45"/>
      <c r="O46" s="45"/>
      <c r="P46" s="45"/>
      <c r="Q46" s="45"/>
      <c r="R46" s="45"/>
      <c r="S46" s="45">
        <v>1.9911118871247518E-5</v>
      </c>
      <c r="T46" s="45"/>
      <c r="U46" s="45">
        <v>1.5202964285714286E-6</v>
      </c>
      <c r="V46" s="45">
        <v>1.0451014760393559E-5</v>
      </c>
      <c r="W46" s="45">
        <v>5.8663452230027037E-5</v>
      </c>
      <c r="X46" s="45">
        <v>5.595943030454619E-5</v>
      </c>
      <c r="Y46" s="45">
        <v>2.3959895078271428E-5</v>
      </c>
      <c r="Z46" s="45">
        <v>1.9814578721060596E-5</v>
      </c>
      <c r="AA46" s="45">
        <v>2.062893460204754E-5</v>
      </c>
      <c r="AB46" s="45">
        <v>4.4726248708919919E-5</v>
      </c>
      <c r="AC46" s="45">
        <v>5.7483262447018855E-5</v>
      </c>
      <c r="AD46" s="45">
        <v>7.7583038485464289E-6</v>
      </c>
      <c r="AE46" s="45">
        <v>2.6930803755806003E-5</v>
      </c>
    </row>
    <row r="47" spans="1:31" ht="15" customHeight="1">
      <c r="A47" s="42" t="s">
        <v>47</v>
      </c>
      <c r="B47" s="42" t="s">
        <v>48</v>
      </c>
      <c r="C47" s="42" t="s">
        <v>49</v>
      </c>
      <c r="D47" s="42" t="s">
        <v>50</v>
      </c>
      <c r="E47" s="42" t="s">
        <v>51</v>
      </c>
      <c r="F47" s="42" t="s">
        <v>52</v>
      </c>
      <c r="G47" s="42" t="s">
        <v>70</v>
      </c>
      <c r="H47" s="43" t="s">
        <v>55</v>
      </c>
      <c r="I47" s="44">
        <v>1</v>
      </c>
      <c r="J47" s="45"/>
      <c r="K47" s="45"/>
      <c r="L47" s="45"/>
      <c r="M47" s="45"/>
      <c r="N47" s="45"/>
      <c r="O47" s="45"/>
      <c r="P47" s="45"/>
      <c r="Q47" s="45"/>
      <c r="R47" s="45"/>
      <c r="S47" s="45">
        <v>4.2108034188914227E-2</v>
      </c>
      <c r="T47" s="45"/>
      <c r="U47" s="45">
        <v>3.2251170580000002E-3</v>
      </c>
      <c r="V47" s="45">
        <v>2.2164512103842696E-2</v>
      </c>
      <c r="W47" s="45">
        <v>0.12654028839070558</v>
      </c>
      <c r="X47" s="45">
        <v>0.12063359946219701</v>
      </c>
      <c r="Y47" s="45">
        <v>5.1650066900383498E-2</v>
      </c>
      <c r="Z47" s="45">
        <v>4.2762528776175195E-2</v>
      </c>
      <c r="AA47" s="45">
        <v>4.4502075527337447E-2</v>
      </c>
      <c r="AB47" s="45">
        <v>9.6472037849665682E-2</v>
      </c>
      <c r="AC47" s="45">
        <v>0.12399190430347563</v>
      </c>
      <c r="AD47" s="45">
        <v>1.6731537426495996E-2</v>
      </c>
      <c r="AE47" s="45">
        <v>5.8089161328543679E-2</v>
      </c>
    </row>
    <row r="48" spans="1:31" ht="15" customHeight="1">
      <c r="A48" s="42" t="s">
        <v>47</v>
      </c>
      <c r="B48" s="42" t="s">
        <v>48</v>
      </c>
      <c r="C48" s="42" t="s">
        <v>49</v>
      </c>
      <c r="D48" s="42" t="s">
        <v>50</v>
      </c>
      <c r="E48" s="42" t="s">
        <v>51</v>
      </c>
      <c r="F48" s="42" t="s">
        <v>52</v>
      </c>
      <c r="G48" s="42" t="s">
        <v>70</v>
      </c>
      <c r="H48" s="43" t="s">
        <v>56</v>
      </c>
      <c r="I48" s="44">
        <v>298</v>
      </c>
      <c r="J48" s="45"/>
      <c r="K48" s="45"/>
      <c r="L48" s="45"/>
      <c r="M48" s="45"/>
      <c r="N48" s="45"/>
      <c r="O48" s="45"/>
      <c r="P48" s="45"/>
      <c r="Q48" s="45"/>
      <c r="R48" s="45"/>
      <c r="S48" s="45">
        <v>2.3734053694527039E-5</v>
      </c>
      <c r="T48" s="45"/>
      <c r="U48" s="45">
        <v>1.8124571483870968E-6</v>
      </c>
      <c r="V48" s="45">
        <v>1.2457609594389108E-5</v>
      </c>
      <c r="W48" s="45">
        <v>6.9926835058192131E-5</v>
      </c>
      <c r="X48" s="45">
        <v>6.6703640923019276E-5</v>
      </c>
      <c r="Y48" s="45">
        <v>2.856019493329947E-5</v>
      </c>
      <c r="Z48" s="45">
        <v>2.3618977835504194E-5</v>
      </c>
      <c r="AA48" s="45">
        <v>2.4589690045640702E-5</v>
      </c>
      <c r="AB48" s="45">
        <v>5.3313688461032435E-5</v>
      </c>
      <c r="AC48" s="45">
        <v>6.8520048836846393E-5</v>
      </c>
      <c r="AD48" s="45">
        <v>9.2478981874667934E-6</v>
      </c>
      <c r="AE48" s="45">
        <v>3.2101518076919997E-5</v>
      </c>
    </row>
    <row r="49" spans="1:31" ht="15" customHeight="1">
      <c r="A49" s="42" t="s">
        <v>47</v>
      </c>
      <c r="B49" s="42" t="s">
        <v>48</v>
      </c>
      <c r="C49" s="42" t="s">
        <v>49</v>
      </c>
      <c r="D49" s="42" t="s">
        <v>50</v>
      </c>
      <c r="E49" s="42" t="s">
        <v>51</v>
      </c>
      <c r="F49" s="42" t="s">
        <v>52</v>
      </c>
      <c r="G49" s="42" t="s">
        <v>71</v>
      </c>
      <c r="H49" s="43" t="s">
        <v>54</v>
      </c>
      <c r="I49" s="44">
        <v>25</v>
      </c>
      <c r="J49" s="45"/>
      <c r="K49" s="45"/>
      <c r="L49" s="45"/>
      <c r="M49" s="45"/>
      <c r="N49" s="45"/>
      <c r="O49" s="45"/>
      <c r="P49" s="45"/>
      <c r="Q49" s="45"/>
      <c r="R49" s="45"/>
      <c r="S49" s="45">
        <v>7.7647046164388956E-7</v>
      </c>
      <c r="T49" s="45">
        <v>2.9249189175877003E-6</v>
      </c>
      <c r="U49" s="45"/>
      <c r="V49" s="45"/>
      <c r="W49" s="45">
        <v>5.7898285450773698E-8</v>
      </c>
      <c r="X49" s="45">
        <v>9.3631628859424392E-9</v>
      </c>
      <c r="Y49" s="45"/>
      <c r="Z49" s="45"/>
      <c r="AA49" s="45"/>
      <c r="AB49" s="45"/>
      <c r="AC49" s="45"/>
      <c r="AD49" s="45"/>
      <c r="AE49" s="45">
        <v>3.2075306350000002E-8</v>
      </c>
    </row>
    <row r="50" spans="1:31" ht="15" customHeight="1">
      <c r="A50" s="42" t="s">
        <v>47</v>
      </c>
      <c r="B50" s="42" t="s">
        <v>48</v>
      </c>
      <c r="C50" s="42" t="s">
        <v>49</v>
      </c>
      <c r="D50" s="42" t="s">
        <v>50</v>
      </c>
      <c r="E50" s="42" t="s">
        <v>51</v>
      </c>
      <c r="F50" s="42" t="s">
        <v>52</v>
      </c>
      <c r="G50" s="42" t="s">
        <v>71</v>
      </c>
      <c r="H50" s="43" t="s">
        <v>55</v>
      </c>
      <c r="I50" s="44">
        <v>1</v>
      </c>
      <c r="J50" s="45"/>
      <c r="K50" s="45"/>
      <c r="L50" s="45"/>
      <c r="M50" s="45"/>
      <c r="N50" s="45"/>
      <c r="O50" s="45"/>
      <c r="P50" s="45"/>
      <c r="Q50" s="45"/>
      <c r="R50" s="45"/>
      <c r="S50" s="45">
        <v>1.6420797322844987E-3</v>
      </c>
      <c r="T50" s="45">
        <v>6.2031680404199914E-3</v>
      </c>
      <c r="U50" s="45"/>
      <c r="V50" s="45"/>
      <c r="W50" s="45">
        <v>1.2493720292779299E-4</v>
      </c>
      <c r="X50" s="45">
        <v>2.0181005252981402E-5</v>
      </c>
      <c r="Y50" s="45"/>
      <c r="Z50" s="45"/>
      <c r="AA50" s="45"/>
      <c r="AB50" s="45"/>
      <c r="AC50" s="45"/>
      <c r="AD50" s="45"/>
      <c r="AE50" s="45">
        <v>6.8025309706745994E-5</v>
      </c>
    </row>
    <row r="51" spans="1:31" ht="15" customHeight="1">
      <c r="A51" s="42" t="s">
        <v>47</v>
      </c>
      <c r="B51" s="42" t="s">
        <v>48</v>
      </c>
      <c r="C51" s="42" t="s">
        <v>49</v>
      </c>
      <c r="D51" s="42" t="s">
        <v>50</v>
      </c>
      <c r="E51" s="42" t="s">
        <v>51</v>
      </c>
      <c r="F51" s="42" t="s">
        <v>52</v>
      </c>
      <c r="G51" s="42" t="s">
        <v>71</v>
      </c>
      <c r="H51" s="43" t="s">
        <v>56</v>
      </c>
      <c r="I51" s="44">
        <v>298</v>
      </c>
      <c r="J51" s="45"/>
      <c r="K51" s="45"/>
      <c r="L51" s="45"/>
      <c r="M51" s="45"/>
      <c r="N51" s="45"/>
      <c r="O51" s="45"/>
      <c r="P51" s="45"/>
      <c r="Q51" s="45"/>
      <c r="R51" s="45"/>
      <c r="S51" s="45">
        <v>9.2555279027951625E-7</v>
      </c>
      <c r="T51" s="45">
        <v>3.4865033497645389E-6</v>
      </c>
      <c r="U51" s="45"/>
      <c r="V51" s="45"/>
      <c r="W51" s="45">
        <v>6.9014756257322271E-8</v>
      </c>
      <c r="X51" s="45">
        <v>1.1160890160043364E-8</v>
      </c>
      <c r="Y51" s="45"/>
      <c r="Z51" s="45"/>
      <c r="AA51" s="45"/>
      <c r="AB51" s="45"/>
      <c r="AC51" s="45"/>
      <c r="AD51" s="45"/>
      <c r="AE51" s="45">
        <v>3.8233765169000005E-8</v>
      </c>
    </row>
    <row r="52" spans="1:31" ht="15" customHeight="1">
      <c r="A52" s="42" t="s">
        <v>47</v>
      </c>
      <c r="B52" s="42" t="s">
        <v>48</v>
      </c>
      <c r="C52" s="42" t="s">
        <v>49</v>
      </c>
      <c r="D52" s="42" t="s">
        <v>50</v>
      </c>
      <c r="E52" s="42" t="s">
        <v>51</v>
      </c>
      <c r="F52" s="42" t="s">
        <v>52</v>
      </c>
      <c r="G52" s="42" t="s">
        <v>72</v>
      </c>
      <c r="H52" s="43" t="s">
        <v>54</v>
      </c>
      <c r="I52" s="44">
        <v>25</v>
      </c>
      <c r="J52" s="45"/>
      <c r="K52" s="45"/>
      <c r="L52" s="45"/>
      <c r="M52" s="45"/>
      <c r="N52" s="45"/>
      <c r="O52" s="45"/>
      <c r="P52" s="45"/>
      <c r="Q52" s="45"/>
      <c r="R52" s="45"/>
      <c r="S52" s="45"/>
      <c r="T52" s="45"/>
      <c r="U52" s="45"/>
      <c r="V52" s="45"/>
      <c r="W52" s="45"/>
      <c r="X52" s="45"/>
      <c r="Y52" s="45"/>
      <c r="Z52" s="45"/>
      <c r="AA52" s="45"/>
      <c r="AB52" s="45"/>
      <c r="AC52" s="45"/>
      <c r="AD52" s="45">
        <v>3.3858659746880949E-6</v>
      </c>
      <c r="AE52" s="45">
        <v>1.6661866143297E-5</v>
      </c>
    </row>
    <row r="53" spans="1:31" ht="15" customHeight="1">
      <c r="A53" s="42" t="s">
        <v>47</v>
      </c>
      <c r="B53" s="42" t="s">
        <v>48</v>
      </c>
      <c r="C53" s="42" t="s">
        <v>49</v>
      </c>
      <c r="D53" s="42" t="s">
        <v>50</v>
      </c>
      <c r="E53" s="42" t="s">
        <v>51</v>
      </c>
      <c r="F53" s="42" t="s">
        <v>52</v>
      </c>
      <c r="G53" s="42" t="s">
        <v>72</v>
      </c>
      <c r="H53" s="43" t="s">
        <v>55</v>
      </c>
      <c r="I53" s="44">
        <v>1</v>
      </c>
      <c r="J53" s="45"/>
      <c r="K53" s="45"/>
      <c r="L53" s="45"/>
      <c r="M53" s="45"/>
      <c r="N53" s="45"/>
      <c r="O53" s="45"/>
      <c r="P53" s="45"/>
      <c r="Q53" s="45"/>
      <c r="R53" s="45"/>
      <c r="S53" s="45"/>
      <c r="T53" s="45"/>
      <c r="U53" s="45"/>
      <c r="V53" s="45"/>
      <c r="W53" s="45"/>
      <c r="X53" s="45"/>
      <c r="Y53" s="45"/>
      <c r="Z53" s="45"/>
      <c r="AA53" s="45"/>
      <c r="AB53" s="45"/>
      <c r="AC53" s="45"/>
      <c r="AD53" s="45">
        <v>7.3079626526200989E-3</v>
      </c>
      <c r="AE53" s="45">
        <v>3.5939404131617364E-2</v>
      </c>
    </row>
    <row r="54" spans="1:31" ht="15" customHeight="1">
      <c r="A54" s="42" t="s">
        <v>47</v>
      </c>
      <c r="B54" s="42" t="s">
        <v>48</v>
      </c>
      <c r="C54" s="42" t="s">
        <v>49</v>
      </c>
      <c r="D54" s="42" t="s">
        <v>50</v>
      </c>
      <c r="E54" s="42" t="s">
        <v>51</v>
      </c>
      <c r="F54" s="42" t="s">
        <v>52</v>
      </c>
      <c r="G54" s="42" t="s">
        <v>72</v>
      </c>
      <c r="H54" s="43" t="s">
        <v>56</v>
      </c>
      <c r="I54" s="44">
        <v>298</v>
      </c>
      <c r="J54" s="45"/>
      <c r="K54" s="45"/>
      <c r="L54" s="45"/>
      <c r="M54" s="45"/>
      <c r="N54" s="45"/>
      <c r="O54" s="45"/>
      <c r="P54" s="45"/>
      <c r="Q54" s="45"/>
      <c r="R54" s="45"/>
      <c r="S54" s="45"/>
      <c r="T54" s="45"/>
      <c r="U54" s="45"/>
      <c r="V54" s="45"/>
      <c r="W54" s="45"/>
      <c r="X54" s="45"/>
      <c r="Y54" s="45"/>
      <c r="Z54" s="45"/>
      <c r="AA54" s="45"/>
      <c r="AB54" s="45"/>
      <c r="AC54" s="45"/>
      <c r="AD54" s="45">
        <v>4.0359522418279805E-6</v>
      </c>
      <c r="AE54" s="45">
        <v>1.9860944442811002E-5</v>
      </c>
    </row>
    <row r="55" spans="1:31" ht="15" customHeight="1">
      <c r="A55" s="42" t="s">
        <v>47</v>
      </c>
      <c r="B55" s="42" t="s">
        <v>48</v>
      </c>
      <c r="C55" s="42" t="s">
        <v>49</v>
      </c>
      <c r="D55" s="42" t="s">
        <v>50</v>
      </c>
      <c r="E55" s="42" t="s">
        <v>51</v>
      </c>
      <c r="F55" s="42" t="s">
        <v>52</v>
      </c>
      <c r="G55" s="42" t="s">
        <v>73</v>
      </c>
      <c r="H55" s="43" t="s">
        <v>54</v>
      </c>
      <c r="I55" s="44">
        <v>25</v>
      </c>
      <c r="J55" s="45"/>
      <c r="K55" s="45"/>
      <c r="L55" s="45"/>
      <c r="M55" s="45"/>
      <c r="N55" s="45"/>
      <c r="O55" s="45"/>
      <c r="P55" s="45"/>
      <c r="Q55" s="45"/>
      <c r="R55" s="45"/>
      <c r="S55" s="45"/>
      <c r="T55" s="45"/>
      <c r="U55" s="45"/>
      <c r="V55" s="45"/>
      <c r="W55" s="45"/>
      <c r="X55" s="45"/>
      <c r="Y55" s="45"/>
      <c r="Z55" s="45"/>
      <c r="AA55" s="45">
        <v>1.5433845294799168E-8</v>
      </c>
      <c r="AB55" s="45">
        <v>1.4458306794905593E-8</v>
      </c>
      <c r="AC55" s="45">
        <v>1.168470340379051E-7</v>
      </c>
      <c r="AD55" s="45">
        <v>8.0892476190476187E-12</v>
      </c>
      <c r="AE55" s="45">
        <v>5.7016574040000001E-9</v>
      </c>
    </row>
    <row r="56" spans="1:31" ht="15" customHeight="1">
      <c r="A56" s="42" t="s">
        <v>47</v>
      </c>
      <c r="B56" s="42" t="s">
        <v>48</v>
      </c>
      <c r="C56" s="42" t="s">
        <v>49</v>
      </c>
      <c r="D56" s="42" t="s">
        <v>50</v>
      </c>
      <c r="E56" s="42" t="s">
        <v>51</v>
      </c>
      <c r="F56" s="42" t="s">
        <v>52</v>
      </c>
      <c r="G56" s="42" t="s">
        <v>73</v>
      </c>
      <c r="H56" s="43" t="s">
        <v>55</v>
      </c>
      <c r="I56" s="44">
        <v>1</v>
      </c>
      <c r="J56" s="45"/>
      <c r="K56" s="45"/>
      <c r="L56" s="45"/>
      <c r="M56" s="45"/>
      <c r="N56" s="45"/>
      <c r="O56" s="45"/>
      <c r="P56" s="45"/>
      <c r="Q56" s="45"/>
      <c r="R56" s="45"/>
      <c r="S56" s="45"/>
      <c r="T56" s="45"/>
      <c r="U56" s="45"/>
      <c r="V56" s="45"/>
      <c r="W56" s="45"/>
      <c r="X56" s="45"/>
      <c r="Y56" s="45"/>
      <c r="Z56" s="45"/>
      <c r="AA56" s="45">
        <v>1.5454423755192301E-5</v>
      </c>
      <c r="AB56" s="45">
        <v>1.4477584537298799E-5</v>
      </c>
      <c r="AC56" s="45">
        <v>1.1700283008328951E-4</v>
      </c>
      <c r="AD56" s="45">
        <v>8.1000337239999992E-9</v>
      </c>
      <c r="AE56" s="45">
        <v>5.7092596141690008E-6</v>
      </c>
    </row>
    <row r="57" spans="1:31" ht="15" customHeight="1">
      <c r="A57" s="42" t="s">
        <v>47</v>
      </c>
      <c r="B57" s="42" t="s">
        <v>48</v>
      </c>
      <c r="C57" s="42" t="s">
        <v>49</v>
      </c>
      <c r="D57" s="42" t="s">
        <v>50</v>
      </c>
      <c r="E57" s="42" t="s">
        <v>51</v>
      </c>
      <c r="F57" s="42" t="s">
        <v>52</v>
      </c>
      <c r="G57" s="42" t="s">
        <v>73</v>
      </c>
      <c r="H57" s="43" t="s">
        <v>56</v>
      </c>
      <c r="I57" s="44">
        <v>298</v>
      </c>
      <c r="J57" s="45"/>
      <c r="K57" s="45"/>
      <c r="L57" s="45"/>
      <c r="M57" s="45"/>
      <c r="N57" s="45"/>
      <c r="O57" s="45"/>
      <c r="P57" s="45"/>
      <c r="Q57" s="45"/>
      <c r="R57" s="45"/>
      <c r="S57" s="45"/>
      <c r="T57" s="45"/>
      <c r="U57" s="45"/>
      <c r="V57" s="45"/>
      <c r="W57" s="45"/>
      <c r="X57" s="45"/>
      <c r="Y57" s="45"/>
      <c r="Z57" s="45"/>
      <c r="AA57" s="45">
        <v>3.6794287182801285E-8</v>
      </c>
      <c r="AB57" s="45">
        <v>3.4468603399054869E-8</v>
      </c>
      <c r="AC57" s="45">
        <v>2.7856332914636643E-7</v>
      </c>
      <c r="AD57" s="45">
        <v>1.9284767193548388E-11</v>
      </c>
      <c r="AE57" s="45">
        <v>1.3592751251999999E-8</v>
      </c>
    </row>
    <row r="58" spans="1:31" ht="15" customHeight="1">
      <c r="A58" s="42" t="s">
        <v>47</v>
      </c>
      <c r="B58" s="42" t="s">
        <v>48</v>
      </c>
      <c r="C58" s="42" t="s">
        <v>49</v>
      </c>
      <c r="D58" s="42" t="s">
        <v>50</v>
      </c>
      <c r="E58" s="42" t="s">
        <v>51</v>
      </c>
      <c r="F58" s="42" t="s">
        <v>52</v>
      </c>
      <c r="G58" s="42" t="s">
        <v>74</v>
      </c>
      <c r="H58" s="43" t="s">
        <v>54</v>
      </c>
      <c r="I58" s="44">
        <v>25</v>
      </c>
      <c r="J58" s="45"/>
      <c r="K58" s="45"/>
      <c r="L58" s="45"/>
      <c r="M58" s="45"/>
      <c r="N58" s="45"/>
      <c r="O58" s="45"/>
      <c r="P58" s="45"/>
      <c r="Q58" s="45"/>
      <c r="R58" s="45"/>
      <c r="S58" s="45">
        <v>5.2960039454666864E-5</v>
      </c>
      <c r="T58" s="45">
        <v>6.2110852919883917E-5</v>
      </c>
      <c r="U58" s="45">
        <v>1.1764099814303198E-3</v>
      </c>
      <c r="V58" s="45">
        <v>4.3431023951214605E-4</v>
      </c>
      <c r="W58" s="45">
        <v>6.8461186789822224E-5</v>
      </c>
      <c r="X58" s="45">
        <v>2.4573112093005732E-7</v>
      </c>
      <c r="Y58" s="45"/>
      <c r="Z58" s="45">
        <v>2.5877014143338183E-7</v>
      </c>
      <c r="AA58" s="45">
        <v>6.1122376491078201E-8</v>
      </c>
      <c r="AB58" s="45">
        <v>7.6030756859172494E-8</v>
      </c>
      <c r="AC58" s="45"/>
      <c r="AD58" s="45"/>
      <c r="AE58" s="45"/>
    </row>
    <row r="59" spans="1:31" ht="15" customHeight="1">
      <c r="A59" s="42" t="s">
        <v>47</v>
      </c>
      <c r="B59" s="42" t="s">
        <v>48</v>
      </c>
      <c r="C59" s="42" t="s">
        <v>49</v>
      </c>
      <c r="D59" s="42" t="s">
        <v>50</v>
      </c>
      <c r="E59" s="42" t="s">
        <v>51</v>
      </c>
      <c r="F59" s="42" t="s">
        <v>52</v>
      </c>
      <c r="G59" s="42" t="s">
        <v>74</v>
      </c>
      <c r="H59" s="43" t="s">
        <v>55</v>
      </c>
      <c r="I59" s="44">
        <v>1</v>
      </c>
      <c r="J59" s="45"/>
      <c r="K59" s="45"/>
      <c r="L59" s="45"/>
      <c r="M59" s="45"/>
      <c r="N59" s="45"/>
      <c r="O59" s="45"/>
      <c r="P59" s="45"/>
      <c r="Q59" s="45"/>
      <c r="R59" s="45"/>
      <c r="S59" s="45">
        <v>0.11199989143872935</v>
      </c>
      <c r="T59" s="45">
        <v>0.13172469687248967</v>
      </c>
      <c r="U59" s="45">
        <v>2.4949302886174229</v>
      </c>
      <c r="V59" s="45">
        <v>0.92108515595735851</v>
      </c>
      <c r="W59" s="45">
        <v>0.1476518394103257</v>
      </c>
      <c r="X59" s="45">
        <v>5.2114656126846541E-4</v>
      </c>
      <c r="Y59" s="45"/>
      <c r="Z59" s="45">
        <v>5.5798187829720345E-4</v>
      </c>
      <c r="AA59" s="45">
        <v>1.31836628611768E-4</v>
      </c>
      <c r="AB59" s="45">
        <v>1.6398408886708201E-4</v>
      </c>
      <c r="AC59" s="45"/>
      <c r="AD59" s="45"/>
      <c r="AE59" s="45"/>
    </row>
    <row r="60" spans="1:31" ht="15" customHeight="1">
      <c r="A60" s="42" t="s">
        <v>47</v>
      </c>
      <c r="B60" s="42" t="s">
        <v>48</v>
      </c>
      <c r="C60" s="42" t="s">
        <v>49</v>
      </c>
      <c r="D60" s="42" t="s">
        <v>50</v>
      </c>
      <c r="E60" s="42" t="s">
        <v>51</v>
      </c>
      <c r="F60" s="42" t="s">
        <v>52</v>
      </c>
      <c r="G60" s="42" t="s">
        <v>74</v>
      </c>
      <c r="H60" s="43" t="s">
        <v>56</v>
      </c>
      <c r="I60" s="44">
        <v>298</v>
      </c>
      <c r="J60" s="45"/>
      <c r="K60" s="45"/>
      <c r="L60" s="45"/>
      <c r="M60" s="45"/>
      <c r="N60" s="45"/>
      <c r="O60" s="45"/>
      <c r="P60" s="45"/>
      <c r="Q60" s="45"/>
      <c r="R60" s="45"/>
      <c r="S60" s="45">
        <v>6.3128367029962896E-5</v>
      </c>
      <c r="T60" s="45">
        <v>7.4036136680501641E-5</v>
      </c>
      <c r="U60" s="45">
        <v>1.4022806978649402E-3</v>
      </c>
      <c r="V60" s="45">
        <v>5.1769780549847707E-4</v>
      </c>
      <c r="W60" s="45">
        <v>8.1605734653468053E-5</v>
      </c>
      <c r="X60" s="45">
        <v>2.9291149614862836E-7</v>
      </c>
      <c r="Y60" s="45"/>
      <c r="Z60" s="45">
        <v>3.084540085885913E-7</v>
      </c>
      <c r="AA60" s="45">
        <v>7.2857872777365336E-8</v>
      </c>
      <c r="AB60" s="45">
        <v>9.0628662176133899E-8</v>
      </c>
      <c r="AC60" s="45"/>
      <c r="AD60" s="45"/>
      <c r="AE60" s="45"/>
    </row>
    <row r="61" spans="1:31" ht="15" customHeight="1">
      <c r="A61" s="42" t="s">
        <v>47</v>
      </c>
      <c r="B61" s="42" t="s">
        <v>48</v>
      </c>
      <c r="C61" s="42" t="s">
        <v>49</v>
      </c>
      <c r="D61" s="42" t="s">
        <v>50</v>
      </c>
      <c r="E61" s="42" t="s">
        <v>51</v>
      </c>
      <c r="F61" s="42" t="s">
        <v>52</v>
      </c>
      <c r="G61" s="42" t="s">
        <v>75</v>
      </c>
      <c r="H61" s="43" t="s">
        <v>54</v>
      </c>
      <c r="I61" s="44">
        <v>25</v>
      </c>
      <c r="J61" s="45"/>
      <c r="K61" s="45"/>
      <c r="L61" s="45"/>
      <c r="M61" s="45"/>
      <c r="N61" s="45"/>
      <c r="O61" s="45"/>
      <c r="P61" s="45"/>
      <c r="Q61" s="45"/>
      <c r="R61" s="45"/>
      <c r="S61" s="45"/>
      <c r="T61" s="45"/>
      <c r="U61" s="45"/>
      <c r="V61" s="45"/>
      <c r="W61" s="45"/>
      <c r="X61" s="45"/>
      <c r="Y61" s="45"/>
      <c r="Z61" s="45"/>
      <c r="AA61" s="45"/>
      <c r="AB61" s="45"/>
      <c r="AC61" s="45"/>
      <c r="AD61" s="45">
        <v>7.9619824123297621E-6</v>
      </c>
      <c r="AE61" s="45">
        <v>2.1803076106510001E-5</v>
      </c>
    </row>
    <row r="62" spans="1:31" ht="15" customHeight="1">
      <c r="A62" s="42" t="s">
        <v>47</v>
      </c>
      <c r="B62" s="42" t="s">
        <v>48</v>
      </c>
      <c r="C62" s="42" t="s">
        <v>49</v>
      </c>
      <c r="D62" s="42" t="s">
        <v>50</v>
      </c>
      <c r="E62" s="42" t="s">
        <v>51</v>
      </c>
      <c r="F62" s="42" t="s">
        <v>52</v>
      </c>
      <c r="G62" s="42" t="s">
        <v>75</v>
      </c>
      <c r="H62" s="43" t="s">
        <v>55</v>
      </c>
      <c r="I62" s="44">
        <v>1</v>
      </c>
      <c r="J62" s="45"/>
      <c r="K62" s="45"/>
      <c r="L62" s="45"/>
      <c r="M62" s="45"/>
      <c r="N62" s="45"/>
      <c r="O62" s="45"/>
      <c r="P62" s="45"/>
      <c r="Q62" s="45"/>
      <c r="R62" s="45"/>
      <c r="S62" s="45"/>
      <c r="T62" s="45"/>
      <c r="U62" s="45"/>
      <c r="V62" s="45"/>
      <c r="W62" s="45"/>
      <c r="X62" s="45"/>
      <c r="Y62" s="45"/>
      <c r="Z62" s="45"/>
      <c r="AA62" s="45"/>
      <c r="AB62" s="45"/>
      <c r="AC62" s="45"/>
      <c r="AD62" s="45">
        <v>1.7169624639741664E-2</v>
      </c>
      <c r="AE62" s="45">
        <v>4.7015566717919607E-2</v>
      </c>
    </row>
    <row r="63" spans="1:31" ht="15" customHeight="1">
      <c r="A63" s="42" t="s">
        <v>47</v>
      </c>
      <c r="B63" s="42" t="s">
        <v>48</v>
      </c>
      <c r="C63" s="42" t="s">
        <v>49</v>
      </c>
      <c r="D63" s="42" t="s">
        <v>50</v>
      </c>
      <c r="E63" s="42" t="s">
        <v>51</v>
      </c>
      <c r="F63" s="42" t="s">
        <v>52</v>
      </c>
      <c r="G63" s="42" t="s">
        <v>75</v>
      </c>
      <c r="H63" s="43" t="s">
        <v>56</v>
      </c>
      <c r="I63" s="44">
        <v>298</v>
      </c>
      <c r="J63" s="45"/>
      <c r="K63" s="45"/>
      <c r="L63" s="45"/>
      <c r="M63" s="45"/>
      <c r="N63" s="45"/>
      <c r="O63" s="45"/>
      <c r="P63" s="45"/>
      <c r="Q63" s="45"/>
      <c r="R63" s="45"/>
      <c r="S63" s="45"/>
      <c r="T63" s="45"/>
      <c r="U63" s="45"/>
      <c r="V63" s="45"/>
      <c r="W63" s="45"/>
      <c r="X63" s="45"/>
      <c r="Y63" s="45"/>
      <c r="Z63" s="45"/>
      <c r="AA63" s="45"/>
      <c r="AB63" s="45"/>
      <c r="AC63" s="45"/>
      <c r="AD63" s="45">
        <v>9.4910578506457092E-6</v>
      </c>
      <c r="AE63" s="45">
        <v>2.5987005135699998E-5</v>
      </c>
    </row>
    <row r="64" spans="1:31" ht="15" customHeight="1">
      <c r="A64" s="42" t="s">
        <v>47</v>
      </c>
      <c r="B64" s="42" t="s">
        <v>48</v>
      </c>
      <c r="C64" s="42" t="s">
        <v>49</v>
      </c>
      <c r="D64" s="42" t="s">
        <v>50</v>
      </c>
      <c r="E64" s="42" t="s">
        <v>51</v>
      </c>
      <c r="F64" s="42" t="s">
        <v>52</v>
      </c>
      <c r="G64" s="42" t="s">
        <v>76</v>
      </c>
      <c r="H64" s="43" t="s">
        <v>54</v>
      </c>
      <c r="I64" s="44">
        <v>25</v>
      </c>
      <c r="J64" s="45"/>
      <c r="K64" s="45"/>
      <c r="L64" s="45"/>
      <c r="M64" s="45"/>
      <c r="N64" s="45"/>
      <c r="O64" s="45"/>
      <c r="P64" s="45"/>
      <c r="Q64" s="45"/>
      <c r="R64" s="45"/>
      <c r="S64" s="45"/>
      <c r="T64" s="45"/>
      <c r="U64" s="45"/>
      <c r="V64" s="45"/>
      <c r="W64" s="45"/>
      <c r="X64" s="45">
        <v>5.2794416641543623E-5</v>
      </c>
      <c r="Y64" s="45">
        <v>1.2459794264680328E-4</v>
      </c>
      <c r="Z64" s="45">
        <v>9.4614744047619048E-5</v>
      </c>
      <c r="AA64" s="45">
        <v>5.774342717875654E-5</v>
      </c>
      <c r="AB64" s="45">
        <v>5.7954618422017976E-5</v>
      </c>
      <c r="AC64" s="45">
        <v>6.0637007649572133E-5</v>
      </c>
      <c r="AD64" s="45">
        <v>4.9831574711811911E-5</v>
      </c>
      <c r="AE64" s="45">
        <v>1.3578779475079E-5</v>
      </c>
    </row>
    <row r="65" spans="1:31" ht="15" customHeight="1">
      <c r="A65" s="42" t="s">
        <v>47</v>
      </c>
      <c r="B65" s="42" t="s">
        <v>48</v>
      </c>
      <c r="C65" s="42" t="s">
        <v>49</v>
      </c>
      <c r="D65" s="42" t="s">
        <v>50</v>
      </c>
      <c r="E65" s="42" t="s">
        <v>51</v>
      </c>
      <c r="F65" s="42" t="s">
        <v>52</v>
      </c>
      <c r="G65" s="42" t="s">
        <v>76</v>
      </c>
      <c r="H65" s="43" t="s">
        <v>55</v>
      </c>
      <c r="I65" s="44">
        <v>1</v>
      </c>
      <c r="J65" s="45"/>
      <c r="K65" s="45"/>
      <c r="L65" s="45"/>
      <c r="M65" s="45"/>
      <c r="N65" s="45"/>
      <c r="O65" s="45"/>
      <c r="P65" s="45"/>
      <c r="Q65" s="45"/>
      <c r="R65" s="45"/>
      <c r="S65" s="45"/>
      <c r="T65" s="45"/>
      <c r="U65" s="45"/>
      <c r="V65" s="45"/>
      <c r="W65" s="45"/>
      <c r="X65" s="45">
        <v>0.11196639881338571</v>
      </c>
      <c r="Y65" s="45">
        <v>0.26424731676534041</v>
      </c>
      <c r="Z65" s="45">
        <v>0.200658561258</v>
      </c>
      <c r="AA65" s="45">
        <v>0.122462260360706</v>
      </c>
      <c r="AB65" s="45">
        <v>0.104978113180368</v>
      </c>
      <c r="AC65" s="45">
        <v>0.130771632862585</v>
      </c>
      <c r="AD65" s="45">
        <v>0.10747154160343773</v>
      </c>
      <c r="AE65" s="45">
        <v>2.9282264147782698E-2</v>
      </c>
    </row>
    <row r="66" spans="1:31" ht="15" customHeight="1">
      <c r="A66" s="42" t="s">
        <v>47</v>
      </c>
      <c r="B66" s="42" t="s">
        <v>48</v>
      </c>
      <c r="C66" s="42" t="s">
        <v>49</v>
      </c>
      <c r="D66" s="42" t="s">
        <v>50</v>
      </c>
      <c r="E66" s="42" t="s">
        <v>51</v>
      </c>
      <c r="F66" s="42" t="s">
        <v>52</v>
      </c>
      <c r="G66" s="42" t="s">
        <v>76</v>
      </c>
      <c r="H66" s="43" t="s">
        <v>56</v>
      </c>
      <c r="I66" s="44">
        <v>298</v>
      </c>
      <c r="J66" s="45"/>
      <c r="K66" s="45"/>
      <c r="L66" s="45"/>
      <c r="M66" s="45"/>
      <c r="N66" s="45"/>
      <c r="O66" s="45"/>
      <c r="P66" s="45"/>
      <c r="Q66" s="45"/>
      <c r="R66" s="45"/>
      <c r="S66" s="45"/>
      <c r="T66" s="45"/>
      <c r="U66" s="45"/>
      <c r="V66" s="45"/>
      <c r="W66" s="45"/>
      <c r="X66" s="45">
        <v>6.2930944636719997E-5</v>
      </c>
      <c r="Y66" s="45">
        <v>1.485207476349895E-4</v>
      </c>
      <c r="Z66" s="45">
        <v>1.1278032923225807E-4</v>
      </c>
      <c r="AA66" s="45">
        <v>6.8830165197077497E-5</v>
      </c>
      <c r="AB66" s="45">
        <v>5.5775341853868591E-5</v>
      </c>
      <c r="AC66" s="45">
        <v>7.2280401649281765E-5</v>
      </c>
      <c r="AD66" s="45">
        <v>5.9408191815329914E-5</v>
      </c>
      <c r="AE66" s="45">
        <v>1.6184631334875E-5</v>
      </c>
    </row>
    <row r="67" spans="1:31" ht="15" customHeight="1">
      <c r="A67" s="42" t="s">
        <v>47</v>
      </c>
      <c r="B67" s="42" t="s">
        <v>48</v>
      </c>
      <c r="C67" s="42" t="s">
        <v>49</v>
      </c>
      <c r="D67" s="42" t="s">
        <v>50</v>
      </c>
      <c r="E67" s="42" t="s">
        <v>51</v>
      </c>
      <c r="F67" s="42" t="s">
        <v>52</v>
      </c>
      <c r="G67" s="42" t="s">
        <v>77</v>
      </c>
      <c r="H67" s="43" t="s">
        <v>54</v>
      </c>
      <c r="I67" s="44">
        <v>25</v>
      </c>
      <c r="J67" s="45">
        <v>9.7418965155660704E-4</v>
      </c>
      <c r="K67" s="45">
        <v>9.4089332220231219E-4</v>
      </c>
      <c r="L67" s="45">
        <v>9.7924907763582243E-4</v>
      </c>
      <c r="M67" s="45">
        <v>8.9316526085291372E-4</v>
      </c>
      <c r="N67" s="45">
        <v>9.2929152102618623E-4</v>
      </c>
      <c r="O67" s="45">
        <v>8.4074760666694268E-4</v>
      </c>
      <c r="P67" s="45">
        <v>9.0244878169778227E-4</v>
      </c>
      <c r="Q67" s="45">
        <v>9.2929352812402941E-4</v>
      </c>
      <c r="R67" s="45">
        <v>9.2548407663356101E-4</v>
      </c>
      <c r="S67" s="45">
        <v>8.6137118657842685E-4</v>
      </c>
      <c r="T67" s="45">
        <v>8.6582875899048636E-4</v>
      </c>
      <c r="U67" s="45">
        <v>9.025132286792012E-4</v>
      </c>
      <c r="V67" s="45">
        <v>8.5923043802483808E-4</v>
      </c>
      <c r="W67" s="45">
        <v>1.0260344115002181E-2</v>
      </c>
      <c r="X67" s="45">
        <v>1.0373566201593007E-2</v>
      </c>
      <c r="Y67" s="45">
        <v>7.0404258956612616E-3</v>
      </c>
      <c r="Z67" s="45">
        <v>1.2497554601318534E-3</v>
      </c>
      <c r="AA67" s="45"/>
      <c r="AB67" s="45">
        <v>8.1976214347272749E-8</v>
      </c>
      <c r="AC67" s="45">
        <v>9.6174497064196681E-7</v>
      </c>
      <c r="AD67" s="45"/>
      <c r="AE67" s="45"/>
    </row>
    <row r="68" spans="1:31" ht="15" customHeight="1">
      <c r="A68" s="42" t="s">
        <v>47</v>
      </c>
      <c r="B68" s="42" t="s">
        <v>48</v>
      </c>
      <c r="C68" s="42" t="s">
        <v>49</v>
      </c>
      <c r="D68" s="42" t="s">
        <v>50</v>
      </c>
      <c r="E68" s="42" t="s">
        <v>51</v>
      </c>
      <c r="F68" s="42" t="s">
        <v>52</v>
      </c>
      <c r="G68" s="42" t="s">
        <v>77</v>
      </c>
      <c r="H68" s="43" t="s">
        <v>55</v>
      </c>
      <c r="I68" s="44">
        <v>1</v>
      </c>
      <c r="J68" s="45">
        <v>3.6297517229787974</v>
      </c>
      <c r="K68" s="45">
        <v>3.5067525947060187</v>
      </c>
      <c r="L68" s="45">
        <v>3.6496477940803671</v>
      </c>
      <c r="M68" s="45">
        <v>3.3257796683904557</v>
      </c>
      <c r="N68" s="45">
        <v>3.4652218440451343</v>
      </c>
      <c r="O68" s="45">
        <v>3.1310464973885908</v>
      </c>
      <c r="P68" s="45">
        <v>3.3669744009335161</v>
      </c>
      <c r="Q68" s="45">
        <v>3.4634446035782727</v>
      </c>
      <c r="R68" s="45">
        <v>3.4509069981815248</v>
      </c>
      <c r="S68" s="45">
        <v>3.2081537633656847</v>
      </c>
      <c r="T68" s="45">
        <v>3.2209259464622195</v>
      </c>
      <c r="U68" s="45">
        <v>3.3573939940128099</v>
      </c>
      <c r="V68" s="45">
        <v>3.2023231549883602</v>
      </c>
      <c r="W68" s="45">
        <v>3.4727734344522045</v>
      </c>
      <c r="X68" s="45">
        <v>3.511145213235181</v>
      </c>
      <c r="Y68" s="45">
        <v>2.3829846510850028</v>
      </c>
      <c r="Z68" s="45">
        <v>0.42303032583787703</v>
      </c>
      <c r="AA68" s="45"/>
      <c r="AB68" s="45">
        <v>2.7746890022519201E-5</v>
      </c>
      <c r="AC68" s="45">
        <v>3.2554410648862704E-4</v>
      </c>
      <c r="AD68" s="45"/>
      <c r="AE68" s="45"/>
    </row>
    <row r="69" spans="1:31" ht="15" customHeight="1">
      <c r="A69" s="42" t="s">
        <v>47</v>
      </c>
      <c r="B69" s="42" t="s">
        <v>48</v>
      </c>
      <c r="C69" s="42" t="s">
        <v>49</v>
      </c>
      <c r="D69" s="42" t="s">
        <v>50</v>
      </c>
      <c r="E69" s="42" t="s">
        <v>51</v>
      </c>
      <c r="F69" s="42" t="s">
        <v>52</v>
      </c>
      <c r="G69" s="42" t="s">
        <v>77</v>
      </c>
      <c r="H69" s="43" t="s">
        <v>56</v>
      </c>
      <c r="I69" s="44">
        <v>298</v>
      </c>
      <c r="J69" s="45">
        <v>1.8520145866769176E-2</v>
      </c>
      <c r="K69" s="45">
        <v>1.7893589866015629E-2</v>
      </c>
      <c r="L69" s="45">
        <v>1.8622671822291537E-2</v>
      </c>
      <c r="M69" s="45">
        <v>1.6967172254284263E-2</v>
      </c>
      <c r="N69" s="45">
        <v>1.7683326301630303E-2</v>
      </c>
      <c r="O69" s="45">
        <v>1.5974133331579054E-2</v>
      </c>
      <c r="P69" s="45">
        <v>1.7183743621494448E-2</v>
      </c>
      <c r="Q69" s="45">
        <v>1.7672533610709057E-2</v>
      </c>
      <c r="R69" s="45">
        <v>1.7610163125249483E-2</v>
      </c>
      <c r="S69" s="45">
        <v>1.5345597492896983E-2</v>
      </c>
      <c r="T69" s="45">
        <v>1.6429276123064669E-2</v>
      </c>
      <c r="U69" s="45">
        <v>1.7125371367864316E-2</v>
      </c>
      <c r="V69" s="45">
        <v>1.6340139439131412E-2</v>
      </c>
      <c r="W69" s="45">
        <v>1.7789460890489661E-2</v>
      </c>
      <c r="X69" s="45">
        <v>1.7986077754425997E-2</v>
      </c>
      <c r="Y69" s="45">
        <v>1.2206908977986824E-2</v>
      </c>
      <c r="Z69" s="45">
        <v>2.166882984726112E-3</v>
      </c>
      <c r="AA69" s="45"/>
      <c r="AB69" s="45">
        <v>1.4213346702289672E-7</v>
      </c>
      <c r="AC69" s="45">
        <v>1.6675068369749346E-6</v>
      </c>
      <c r="AD69" s="45"/>
      <c r="AE69" s="45"/>
    </row>
    <row r="70" spans="1:31" ht="15" customHeight="1">
      <c r="A70" s="42" t="s">
        <v>47</v>
      </c>
      <c r="B70" s="42" t="s">
        <v>48</v>
      </c>
      <c r="C70" s="42" t="s">
        <v>49</v>
      </c>
      <c r="D70" s="42" t="s">
        <v>50</v>
      </c>
      <c r="E70" s="42" t="s">
        <v>51</v>
      </c>
      <c r="F70" s="42" t="s">
        <v>52</v>
      </c>
      <c r="G70" s="42" t="s">
        <v>78</v>
      </c>
      <c r="H70" s="43" t="s">
        <v>54</v>
      </c>
      <c r="I70" s="44">
        <v>25</v>
      </c>
      <c r="J70" s="45"/>
      <c r="K70" s="45"/>
      <c r="L70" s="45"/>
      <c r="M70" s="45"/>
      <c r="N70" s="45"/>
      <c r="O70" s="45"/>
      <c r="P70" s="45"/>
      <c r="Q70" s="45"/>
      <c r="R70" s="45"/>
      <c r="S70" s="45"/>
      <c r="T70" s="45"/>
      <c r="U70" s="45"/>
      <c r="V70" s="45"/>
      <c r="W70" s="45"/>
      <c r="X70" s="45"/>
      <c r="Y70" s="45"/>
      <c r="Z70" s="45"/>
      <c r="AA70" s="45"/>
      <c r="AB70" s="45">
        <v>7.8587070791514626E-7</v>
      </c>
      <c r="AC70" s="45">
        <v>5.8333312687804616E-5</v>
      </c>
      <c r="AD70" s="45">
        <v>5.4898364624690469E-6</v>
      </c>
      <c r="AE70" s="45">
        <v>2.230315869774E-6</v>
      </c>
    </row>
    <row r="71" spans="1:31" ht="15" customHeight="1">
      <c r="A71" s="42" t="s">
        <v>47</v>
      </c>
      <c r="B71" s="42" t="s">
        <v>48</v>
      </c>
      <c r="C71" s="42" t="s">
        <v>49</v>
      </c>
      <c r="D71" s="42" t="s">
        <v>50</v>
      </c>
      <c r="E71" s="42" t="s">
        <v>51</v>
      </c>
      <c r="F71" s="42" t="s">
        <v>52</v>
      </c>
      <c r="G71" s="42" t="s">
        <v>78</v>
      </c>
      <c r="H71" s="43" t="s">
        <v>55</v>
      </c>
      <c r="I71" s="44">
        <v>1</v>
      </c>
      <c r="J71" s="45"/>
      <c r="K71" s="45"/>
      <c r="L71" s="45"/>
      <c r="M71" s="45"/>
      <c r="N71" s="45"/>
      <c r="O71" s="45"/>
      <c r="P71" s="45"/>
      <c r="Q71" s="45"/>
      <c r="R71" s="45"/>
      <c r="S71" s="45"/>
      <c r="T71" s="45"/>
      <c r="U71" s="45"/>
      <c r="V71" s="45"/>
      <c r="W71" s="45"/>
      <c r="X71" s="45"/>
      <c r="Y71" s="45"/>
      <c r="Z71" s="45"/>
      <c r="AA71" s="45"/>
      <c r="AB71" s="45">
        <v>1.6882341850395039E-3</v>
      </c>
      <c r="AC71" s="45">
        <v>0.1254804330431101</v>
      </c>
      <c r="AD71" s="45">
        <v>1.1846739951920203E-2</v>
      </c>
      <c r="AE71" s="45">
        <v>4.8060228355672648E-3</v>
      </c>
    </row>
    <row r="72" spans="1:31" ht="15" customHeight="1">
      <c r="A72" s="42" t="s">
        <v>47</v>
      </c>
      <c r="B72" s="42" t="s">
        <v>48</v>
      </c>
      <c r="C72" s="42" t="s">
        <v>49</v>
      </c>
      <c r="D72" s="42" t="s">
        <v>50</v>
      </c>
      <c r="E72" s="42" t="s">
        <v>51</v>
      </c>
      <c r="F72" s="42" t="s">
        <v>52</v>
      </c>
      <c r="G72" s="42" t="s">
        <v>78</v>
      </c>
      <c r="H72" s="43" t="s">
        <v>56</v>
      </c>
      <c r="I72" s="44">
        <v>298</v>
      </c>
      <c r="J72" s="45"/>
      <c r="K72" s="45"/>
      <c r="L72" s="45"/>
      <c r="M72" s="45"/>
      <c r="N72" s="45"/>
      <c r="O72" s="45"/>
      <c r="P72" s="45"/>
      <c r="Q72" s="45"/>
      <c r="R72" s="45"/>
      <c r="S72" s="45"/>
      <c r="T72" s="45"/>
      <c r="U72" s="45"/>
      <c r="V72" s="45"/>
      <c r="W72" s="45"/>
      <c r="X72" s="45"/>
      <c r="Y72" s="45"/>
      <c r="Z72" s="45"/>
      <c r="AA72" s="45"/>
      <c r="AB72" s="45">
        <v>9.3675788383485545E-7</v>
      </c>
      <c r="AC72" s="45">
        <v>6.9533308723863029E-5</v>
      </c>
      <c r="AD72" s="45">
        <v>6.5438850632653922E-6</v>
      </c>
      <c r="AE72" s="45">
        <v>2.6585365167699995E-6</v>
      </c>
    </row>
    <row r="73" spans="1:31" ht="15" customHeight="1">
      <c r="A73" s="42" t="s">
        <v>47</v>
      </c>
      <c r="B73" s="42" t="s">
        <v>48</v>
      </c>
      <c r="C73" s="42" t="s">
        <v>49</v>
      </c>
      <c r="D73" s="42" t="s">
        <v>50</v>
      </c>
      <c r="E73" s="42" t="s">
        <v>51</v>
      </c>
      <c r="F73" s="42" t="s">
        <v>52</v>
      </c>
      <c r="G73" s="42" t="s">
        <v>79</v>
      </c>
      <c r="H73" s="43" t="s">
        <v>54</v>
      </c>
      <c r="I73" s="44">
        <v>25</v>
      </c>
      <c r="J73" s="45"/>
      <c r="K73" s="45"/>
      <c r="L73" s="45"/>
      <c r="M73" s="45"/>
      <c r="N73" s="45"/>
      <c r="O73" s="45"/>
      <c r="P73" s="45"/>
      <c r="Q73" s="45"/>
      <c r="R73" s="45"/>
      <c r="S73" s="45">
        <v>1.4162244736990557E-8</v>
      </c>
      <c r="T73" s="45"/>
      <c r="U73" s="45"/>
      <c r="V73" s="45"/>
      <c r="W73" s="45"/>
      <c r="X73" s="45">
        <v>1.4257349347908358E-8</v>
      </c>
      <c r="Y73" s="45"/>
      <c r="Z73" s="45"/>
      <c r="AA73" s="45">
        <v>6.2419686060921195E-9</v>
      </c>
      <c r="AB73" s="45">
        <v>2.2405280883541705E-6</v>
      </c>
      <c r="AC73" s="45">
        <v>1.802019042497456E-5</v>
      </c>
      <c r="AD73" s="45">
        <v>1.2364185344260715E-5</v>
      </c>
      <c r="AE73" s="45">
        <v>5.2300739996854006E-5</v>
      </c>
    </row>
    <row r="74" spans="1:31" ht="15" customHeight="1">
      <c r="A74" s="42" t="s">
        <v>47</v>
      </c>
      <c r="B74" s="42" t="s">
        <v>48</v>
      </c>
      <c r="C74" s="42" t="s">
        <v>49</v>
      </c>
      <c r="D74" s="42" t="s">
        <v>50</v>
      </c>
      <c r="E74" s="42" t="s">
        <v>51</v>
      </c>
      <c r="F74" s="42" t="s">
        <v>52</v>
      </c>
      <c r="G74" s="42" t="s">
        <v>79</v>
      </c>
      <c r="H74" s="43" t="s">
        <v>55</v>
      </c>
      <c r="I74" s="44">
        <v>1</v>
      </c>
      <c r="J74" s="45"/>
      <c r="K74" s="45"/>
      <c r="L74" s="45"/>
      <c r="M74" s="45"/>
      <c r="N74" s="45"/>
      <c r="O74" s="45"/>
      <c r="P74" s="45"/>
      <c r="Q74" s="45"/>
      <c r="R74" s="45"/>
      <c r="S74" s="45">
        <v>2.99503151697876E-5</v>
      </c>
      <c r="T74" s="45"/>
      <c r="U74" s="45"/>
      <c r="V74" s="45"/>
      <c r="W74" s="45"/>
      <c r="X74" s="45">
        <v>3.0739810213399299E-5</v>
      </c>
      <c r="Y74" s="45"/>
      <c r="Z74" s="45"/>
      <c r="AA74" s="45">
        <v>1.34607428142633E-5</v>
      </c>
      <c r="AB74" s="45">
        <v>4.8323585635776994E-3</v>
      </c>
      <c r="AC74" s="45">
        <v>3.8873088990956269E-2</v>
      </c>
      <c r="AD74" s="45">
        <v>2.6664145006490197E-2</v>
      </c>
      <c r="AE74" s="45">
        <v>0.11278834654095934</v>
      </c>
    </row>
    <row r="75" spans="1:31" ht="15" customHeight="1">
      <c r="A75" s="42" t="s">
        <v>47</v>
      </c>
      <c r="B75" s="42" t="s">
        <v>48</v>
      </c>
      <c r="C75" s="42" t="s">
        <v>49</v>
      </c>
      <c r="D75" s="42" t="s">
        <v>50</v>
      </c>
      <c r="E75" s="42" t="s">
        <v>51</v>
      </c>
      <c r="F75" s="42" t="s">
        <v>52</v>
      </c>
      <c r="G75" s="42" t="s">
        <v>79</v>
      </c>
      <c r="H75" s="43" t="s">
        <v>56</v>
      </c>
      <c r="I75" s="44">
        <v>298</v>
      </c>
      <c r="J75" s="45"/>
      <c r="K75" s="45"/>
      <c r="L75" s="45"/>
      <c r="M75" s="45"/>
      <c r="N75" s="45"/>
      <c r="O75" s="45"/>
      <c r="P75" s="45"/>
      <c r="Q75" s="45"/>
      <c r="R75" s="45"/>
      <c r="S75" s="45">
        <v>1.6881395726492745E-8</v>
      </c>
      <c r="T75" s="45"/>
      <c r="U75" s="45"/>
      <c r="V75" s="45"/>
      <c r="W75" s="45"/>
      <c r="X75" s="45">
        <v>1.699476042270678E-8</v>
      </c>
      <c r="Y75" s="45"/>
      <c r="Z75" s="45"/>
      <c r="AA75" s="45">
        <v>7.4404265784617979E-9</v>
      </c>
      <c r="AB75" s="45">
        <v>2.6707094813181779E-6</v>
      </c>
      <c r="AC75" s="45">
        <v>2.1480066986569633E-5</v>
      </c>
      <c r="AD75" s="45">
        <v>1.4738108930358498E-5</v>
      </c>
      <c r="AE75" s="45">
        <v>6.2342482076250006E-5</v>
      </c>
    </row>
    <row r="76" spans="1:31" ht="15" customHeight="1">
      <c r="A76" s="42" t="s">
        <v>47</v>
      </c>
      <c r="B76" s="42" t="s">
        <v>48</v>
      </c>
      <c r="C76" s="42" t="s">
        <v>49</v>
      </c>
      <c r="D76" s="42" t="s">
        <v>50</v>
      </c>
      <c r="E76" s="42" t="s">
        <v>51</v>
      </c>
      <c r="F76" s="42" t="s">
        <v>52</v>
      </c>
      <c r="G76" s="42" t="s">
        <v>80</v>
      </c>
      <c r="H76" s="43" t="s">
        <v>54</v>
      </c>
      <c r="I76" s="44">
        <v>25</v>
      </c>
      <c r="J76" s="45"/>
      <c r="K76" s="45"/>
      <c r="L76" s="45"/>
      <c r="M76" s="45"/>
      <c r="N76" s="45"/>
      <c r="O76" s="45"/>
      <c r="P76" s="45"/>
      <c r="Q76" s="45"/>
      <c r="R76" s="45"/>
      <c r="S76" s="45"/>
      <c r="T76" s="45"/>
      <c r="U76" s="45"/>
      <c r="V76" s="45"/>
      <c r="W76" s="45"/>
      <c r="X76" s="45"/>
      <c r="Y76" s="45"/>
      <c r="Z76" s="45"/>
      <c r="AA76" s="45"/>
      <c r="AB76" s="45">
        <v>1.4950394382454763E-7</v>
      </c>
      <c r="AC76" s="45">
        <v>8.6957961185022759E-7</v>
      </c>
      <c r="AD76" s="45">
        <v>1.4232910374166669E-7</v>
      </c>
      <c r="AE76" s="45">
        <v>2.3306512610899999E-7</v>
      </c>
    </row>
    <row r="77" spans="1:31" ht="15" customHeight="1">
      <c r="A77" s="42" t="s">
        <v>47</v>
      </c>
      <c r="B77" s="42" t="s">
        <v>48</v>
      </c>
      <c r="C77" s="42" t="s">
        <v>49</v>
      </c>
      <c r="D77" s="42" t="s">
        <v>50</v>
      </c>
      <c r="E77" s="42" t="s">
        <v>51</v>
      </c>
      <c r="F77" s="42" t="s">
        <v>52</v>
      </c>
      <c r="G77" s="42" t="s">
        <v>80</v>
      </c>
      <c r="H77" s="43" t="s">
        <v>55</v>
      </c>
      <c r="I77" s="44">
        <v>1</v>
      </c>
      <c r="J77" s="45"/>
      <c r="K77" s="45"/>
      <c r="L77" s="45"/>
      <c r="M77" s="45"/>
      <c r="N77" s="45"/>
      <c r="O77" s="45"/>
      <c r="P77" s="45"/>
      <c r="Q77" s="45"/>
      <c r="R77" s="45"/>
      <c r="S77" s="45"/>
      <c r="T77" s="45"/>
      <c r="U77" s="45"/>
      <c r="V77" s="45"/>
      <c r="W77" s="45"/>
      <c r="X77" s="45"/>
      <c r="Y77" s="45"/>
      <c r="Z77" s="45"/>
      <c r="AA77" s="45"/>
      <c r="AB77" s="45">
        <v>3.1972380946517897E-4</v>
      </c>
      <c r="AC77" s="45">
        <v>1.85595240378E-3</v>
      </c>
      <c r="AD77" s="45">
        <v>3.0523899588373701E-4</v>
      </c>
      <c r="AE77" s="45">
        <v>5.0025345624426501E-4</v>
      </c>
    </row>
    <row r="78" spans="1:31" ht="15" customHeight="1">
      <c r="A78" s="42" t="s">
        <v>47</v>
      </c>
      <c r="B78" s="42" t="s">
        <v>48</v>
      </c>
      <c r="C78" s="42" t="s">
        <v>49</v>
      </c>
      <c r="D78" s="42" t="s">
        <v>50</v>
      </c>
      <c r="E78" s="42" t="s">
        <v>51</v>
      </c>
      <c r="F78" s="42" t="s">
        <v>52</v>
      </c>
      <c r="G78" s="42" t="s">
        <v>80</v>
      </c>
      <c r="H78" s="43" t="s">
        <v>56</v>
      </c>
      <c r="I78" s="44">
        <v>298</v>
      </c>
      <c r="J78" s="45"/>
      <c r="K78" s="45"/>
      <c r="L78" s="45"/>
      <c r="M78" s="45"/>
      <c r="N78" s="45"/>
      <c r="O78" s="45"/>
      <c r="P78" s="45"/>
      <c r="Q78" s="45"/>
      <c r="R78" s="45"/>
      <c r="S78" s="45"/>
      <c r="T78" s="45"/>
      <c r="U78" s="45"/>
      <c r="V78" s="45"/>
      <c r="W78" s="45"/>
      <c r="X78" s="45"/>
      <c r="Y78" s="45"/>
      <c r="Z78" s="45"/>
      <c r="AA78" s="45"/>
      <c r="AB78" s="45">
        <v>1.7820870103886071E-7</v>
      </c>
      <c r="AC78" s="45">
        <v>1.0365388973254704E-6</v>
      </c>
      <c r="AD78" s="45">
        <v>1.6965629166038706E-7</v>
      </c>
      <c r="AE78" s="45">
        <v>2.7781363032200001E-7</v>
      </c>
    </row>
    <row r="79" spans="1:31" ht="15" customHeight="1">
      <c r="A79" s="42" t="s">
        <v>47</v>
      </c>
      <c r="B79" s="42" t="s">
        <v>48</v>
      </c>
      <c r="C79" s="42" t="s">
        <v>49</v>
      </c>
      <c r="D79" s="42" t="s">
        <v>50</v>
      </c>
      <c r="E79" s="42" t="s">
        <v>51</v>
      </c>
      <c r="F79" s="42" t="s">
        <v>52</v>
      </c>
      <c r="G79" s="42" t="s">
        <v>81</v>
      </c>
      <c r="H79" s="43" t="s">
        <v>54</v>
      </c>
      <c r="I79" s="44">
        <v>25</v>
      </c>
      <c r="J79" s="45"/>
      <c r="K79" s="45"/>
      <c r="L79" s="45"/>
      <c r="M79" s="45"/>
      <c r="N79" s="45"/>
      <c r="O79" s="45"/>
      <c r="P79" s="45"/>
      <c r="Q79" s="45"/>
      <c r="R79" s="45"/>
      <c r="S79" s="45"/>
      <c r="T79" s="45"/>
      <c r="U79" s="45"/>
      <c r="V79" s="45"/>
      <c r="W79" s="45"/>
      <c r="X79" s="45"/>
      <c r="Y79" s="45"/>
      <c r="Z79" s="45"/>
      <c r="AA79" s="45"/>
      <c r="AB79" s="45"/>
      <c r="AC79" s="45"/>
      <c r="AD79" s="45">
        <v>3.8285617997053573E-5</v>
      </c>
      <c r="AE79" s="45">
        <v>9.5916020760135006E-5</v>
      </c>
    </row>
    <row r="80" spans="1:31" ht="15" customHeight="1">
      <c r="A80" s="42" t="s">
        <v>47</v>
      </c>
      <c r="B80" s="42" t="s">
        <v>48</v>
      </c>
      <c r="C80" s="42" t="s">
        <v>49</v>
      </c>
      <c r="D80" s="42" t="s">
        <v>50</v>
      </c>
      <c r="E80" s="42" t="s">
        <v>51</v>
      </c>
      <c r="F80" s="42" t="s">
        <v>52</v>
      </c>
      <c r="G80" s="42" t="s">
        <v>81</v>
      </c>
      <c r="H80" s="43" t="s">
        <v>55</v>
      </c>
      <c r="I80" s="44">
        <v>1</v>
      </c>
      <c r="J80" s="45"/>
      <c r="K80" s="45"/>
      <c r="L80" s="45"/>
      <c r="M80" s="45"/>
      <c r="N80" s="45"/>
      <c r="O80" s="45"/>
      <c r="P80" s="45"/>
      <c r="Q80" s="45"/>
      <c r="R80" s="45"/>
      <c r="S80" s="45"/>
      <c r="T80" s="45"/>
      <c r="U80" s="45"/>
      <c r="V80" s="45"/>
      <c r="W80" s="45"/>
      <c r="X80" s="45"/>
      <c r="Y80" s="45"/>
      <c r="Z80" s="45"/>
      <c r="AA80" s="45"/>
      <c r="AB80" s="45"/>
      <c r="AC80" s="45"/>
      <c r="AD80" s="45">
        <v>8.2303423288803162E-2</v>
      </c>
      <c r="AE80" s="45">
        <v>0.20607670123567068</v>
      </c>
    </row>
    <row r="81" spans="1:31" ht="15" customHeight="1">
      <c r="A81" s="42" t="s">
        <v>47</v>
      </c>
      <c r="B81" s="42" t="s">
        <v>48</v>
      </c>
      <c r="C81" s="42" t="s">
        <v>49</v>
      </c>
      <c r="D81" s="42" t="s">
        <v>50</v>
      </c>
      <c r="E81" s="42" t="s">
        <v>51</v>
      </c>
      <c r="F81" s="42" t="s">
        <v>52</v>
      </c>
      <c r="G81" s="42" t="s">
        <v>81</v>
      </c>
      <c r="H81" s="43" t="s">
        <v>56</v>
      </c>
      <c r="I81" s="44">
        <v>298</v>
      </c>
      <c r="J81" s="45"/>
      <c r="K81" s="45"/>
      <c r="L81" s="45"/>
      <c r="M81" s="45"/>
      <c r="N81" s="45"/>
      <c r="O81" s="45"/>
      <c r="P81" s="45"/>
      <c r="Q81" s="45"/>
      <c r="R81" s="45"/>
      <c r="S81" s="45"/>
      <c r="T81" s="45"/>
      <c r="U81" s="45"/>
      <c r="V81" s="45"/>
      <c r="W81" s="45"/>
      <c r="X81" s="45"/>
      <c r="Y81" s="45"/>
      <c r="Z81" s="45"/>
      <c r="AA81" s="45"/>
      <c r="AB81" s="45"/>
      <c r="AC81" s="45"/>
      <c r="AD81" s="45">
        <v>4.5636456652487439E-5</v>
      </c>
      <c r="AE81" s="45">
        <v>1.1433189674608101E-4</v>
      </c>
    </row>
    <row r="82" spans="1:31" ht="15" customHeight="1">
      <c r="A82" s="42" t="s">
        <v>47</v>
      </c>
      <c r="B82" s="42" t="s">
        <v>48</v>
      </c>
      <c r="C82" s="42" t="s">
        <v>49</v>
      </c>
      <c r="D82" s="42" t="s">
        <v>50</v>
      </c>
      <c r="E82" s="42" t="s">
        <v>51</v>
      </c>
      <c r="F82" s="42" t="s">
        <v>52</v>
      </c>
      <c r="G82" s="42" t="s">
        <v>82</v>
      </c>
      <c r="H82" s="43" t="s">
        <v>54</v>
      </c>
      <c r="I82" s="44">
        <v>25</v>
      </c>
      <c r="J82" s="45"/>
      <c r="K82" s="45"/>
      <c r="L82" s="45"/>
      <c r="M82" s="45"/>
      <c r="N82" s="45"/>
      <c r="O82" s="45"/>
      <c r="P82" s="45"/>
      <c r="Q82" s="45"/>
      <c r="R82" s="45"/>
      <c r="S82" s="45"/>
      <c r="T82" s="45"/>
      <c r="U82" s="45">
        <v>9.9755002380952379E-5</v>
      </c>
      <c r="V82" s="45"/>
      <c r="W82" s="45">
        <v>3.0459059830997614E-4</v>
      </c>
      <c r="X82" s="45">
        <v>1.8602380416284309E-4</v>
      </c>
      <c r="Y82" s="45">
        <v>3.1469006208823214E-4</v>
      </c>
      <c r="Z82" s="45">
        <v>1.9372155952380953E-5</v>
      </c>
      <c r="AA82" s="45"/>
      <c r="AB82" s="45">
        <v>4.6832175495091063E-5</v>
      </c>
      <c r="AC82" s="45">
        <v>4.0884193129645357E-5</v>
      </c>
      <c r="AD82" s="45">
        <v>4.0726401854294045E-5</v>
      </c>
      <c r="AE82" s="45">
        <v>4.7050666891628995E-5</v>
      </c>
    </row>
    <row r="83" spans="1:31" ht="15" customHeight="1">
      <c r="A83" s="42" t="s">
        <v>47</v>
      </c>
      <c r="B83" s="42" t="s">
        <v>48</v>
      </c>
      <c r="C83" s="42" t="s">
        <v>49</v>
      </c>
      <c r="D83" s="42" t="s">
        <v>50</v>
      </c>
      <c r="E83" s="42" t="s">
        <v>51</v>
      </c>
      <c r="F83" s="42" t="s">
        <v>52</v>
      </c>
      <c r="G83" s="42" t="s">
        <v>82</v>
      </c>
      <c r="H83" s="43" t="s">
        <v>55</v>
      </c>
      <c r="I83" s="44">
        <v>1</v>
      </c>
      <c r="J83" s="45"/>
      <c r="K83" s="45"/>
      <c r="L83" s="45"/>
      <c r="M83" s="45"/>
      <c r="N83" s="45"/>
      <c r="O83" s="45"/>
      <c r="P83" s="45"/>
      <c r="Q83" s="45"/>
      <c r="R83" s="45"/>
      <c r="S83" s="45"/>
      <c r="T83" s="45"/>
      <c r="U83" s="45">
        <v>0.21153809082899999</v>
      </c>
      <c r="V83" s="45"/>
      <c r="W83" s="45">
        <v>0.65709819847897144</v>
      </c>
      <c r="X83" s="45">
        <v>0.39576404744014654</v>
      </c>
      <c r="Y83" s="45">
        <v>0.67995059811223602</v>
      </c>
      <c r="Z83" s="45">
        <v>4.0693474552000002E-2</v>
      </c>
      <c r="AA83" s="45"/>
      <c r="AB83" s="45">
        <v>9.9321677789988891E-2</v>
      </c>
      <c r="AC83" s="45">
        <v>8.4474690587315396E-2</v>
      </c>
      <c r="AD83" s="45">
        <v>8.4822867120075252E-2</v>
      </c>
      <c r="AE83" s="45">
        <v>9.7846979729643332E-2</v>
      </c>
    </row>
    <row r="84" spans="1:31" ht="15" customHeight="1">
      <c r="A84" s="42" t="s">
        <v>47</v>
      </c>
      <c r="B84" s="42" t="s">
        <v>48</v>
      </c>
      <c r="C84" s="42" t="s">
        <v>49</v>
      </c>
      <c r="D84" s="42" t="s">
        <v>50</v>
      </c>
      <c r="E84" s="42" t="s">
        <v>51</v>
      </c>
      <c r="F84" s="42" t="s">
        <v>52</v>
      </c>
      <c r="G84" s="42" t="s">
        <v>82</v>
      </c>
      <c r="H84" s="43" t="s">
        <v>56</v>
      </c>
      <c r="I84" s="44">
        <v>298</v>
      </c>
      <c r="J84" s="45"/>
      <c r="K84" s="45"/>
      <c r="L84" s="45"/>
      <c r="M84" s="45"/>
      <c r="N84" s="45"/>
      <c r="O84" s="45"/>
      <c r="P84" s="45"/>
      <c r="Q84" s="45"/>
      <c r="R84" s="45"/>
      <c r="S84" s="45"/>
      <c r="T84" s="45"/>
      <c r="U84" s="45">
        <v>1.1887868294193548E-4</v>
      </c>
      <c r="V84" s="45"/>
      <c r="W84" s="45">
        <v>3.6307199318549106E-4</v>
      </c>
      <c r="X84" s="45">
        <v>2.217399007375314E-4</v>
      </c>
      <c r="Y84" s="45">
        <v>3.7511055400917188E-4</v>
      </c>
      <c r="Z84" s="45">
        <v>2.3091573961290326E-5</v>
      </c>
      <c r="AA84" s="45"/>
      <c r="AB84" s="45">
        <v>5.5823953190148445E-5</v>
      </c>
      <c r="AC84" s="45">
        <v>4.873395821053732E-5</v>
      </c>
      <c r="AD84" s="45">
        <v>4.8545871010318867E-5</v>
      </c>
      <c r="AE84" s="45">
        <v>5.6084394934822001E-5</v>
      </c>
    </row>
    <row r="85" spans="1:31" ht="15" customHeight="1">
      <c r="A85" s="42" t="s">
        <v>47</v>
      </c>
      <c r="B85" s="42" t="s">
        <v>48</v>
      </c>
      <c r="C85" s="42" t="s">
        <v>49</v>
      </c>
      <c r="D85" s="42" t="s">
        <v>50</v>
      </c>
      <c r="E85" s="42" t="s">
        <v>51</v>
      </c>
      <c r="F85" s="42" t="s">
        <v>52</v>
      </c>
      <c r="G85" s="42" t="s">
        <v>83</v>
      </c>
      <c r="H85" s="43" t="s">
        <v>54</v>
      </c>
      <c r="I85" s="44">
        <v>25</v>
      </c>
      <c r="J85" s="45"/>
      <c r="K85" s="45"/>
      <c r="L85" s="45"/>
      <c r="M85" s="45"/>
      <c r="N85" s="45"/>
      <c r="O85" s="45"/>
      <c r="P85" s="45"/>
      <c r="Q85" s="45"/>
      <c r="R85" s="45"/>
      <c r="S85" s="45"/>
      <c r="T85" s="45"/>
      <c r="U85" s="45"/>
      <c r="V85" s="45"/>
      <c r="W85" s="45">
        <v>6.791935366457584E-6</v>
      </c>
      <c r="X85" s="45">
        <v>1.2174825806203886E-5</v>
      </c>
      <c r="Y85" s="45"/>
      <c r="Z85" s="45"/>
      <c r="AA85" s="45"/>
      <c r="AB85" s="45"/>
      <c r="AC85" s="45"/>
      <c r="AD85" s="45">
        <v>1.9110350249238093E-6</v>
      </c>
      <c r="AE85" s="45">
        <v>6.7070196922900006E-7</v>
      </c>
    </row>
    <row r="86" spans="1:31" ht="15" customHeight="1">
      <c r="A86" s="42" t="s">
        <v>47</v>
      </c>
      <c r="B86" s="42" t="s">
        <v>48</v>
      </c>
      <c r="C86" s="42" t="s">
        <v>49</v>
      </c>
      <c r="D86" s="42" t="s">
        <v>50</v>
      </c>
      <c r="E86" s="42" t="s">
        <v>51</v>
      </c>
      <c r="F86" s="42" t="s">
        <v>52</v>
      </c>
      <c r="G86" s="42" t="s">
        <v>83</v>
      </c>
      <c r="H86" s="43" t="s">
        <v>55</v>
      </c>
      <c r="I86" s="44">
        <v>1</v>
      </c>
      <c r="J86" s="45"/>
      <c r="K86" s="45"/>
      <c r="L86" s="45"/>
      <c r="M86" s="45"/>
      <c r="N86" s="45"/>
      <c r="O86" s="45"/>
      <c r="P86" s="45"/>
      <c r="Q86" s="45"/>
      <c r="R86" s="45"/>
      <c r="S86" s="45"/>
      <c r="T86" s="45"/>
      <c r="U86" s="45"/>
      <c r="V86" s="45"/>
      <c r="W86" s="45">
        <v>2.3534780462088015E-3</v>
      </c>
      <c r="X86" s="45">
        <v>4.2194194630444043E-3</v>
      </c>
      <c r="Y86" s="45"/>
      <c r="Z86" s="45"/>
      <c r="AA86" s="45"/>
      <c r="AB86" s="45"/>
      <c r="AC86" s="45"/>
      <c r="AD86" s="45">
        <v>6.5943743249938301E-4</v>
      </c>
      <c r="AE86" s="45">
        <v>2.32490182060247E-4</v>
      </c>
    </row>
    <row r="87" spans="1:31" ht="15" customHeight="1">
      <c r="A87" s="42" t="s">
        <v>47</v>
      </c>
      <c r="B87" s="42" t="s">
        <v>48</v>
      </c>
      <c r="C87" s="42" t="s">
        <v>49</v>
      </c>
      <c r="D87" s="42" t="s">
        <v>50</v>
      </c>
      <c r="E87" s="42" t="s">
        <v>51</v>
      </c>
      <c r="F87" s="42" t="s">
        <v>52</v>
      </c>
      <c r="G87" s="42" t="s">
        <v>83</v>
      </c>
      <c r="H87" s="43" t="s">
        <v>56</v>
      </c>
      <c r="I87" s="44">
        <v>298</v>
      </c>
      <c r="J87" s="45"/>
      <c r="K87" s="45"/>
      <c r="L87" s="45"/>
      <c r="M87" s="45"/>
      <c r="N87" s="45"/>
      <c r="O87" s="45"/>
      <c r="P87" s="45"/>
      <c r="Q87" s="45"/>
      <c r="R87" s="45"/>
      <c r="S87" s="45"/>
      <c r="T87" s="45"/>
      <c r="U87" s="45"/>
      <c r="V87" s="45"/>
      <c r="W87" s="45">
        <v>1.1778857371752411E-5</v>
      </c>
      <c r="X87" s="45">
        <v>2.111458512075659E-5</v>
      </c>
      <c r="Y87" s="45"/>
      <c r="Z87" s="45"/>
      <c r="AA87" s="45"/>
      <c r="AB87" s="45"/>
      <c r="AC87" s="45"/>
      <c r="AD87" s="45">
        <v>3.3206332782573356E-6</v>
      </c>
      <c r="AE87" s="45">
        <v>1.1632604620080001E-6</v>
      </c>
    </row>
    <row r="88" spans="1:31" ht="15" customHeight="1">
      <c r="A88" s="42" t="s">
        <v>47</v>
      </c>
      <c r="B88" s="42" t="s">
        <v>48</v>
      </c>
      <c r="C88" s="42" t="s">
        <v>49</v>
      </c>
      <c r="D88" s="42" t="s">
        <v>50</v>
      </c>
      <c r="E88" s="42" t="s">
        <v>51</v>
      </c>
      <c r="F88" s="42" t="s">
        <v>52</v>
      </c>
      <c r="G88" s="42" t="s">
        <v>84</v>
      </c>
      <c r="H88" s="43" t="s">
        <v>54</v>
      </c>
      <c r="I88" s="44">
        <v>25</v>
      </c>
      <c r="J88" s="45"/>
      <c r="K88" s="45"/>
      <c r="L88" s="45"/>
      <c r="M88" s="45"/>
      <c r="N88" s="45"/>
      <c r="O88" s="45"/>
      <c r="P88" s="45"/>
      <c r="Q88" s="45"/>
      <c r="R88" s="45"/>
      <c r="S88" s="45"/>
      <c r="T88" s="45"/>
      <c r="U88" s="45"/>
      <c r="V88" s="45"/>
      <c r="W88" s="45"/>
      <c r="X88" s="45"/>
      <c r="Y88" s="45">
        <v>9.8301138946139967E-7</v>
      </c>
      <c r="Z88" s="45">
        <v>3.8902139150295236E-6</v>
      </c>
      <c r="AA88" s="45">
        <v>3.1785366170952026E-6</v>
      </c>
      <c r="AB88" s="45">
        <v>3.2634326720827148E-6</v>
      </c>
      <c r="AC88" s="45">
        <v>3.4373523472959524E-6</v>
      </c>
      <c r="AD88" s="45">
        <v>3.9193209381202383E-6</v>
      </c>
      <c r="AE88" s="45">
        <v>3.4858424228570001E-6</v>
      </c>
    </row>
    <row r="89" spans="1:31" ht="15" customHeight="1">
      <c r="A89" s="42" t="s">
        <v>47</v>
      </c>
      <c r="B89" s="42" t="s">
        <v>48</v>
      </c>
      <c r="C89" s="42" t="s">
        <v>49</v>
      </c>
      <c r="D89" s="42" t="s">
        <v>50</v>
      </c>
      <c r="E89" s="42" t="s">
        <v>51</v>
      </c>
      <c r="F89" s="42" t="s">
        <v>52</v>
      </c>
      <c r="G89" s="42" t="s">
        <v>84</v>
      </c>
      <c r="H89" s="43" t="s">
        <v>55</v>
      </c>
      <c r="I89" s="44">
        <v>1</v>
      </c>
      <c r="J89" s="45"/>
      <c r="K89" s="45"/>
      <c r="L89" s="45"/>
      <c r="M89" s="45"/>
      <c r="N89" s="45"/>
      <c r="O89" s="45"/>
      <c r="P89" s="45"/>
      <c r="Q89" s="45"/>
      <c r="R89" s="45"/>
      <c r="S89" s="45"/>
      <c r="T89" s="45"/>
      <c r="U89" s="45"/>
      <c r="V89" s="45"/>
      <c r="W89" s="45"/>
      <c r="X89" s="45"/>
      <c r="Y89" s="45">
        <v>4.70742689139873E-6</v>
      </c>
      <c r="Z89" s="45"/>
      <c r="AA89" s="45"/>
      <c r="AB89" s="45"/>
      <c r="AC89" s="45"/>
      <c r="AD89" s="45"/>
      <c r="AE89" s="45"/>
    </row>
    <row r="90" spans="1:31" ht="15" customHeight="1">
      <c r="A90" s="42" t="s">
        <v>47</v>
      </c>
      <c r="B90" s="42" t="s">
        <v>48</v>
      </c>
      <c r="C90" s="42" t="s">
        <v>49</v>
      </c>
      <c r="D90" s="42" t="s">
        <v>50</v>
      </c>
      <c r="E90" s="42" t="s">
        <v>51</v>
      </c>
      <c r="F90" s="42" t="s">
        <v>52</v>
      </c>
      <c r="G90" s="42" t="s">
        <v>84</v>
      </c>
      <c r="H90" s="43" t="s">
        <v>56</v>
      </c>
      <c r="I90" s="44">
        <v>298</v>
      </c>
      <c r="J90" s="45"/>
      <c r="K90" s="45"/>
      <c r="L90" s="45"/>
      <c r="M90" s="45"/>
      <c r="N90" s="45"/>
      <c r="O90" s="45"/>
      <c r="P90" s="45"/>
      <c r="Q90" s="45"/>
      <c r="R90" s="45"/>
      <c r="S90" s="45"/>
      <c r="T90" s="45"/>
      <c r="U90" s="45"/>
      <c r="V90" s="45"/>
      <c r="W90" s="45"/>
      <c r="X90" s="45"/>
      <c r="Y90" s="45">
        <v>2.3043188410991263E-6</v>
      </c>
      <c r="Z90" s="45">
        <v>9.1293595050955218E-6</v>
      </c>
      <c r="AA90" s="45">
        <v>7.459230806168174E-6</v>
      </c>
      <c r="AB90" s="45">
        <v>7.6584606232101324E-6</v>
      </c>
      <c r="AC90" s="45">
        <v>8.0666066210167926E-6</v>
      </c>
      <c r="AD90" s="45">
        <v>9.1976664115345983E-6</v>
      </c>
      <c r="AE90" s="45">
        <v>8.1804007058399992E-6</v>
      </c>
    </row>
    <row r="91" spans="1:31" ht="15" customHeight="1">
      <c r="A91" s="42" t="s">
        <v>47</v>
      </c>
      <c r="B91" s="42" t="s">
        <v>48</v>
      </c>
      <c r="C91" s="42" t="s">
        <v>49</v>
      </c>
      <c r="D91" s="42" t="s">
        <v>50</v>
      </c>
      <c r="E91" s="42" t="s">
        <v>51</v>
      </c>
      <c r="F91" s="42" t="s">
        <v>52</v>
      </c>
      <c r="G91" s="42" t="s">
        <v>85</v>
      </c>
      <c r="H91" s="43" t="s">
        <v>54</v>
      </c>
      <c r="I91" s="44">
        <v>25</v>
      </c>
      <c r="J91" s="45"/>
      <c r="K91" s="45"/>
      <c r="L91" s="45"/>
      <c r="M91" s="45"/>
      <c r="N91" s="45"/>
      <c r="O91" s="45"/>
      <c r="P91" s="45"/>
      <c r="Q91" s="45"/>
      <c r="R91" s="45"/>
      <c r="S91" s="45"/>
      <c r="T91" s="45"/>
      <c r="U91" s="45"/>
      <c r="V91" s="45"/>
      <c r="W91" s="45"/>
      <c r="X91" s="45"/>
      <c r="Y91" s="45"/>
      <c r="Z91" s="45"/>
      <c r="AA91" s="45"/>
      <c r="AB91" s="45">
        <v>7.5051298978858487E-7</v>
      </c>
      <c r="AC91" s="45">
        <v>7.6275268228916406E-6</v>
      </c>
      <c r="AD91" s="45">
        <v>5.2759052914880955E-6</v>
      </c>
      <c r="AE91" s="45">
        <v>1.4501945519760002E-6</v>
      </c>
    </row>
    <row r="92" spans="1:31" ht="15" customHeight="1">
      <c r="A92" s="42" t="s">
        <v>47</v>
      </c>
      <c r="B92" s="42" t="s">
        <v>48</v>
      </c>
      <c r="C92" s="42" t="s">
        <v>49</v>
      </c>
      <c r="D92" s="42" t="s">
        <v>50</v>
      </c>
      <c r="E92" s="42" t="s">
        <v>51</v>
      </c>
      <c r="F92" s="42" t="s">
        <v>52</v>
      </c>
      <c r="G92" s="42" t="s">
        <v>85</v>
      </c>
      <c r="H92" s="43" t="s">
        <v>55</v>
      </c>
      <c r="I92" s="44">
        <v>1</v>
      </c>
      <c r="J92" s="45"/>
      <c r="K92" s="45"/>
      <c r="L92" s="45"/>
      <c r="M92" s="45"/>
      <c r="N92" s="45"/>
      <c r="O92" s="45"/>
      <c r="P92" s="45"/>
      <c r="Q92" s="45"/>
      <c r="R92" s="45"/>
      <c r="S92" s="45"/>
      <c r="T92" s="45"/>
      <c r="U92" s="45"/>
      <c r="V92" s="45"/>
      <c r="W92" s="45"/>
      <c r="X92" s="45"/>
      <c r="Y92" s="45"/>
      <c r="Z92" s="45"/>
      <c r="AA92" s="45"/>
      <c r="AB92" s="45">
        <v>1.6156002932822848E-3</v>
      </c>
      <c r="AC92" s="45">
        <v>1.637203796251898E-2</v>
      </c>
      <c r="AD92" s="45">
        <v>1.1377147290046311E-2</v>
      </c>
      <c r="AE92" s="45">
        <v>3.130831215672317E-3</v>
      </c>
    </row>
    <row r="93" spans="1:31" ht="15" customHeight="1">
      <c r="A93" s="42" t="s">
        <v>47</v>
      </c>
      <c r="B93" s="42" t="s">
        <v>48</v>
      </c>
      <c r="C93" s="42" t="s">
        <v>49</v>
      </c>
      <c r="D93" s="42" t="s">
        <v>50</v>
      </c>
      <c r="E93" s="42" t="s">
        <v>51</v>
      </c>
      <c r="F93" s="42" t="s">
        <v>52</v>
      </c>
      <c r="G93" s="42" t="s">
        <v>85</v>
      </c>
      <c r="H93" s="43" t="s">
        <v>56</v>
      </c>
      <c r="I93" s="44">
        <v>298</v>
      </c>
      <c r="J93" s="45"/>
      <c r="K93" s="45"/>
      <c r="L93" s="45"/>
      <c r="M93" s="45"/>
      <c r="N93" s="45"/>
      <c r="O93" s="45"/>
      <c r="P93" s="45"/>
      <c r="Q93" s="45"/>
      <c r="R93" s="45"/>
      <c r="S93" s="45"/>
      <c r="T93" s="45"/>
      <c r="U93" s="45"/>
      <c r="V93" s="45"/>
      <c r="W93" s="45"/>
      <c r="X93" s="45"/>
      <c r="Y93" s="45"/>
      <c r="Z93" s="45"/>
      <c r="AA93" s="45"/>
      <c r="AB93" s="45">
        <v>8.9461148382799357E-7</v>
      </c>
      <c r="AC93" s="45">
        <v>9.0920119728868174E-6</v>
      </c>
      <c r="AD93" s="45">
        <v>6.2888791074516589E-6</v>
      </c>
      <c r="AE93" s="45">
        <v>1.7286319059559998E-6</v>
      </c>
    </row>
    <row r="94" spans="1:31" ht="15" customHeight="1">
      <c r="A94" s="42" t="s">
        <v>47</v>
      </c>
      <c r="B94" s="42" t="s">
        <v>48</v>
      </c>
      <c r="C94" s="42" t="s">
        <v>49</v>
      </c>
      <c r="D94" s="42" t="s">
        <v>50</v>
      </c>
      <c r="E94" s="42" t="s">
        <v>51</v>
      </c>
      <c r="F94" s="42" t="s">
        <v>52</v>
      </c>
      <c r="G94" s="42" t="s">
        <v>86</v>
      </c>
      <c r="H94" s="43" t="s">
        <v>54</v>
      </c>
      <c r="I94" s="44">
        <v>25</v>
      </c>
      <c r="J94" s="45"/>
      <c r="K94" s="45"/>
      <c r="L94" s="45"/>
      <c r="M94" s="45"/>
      <c r="N94" s="45"/>
      <c r="O94" s="45"/>
      <c r="P94" s="45"/>
      <c r="Q94" s="45"/>
      <c r="R94" s="45"/>
      <c r="S94" s="45"/>
      <c r="T94" s="45"/>
      <c r="U94" s="45"/>
      <c r="V94" s="45"/>
      <c r="W94" s="45"/>
      <c r="X94" s="45"/>
      <c r="Y94" s="45"/>
      <c r="Z94" s="45"/>
      <c r="AA94" s="45"/>
      <c r="AB94" s="45">
        <v>5.5026144098287232E-6</v>
      </c>
      <c r="AC94" s="45">
        <v>9.4320369000717828E-6</v>
      </c>
      <c r="AD94" s="45">
        <v>7.3744589224833324E-6</v>
      </c>
      <c r="AE94" s="45">
        <v>9.3617151956440007E-6</v>
      </c>
    </row>
    <row r="95" spans="1:31" ht="15" customHeight="1">
      <c r="A95" s="42" t="s">
        <v>47</v>
      </c>
      <c r="B95" s="42" t="s">
        <v>48</v>
      </c>
      <c r="C95" s="42" t="s">
        <v>49</v>
      </c>
      <c r="D95" s="42" t="s">
        <v>50</v>
      </c>
      <c r="E95" s="42" t="s">
        <v>51</v>
      </c>
      <c r="F95" s="42" t="s">
        <v>52</v>
      </c>
      <c r="G95" s="42" t="s">
        <v>86</v>
      </c>
      <c r="H95" s="43" t="s">
        <v>55</v>
      </c>
      <c r="I95" s="44">
        <v>1</v>
      </c>
      <c r="J95" s="45"/>
      <c r="K95" s="45"/>
      <c r="L95" s="45"/>
      <c r="M95" s="45"/>
      <c r="N95" s="45"/>
      <c r="O95" s="45"/>
      <c r="P95" s="45"/>
      <c r="Q95" s="45"/>
      <c r="R95" s="45"/>
      <c r="S95" s="45"/>
      <c r="T95" s="45"/>
      <c r="U95" s="45"/>
      <c r="V95" s="45"/>
      <c r="W95" s="45"/>
      <c r="X95" s="45"/>
      <c r="Y95" s="45"/>
      <c r="Z95" s="45"/>
      <c r="AA95" s="45"/>
      <c r="AB95" s="45">
        <v>1.1836120351895234E-2</v>
      </c>
      <c r="AC95" s="45">
        <v>2.7860732284869981E-2</v>
      </c>
      <c r="AD95" s="45">
        <v>1.6047543648378636E-2</v>
      </c>
      <c r="AE95" s="45">
        <v>2.0118491644144455E-2</v>
      </c>
    </row>
    <row r="96" spans="1:31" ht="15" customHeight="1">
      <c r="A96" s="42" t="s">
        <v>47</v>
      </c>
      <c r="B96" s="42" t="s">
        <v>48</v>
      </c>
      <c r="C96" s="42" t="s">
        <v>49</v>
      </c>
      <c r="D96" s="42" t="s">
        <v>50</v>
      </c>
      <c r="E96" s="42" t="s">
        <v>51</v>
      </c>
      <c r="F96" s="42" t="s">
        <v>52</v>
      </c>
      <c r="G96" s="42" t="s">
        <v>86</v>
      </c>
      <c r="H96" s="43" t="s">
        <v>56</v>
      </c>
      <c r="I96" s="44">
        <v>298</v>
      </c>
      <c r="J96" s="45"/>
      <c r="K96" s="45"/>
      <c r="L96" s="45"/>
      <c r="M96" s="45"/>
      <c r="N96" s="45"/>
      <c r="O96" s="45"/>
      <c r="P96" s="45"/>
      <c r="Q96" s="45"/>
      <c r="R96" s="45"/>
      <c r="S96" s="45"/>
      <c r="T96" s="45"/>
      <c r="U96" s="45"/>
      <c r="V96" s="45"/>
      <c r="W96" s="45"/>
      <c r="X96" s="45"/>
      <c r="Y96" s="45"/>
      <c r="Z96" s="45"/>
      <c r="AA96" s="45"/>
      <c r="AB96" s="45">
        <v>6.5591163765158555E-6</v>
      </c>
      <c r="AC96" s="45">
        <v>1.1242987984885513E-5</v>
      </c>
      <c r="AD96" s="45">
        <v>8.793728157257491E-6</v>
      </c>
      <c r="AE96" s="45">
        <v>1.115916451321E-5</v>
      </c>
    </row>
    <row r="97" spans="1:31" ht="15" customHeight="1">
      <c r="A97" s="42" t="s">
        <v>47</v>
      </c>
      <c r="B97" s="42" t="s">
        <v>48</v>
      </c>
      <c r="C97" s="42" t="s">
        <v>49</v>
      </c>
      <c r="D97" s="42" t="s">
        <v>50</v>
      </c>
      <c r="E97" s="42" t="s">
        <v>51</v>
      </c>
      <c r="F97" s="42" t="s">
        <v>52</v>
      </c>
      <c r="G97" s="42" t="s">
        <v>87</v>
      </c>
      <c r="H97" s="43" t="s">
        <v>54</v>
      </c>
      <c r="I97" s="44">
        <v>25</v>
      </c>
      <c r="J97" s="45">
        <v>7.0397128260869208E-5</v>
      </c>
      <c r="K97" s="45">
        <v>9.8651529565216942E-5</v>
      </c>
      <c r="L97" s="45">
        <v>5.1847794782608996E-5</v>
      </c>
      <c r="M97" s="45">
        <v>3.1814261956521671E-5</v>
      </c>
      <c r="N97" s="45">
        <v>3.5827180869565325E-5</v>
      </c>
      <c r="O97" s="45">
        <v>3.2536868152174025E-5</v>
      </c>
      <c r="P97" s="45">
        <v>3.7164561304347815E-5</v>
      </c>
      <c r="Q97" s="45">
        <v>3.8744172173913107E-5</v>
      </c>
      <c r="R97" s="45">
        <v>3.9054757608695846E-5</v>
      </c>
      <c r="S97" s="45">
        <v>8.9187654736448108E-5</v>
      </c>
      <c r="T97" s="45">
        <v>9.027280028766851E-5</v>
      </c>
      <c r="U97" s="45">
        <v>4.8740204833327862E-5</v>
      </c>
      <c r="V97" s="45">
        <v>3.2141611346362974E-5</v>
      </c>
      <c r="W97" s="45">
        <v>6.0650602765670937E-5</v>
      </c>
      <c r="X97" s="45">
        <v>6.0179675367481545E-5</v>
      </c>
      <c r="Y97" s="45">
        <v>8.3763983145193936E-5</v>
      </c>
      <c r="Z97" s="45">
        <v>6.4290713317232372E-5</v>
      </c>
      <c r="AA97" s="45">
        <v>5.1141409576827502E-5</v>
      </c>
      <c r="AB97" s="45">
        <v>8.9785214996947215E-5</v>
      </c>
      <c r="AC97" s="45">
        <v>8.4199485137392239E-5</v>
      </c>
      <c r="AD97" s="45">
        <v>7.8894173573888112E-5</v>
      </c>
      <c r="AE97" s="45">
        <v>5.9879811271430006E-5</v>
      </c>
    </row>
    <row r="98" spans="1:31" ht="15" customHeight="1">
      <c r="A98" s="42" t="s">
        <v>47</v>
      </c>
      <c r="B98" s="42" t="s">
        <v>48</v>
      </c>
      <c r="C98" s="42" t="s">
        <v>49</v>
      </c>
      <c r="D98" s="42" t="s">
        <v>50</v>
      </c>
      <c r="E98" s="42" t="s">
        <v>51</v>
      </c>
      <c r="F98" s="42" t="s">
        <v>52</v>
      </c>
      <c r="G98" s="42" t="s">
        <v>87</v>
      </c>
      <c r="H98" s="43" t="s">
        <v>55</v>
      </c>
      <c r="I98" s="44">
        <v>1</v>
      </c>
      <c r="J98" s="45">
        <v>0.12886376157565188</v>
      </c>
      <c r="K98" s="45">
        <v>0.1743059900619128</v>
      </c>
      <c r="L98" s="45">
        <v>0.10892071563495678</v>
      </c>
      <c r="M98" s="45">
        <v>6.5798505317391232E-2</v>
      </c>
      <c r="N98" s="45">
        <v>7.3999370828174121E-2</v>
      </c>
      <c r="O98" s="45">
        <v>6.828733360466982E-2</v>
      </c>
      <c r="P98" s="45">
        <v>7.7514848831304509E-2</v>
      </c>
      <c r="Q98" s="45">
        <v>8.1319431146434584E-2</v>
      </c>
      <c r="R98" s="45">
        <v>8.218150307652182E-2</v>
      </c>
      <c r="S98" s="45">
        <v>0.18587067628356574</v>
      </c>
      <c r="T98" s="45">
        <v>0.19032114394997005</v>
      </c>
      <c r="U98" s="45">
        <v>0.102758433444786</v>
      </c>
      <c r="V98" s="45">
        <v>6.7106879090366903E-2</v>
      </c>
      <c r="W98" s="45">
        <v>0.12877882029650201</v>
      </c>
      <c r="X98" s="45">
        <v>0.129376157037455</v>
      </c>
      <c r="Y98" s="45">
        <v>0.17979993273586398</v>
      </c>
      <c r="Z98" s="45">
        <v>0.138560217079785</v>
      </c>
      <c r="AA98" s="45">
        <v>0.11000539828917899</v>
      </c>
      <c r="AB98" s="45">
        <v>0.1921650908058514</v>
      </c>
      <c r="AC98" s="45">
        <v>0.17968651268234553</v>
      </c>
      <c r="AD98" s="45">
        <v>0.16812686506482119</v>
      </c>
      <c r="AE98" s="45">
        <v>0.12698920768278912</v>
      </c>
    </row>
    <row r="99" spans="1:31" ht="15" customHeight="1">
      <c r="A99" s="42" t="s">
        <v>47</v>
      </c>
      <c r="B99" s="42" t="s">
        <v>48</v>
      </c>
      <c r="C99" s="42" t="s">
        <v>49</v>
      </c>
      <c r="D99" s="42" t="s">
        <v>50</v>
      </c>
      <c r="E99" s="42" t="s">
        <v>51</v>
      </c>
      <c r="F99" s="42" t="s">
        <v>52</v>
      </c>
      <c r="G99" s="42" t="s">
        <v>87</v>
      </c>
      <c r="H99" s="43" t="s">
        <v>56</v>
      </c>
      <c r="I99" s="44">
        <v>298</v>
      </c>
      <c r="J99" s="45">
        <v>1.0538037386434749E-4</v>
      </c>
      <c r="K99" s="45">
        <v>1.5427096802782611E-4</v>
      </c>
      <c r="L99" s="45">
        <v>6.2893112227826366E-5</v>
      </c>
      <c r="M99" s="45">
        <v>3.9680325525217282E-5</v>
      </c>
      <c r="N99" s="45">
        <v>4.4789108219130659E-5</v>
      </c>
      <c r="O99" s="45">
        <v>3.953904076335658E-5</v>
      </c>
      <c r="P99" s="45">
        <v>4.5671780073043396E-5</v>
      </c>
      <c r="Q99" s="45">
        <v>4.7075171944347858E-5</v>
      </c>
      <c r="R99" s="45">
        <v>4.723173077913036E-5</v>
      </c>
      <c r="S99" s="45">
        <v>1.0917986138661044E-4</v>
      </c>
      <c r="T99" s="45">
        <v>1.0879165660882849E-4</v>
      </c>
      <c r="U99" s="45">
        <v>5.8738929227564062E-5</v>
      </c>
      <c r="V99" s="45">
        <v>3.9425363505336667E-5</v>
      </c>
      <c r="W99" s="45">
        <v>7.369028734227486E-5</v>
      </c>
      <c r="X99" s="45">
        <v>7.2091949462168011E-5</v>
      </c>
      <c r="Y99" s="45">
        <v>1.0054004754732862E-4</v>
      </c>
      <c r="Z99" s="45">
        <v>7.6820086037516575E-5</v>
      </c>
      <c r="AA99" s="45">
        <v>6.1230297207682776E-5</v>
      </c>
      <c r="AB99" s="45">
        <v>1.0837871015327673E-4</v>
      </c>
      <c r="AC99" s="45">
        <v>1.0246402571827527E-4</v>
      </c>
      <c r="AD99" s="45">
        <v>9.6163099747443589E-5</v>
      </c>
      <c r="AE99" s="45">
        <v>7.3487692079107994E-5</v>
      </c>
    </row>
    <row r="100" spans="1:31" ht="15" customHeight="1">
      <c r="A100" s="42" t="s">
        <v>47</v>
      </c>
      <c r="B100" s="42" t="s">
        <v>48</v>
      </c>
      <c r="C100" s="42" t="s">
        <v>49</v>
      </c>
      <c r="D100" s="42" t="s">
        <v>50</v>
      </c>
      <c r="E100" s="42" t="s">
        <v>51</v>
      </c>
      <c r="F100" s="42" t="s">
        <v>52</v>
      </c>
      <c r="G100" s="42" t="s">
        <v>88</v>
      </c>
      <c r="H100" s="43" t="s">
        <v>54</v>
      </c>
      <c r="I100" s="44">
        <v>25</v>
      </c>
      <c r="J100" s="45"/>
      <c r="K100" s="45"/>
      <c r="L100" s="45"/>
      <c r="M100" s="45"/>
      <c r="N100" s="45"/>
      <c r="O100" s="45"/>
      <c r="P100" s="45"/>
      <c r="Q100" s="45"/>
      <c r="R100" s="45"/>
      <c r="S100" s="45">
        <v>6.3629376294479853E-5</v>
      </c>
      <c r="T100" s="45">
        <v>3.5643899802812254E-5</v>
      </c>
      <c r="U100" s="45">
        <v>1.4744474963136427E-5</v>
      </c>
      <c r="V100" s="45">
        <v>1.6135873168485477E-5</v>
      </c>
      <c r="W100" s="45">
        <v>3.6825916391815235E-5</v>
      </c>
      <c r="X100" s="45">
        <v>9.4895060718084981E-6</v>
      </c>
      <c r="Y100" s="45">
        <v>5.113049251312191E-6</v>
      </c>
      <c r="Z100" s="45">
        <v>2.5719002649320001E-6</v>
      </c>
      <c r="AA100" s="45">
        <v>4.2190580493869405E-6</v>
      </c>
      <c r="AB100" s="45">
        <v>1.1972917062757261E-5</v>
      </c>
      <c r="AC100" s="45">
        <v>1.4036189819752736E-5</v>
      </c>
      <c r="AD100" s="45">
        <v>2.4695735624369047E-5</v>
      </c>
      <c r="AE100" s="45">
        <v>1.1151559055745E-5</v>
      </c>
    </row>
    <row r="101" spans="1:31" ht="15" customHeight="1">
      <c r="A101" s="42" t="s">
        <v>47</v>
      </c>
      <c r="B101" s="42" t="s">
        <v>48</v>
      </c>
      <c r="C101" s="42" t="s">
        <v>49</v>
      </c>
      <c r="D101" s="42" t="s">
        <v>50</v>
      </c>
      <c r="E101" s="42" t="s">
        <v>51</v>
      </c>
      <c r="F101" s="42" t="s">
        <v>52</v>
      </c>
      <c r="G101" s="42" t="s">
        <v>88</v>
      </c>
      <c r="H101" s="43" t="s">
        <v>55</v>
      </c>
      <c r="I101" s="44">
        <v>1</v>
      </c>
      <c r="J101" s="45"/>
      <c r="K101" s="45"/>
      <c r="L101" s="45"/>
      <c r="M101" s="45"/>
      <c r="N101" s="45"/>
      <c r="O101" s="45"/>
      <c r="P101" s="45"/>
      <c r="Q101" s="45"/>
      <c r="R101" s="45"/>
      <c r="S101" s="45">
        <v>0.13456340498756597</v>
      </c>
      <c r="T101" s="45">
        <v>7.5593582701804357E-2</v>
      </c>
      <c r="U101" s="45">
        <v>3.1270082501819702E-2</v>
      </c>
      <c r="V101" s="45">
        <v>3.4220959815724004E-2</v>
      </c>
      <c r="W101" s="45">
        <v>7.8100403483761793E-2</v>
      </c>
      <c r="X101" s="45">
        <v>2.0142181723618899E-2</v>
      </c>
      <c r="Y101" s="45">
        <v>1.0903816137388301E-2</v>
      </c>
      <c r="Z101" s="45">
        <v>5.41211402500303E-3</v>
      </c>
      <c r="AA101" s="45">
        <v>9.0610267114128399E-3</v>
      </c>
      <c r="AB101" s="45">
        <v>2.69574638742687E-2</v>
      </c>
      <c r="AC101" s="45">
        <v>3.0209225286277699E-2</v>
      </c>
      <c r="AD101" s="45">
        <v>5.2843935089023818E-2</v>
      </c>
      <c r="AE101" s="45">
        <v>2.4112955319551575E-2</v>
      </c>
    </row>
    <row r="102" spans="1:31" ht="15" customHeight="1">
      <c r="A102" s="42" t="s">
        <v>47</v>
      </c>
      <c r="B102" s="42" t="s">
        <v>48</v>
      </c>
      <c r="C102" s="42" t="s">
        <v>49</v>
      </c>
      <c r="D102" s="42" t="s">
        <v>50</v>
      </c>
      <c r="E102" s="42" t="s">
        <v>51</v>
      </c>
      <c r="F102" s="42" t="s">
        <v>52</v>
      </c>
      <c r="G102" s="42" t="s">
        <v>88</v>
      </c>
      <c r="H102" s="43" t="s">
        <v>56</v>
      </c>
      <c r="I102" s="44">
        <v>298</v>
      </c>
      <c r="J102" s="45"/>
      <c r="K102" s="45"/>
      <c r="L102" s="45"/>
      <c r="M102" s="45"/>
      <c r="N102" s="45"/>
      <c r="O102" s="45"/>
      <c r="P102" s="45"/>
      <c r="Q102" s="45"/>
      <c r="R102" s="45"/>
      <c r="S102" s="45">
        <v>7.5846216543019984E-5</v>
      </c>
      <c r="T102" s="45">
        <v>4.2487528564952212E-5</v>
      </c>
      <c r="U102" s="45">
        <v>1.7575414156058552E-5</v>
      </c>
      <c r="V102" s="45">
        <v>1.9233960816834698E-5</v>
      </c>
      <c r="W102" s="45">
        <v>4.3896492339043769E-5</v>
      </c>
      <c r="X102" s="45">
        <v>1.131149123759579E-5</v>
      </c>
      <c r="Y102" s="45">
        <v>6.0947547075641246E-6</v>
      </c>
      <c r="Z102" s="45">
        <v>3.0657051157989441E-6</v>
      </c>
      <c r="AA102" s="45">
        <v>5.0291171948692372E-6</v>
      </c>
      <c r="AB102" s="45">
        <v>1.4271717138806651E-5</v>
      </c>
      <c r="AC102" s="45">
        <v>1.6731138265145267E-5</v>
      </c>
      <c r="AD102" s="45">
        <v>2.943731686424731E-5</v>
      </c>
      <c r="AE102" s="45">
        <v>1.3292658394448003E-5</v>
      </c>
    </row>
    <row r="103" spans="1:31" ht="15" customHeight="1">
      <c r="A103" s="42" t="s">
        <v>47</v>
      </c>
      <c r="B103" s="42" t="s">
        <v>48</v>
      </c>
      <c r="C103" s="42" t="s">
        <v>49</v>
      </c>
      <c r="D103" s="42" t="s">
        <v>50</v>
      </c>
      <c r="E103" s="42" t="s">
        <v>51</v>
      </c>
      <c r="F103" s="42" t="s">
        <v>52</v>
      </c>
      <c r="G103" s="42" t="s">
        <v>89</v>
      </c>
      <c r="H103" s="43" t="s">
        <v>54</v>
      </c>
      <c r="I103" s="44">
        <v>25</v>
      </c>
      <c r="J103" s="45"/>
      <c r="K103" s="45"/>
      <c r="L103" s="45"/>
      <c r="M103" s="45"/>
      <c r="N103" s="45"/>
      <c r="O103" s="45"/>
      <c r="P103" s="45"/>
      <c r="Q103" s="45"/>
      <c r="R103" s="45"/>
      <c r="S103" s="45"/>
      <c r="T103" s="45"/>
      <c r="U103" s="45"/>
      <c r="V103" s="45"/>
      <c r="W103" s="45">
        <v>4.5602587235493699E-3</v>
      </c>
      <c r="X103" s="45">
        <v>4.1603010771356069E-3</v>
      </c>
      <c r="Y103" s="45">
        <v>4.1538057495680595E-3</v>
      </c>
      <c r="Z103" s="45">
        <v>4.2225751259952742E-3</v>
      </c>
      <c r="AA103" s="45">
        <v>4.3884670389755477E-3</v>
      </c>
      <c r="AB103" s="45">
        <v>4.1804604736355834E-3</v>
      </c>
      <c r="AC103" s="45">
        <v>4.3535935072802024E-3</v>
      </c>
      <c r="AD103" s="45">
        <v>4.0559504781311935E-3</v>
      </c>
      <c r="AE103" s="45">
        <v>3.923246707058313E-3</v>
      </c>
    </row>
    <row r="104" spans="1:31" ht="15" customHeight="1">
      <c r="A104" s="42" t="s">
        <v>47</v>
      </c>
      <c r="B104" s="42" t="s">
        <v>48</v>
      </c>
      <c r="C104" s="42" t="s">
        <v>49</v>
      </c>
      <c r="D104" s="42" t="s">
        <v>50</v>
      </c>
      <c r="E104" s="42" t="s">
        <v>51</v>
      </c>
      <c r="F104" s="42" t="s">
        <v>52</v>
      </c>
      <c r="G104" s="42" t="s">
        <v>89</v>
      </c>
      <c r="H104" s="43" t="s">
        <v>55</v>
      </c>
      <c r="I104" s="44">
        <v>1</v>
      </c>
      <c r="J104" s="45"/>
      <c r="K104" s="45"/>
      <c r="L104" s="45"/>
      <c r="M104" s="45"/>
      <c r="N104" s="45"/>
      <c r="O104" s="45"/>
      <c r="P104" s="45"/>
      <c r="Q104" s="45"/>
      <c r="R104" s="45"/>
      <c r="S104" s="45"/>
      <c r="T104" s="45"/>
      <c r="U104" s="45"/>
      <c r="V104" s="45"/>
      <c r="W104" s="45">
        <v>9.7891284613441081E-3</v>
      </c>
      <c r="X104" s="45">
        <v>5.9484154478959507E-3</v>
      </c>
      <c r="Y104" s="45">
        <v>3.0655697393265199E-3</v>
      </c>
      <c r="Z104" s="45">
        <v>2.9695748785976395E-3</v>
      </c>
      <c r="AA104" s="45">
        <v>2.1740559686136197E-3</v>
      </c>
      <c r="AB104" s="45">
        <v>1.86207268937852E-3</v>
      </c>
      <c r="AC104" s="45">
        <v>2.7888066806670097E-3</v>
      </c>
      <c r="AD104" s="45">
        <v>3.1438360123055239E-3</v>
      </c>
      <c r="AE104" s="45">
        <v>2.0776929920843243E-3</v>
      </c>
    </row>
    <row r="105" spans="1:31" ht="15" customHeight="1">
      <c r="A105" s="42" t="s">
        <v>47</v>
      </c>
      <c r="B105" s="42" t="s">
        <v>48</v>
      </c>
      <c r="C105" s="42" t="s">
        <v>49</v>
      </c>
      <c r="D105" s="42" t="s">
        <v>50</v>
      </c>
      <c r="E105" s="42" t="s">
        <v>51</v>
      </c>
      <c r="F105" s="42" t="s">
        <v>52</v>
      </c>
      <c r="G105" s="42" t="s">
        <v>89</v>
      </c>
      <c r="H105" s="43" t="s">
        <v>56</v>
      </c>
      <c r="I105" s="44">
        <v>298</v>
      </c>
      <c r="J105" s="45"/>
      <c r="K105" s="45"/>
      <c r="L105" s="45"/>
      <c r="M105" s="45"/>
      <c r="N105" s="45"/>
      <c r="O105" s="45"/>
      <c r="P105" s="45"/>
      <c r="Q105" s="45"/>
      <c r="R105" s="45"/>
      <c r="S105" s="45"/>
      <c r="T105" s="45"/>
      <c r="U105" s="45"/>
      <c r="V105" s="45"/>
      <c r="W105" s="45">
        <v>7.1328248404437782E-3</v>
      </c>
      <c r="X105" s="45">
        <v>6.5077462479500719E-3</v>
      </c>
      <c r="Y105" s="45">
        <v>6.4984311197609232E-3</v>
      </c>
      <c r="Z105" s="45">
        <v>6.6057261316583666E-3</v>
      </c>
      <c r="AA105" s="45">
        <v>6.8653748285314306E-3</v>
      </c>
      <c r="AB105" s="45">
        <v>6.5400033541956615E-3</v>
      </c>
      <c r="AC105" s="45">
        <v>6.8107072125997937E-3</v>
      </c>
      <c r="AD105" s="45">
        <v>6.3449823356944157E-3</v>
      </c>
      <c r="AE105" s="45">
        <v>6.1375545445622503E-3</v>
      </c>
    </row>
    <row r="106" spans="1:31" ht="15" customHeight="1">
      <c r="A106" s="42" t="s">
        <v>47</v>
      </c>
      <c r="B106" s="42" t="s">
        <v>48</v>
      </c>
      <c r="C106" s="42" t="s">
        <v>49</v>
      </c>
      <c r="D106" s="42" t="s">
        <v>50</v>
      </c>
      <c r="E106" s="42" t="s">
        <v>51</v>
      </c>
      <c r="F106" s="42" t="s">
        <v>52</v>
      </c>
      <c r="G106" s="42" t="s">
        <v>90</v>
      </c>
      <c r="H106" s="43" t="s">
        <v>54</v>
      </c>
      <c r="I106" s="44">
        <v>25</v>
      </c>
      <c r="J106" s="45"/>
      <c r="K106" s="45"/>
      <c r="L106" s="45"/>
      <c r="M106" s="45"/>
      <c r="N106" s="45"/>
      <c r="O106" s="45"/>
      <c r="P106" s="45"/>
      <c r="Q106" s="45"/>
      <c r="R106" s="45"/>
      <c r="S106" s="45">
        <v>9.4082360391792023E-5</v>
      </c>
      <c r="T106" s="45"/>
      <c r="U106" s="45"/>
      <c r="V106" s="45"/>
      <c r="W106" s="45"/>
      <c r="X106" s="45"/>
      <c r="Y106" s="45"/>
      <c r="Z106" s="45"/>
      <c r="AA106" s="45"/>
      <c r="AB106" s="45"/>
      <c r="AC106" s="45"/>
      <c r="AD106" s="45"/>
      <c r="AE106" s="45"/>
    </row>
    <row r="107" spans="1:31" ht="15" customHeight="1">
      <c r="A107" s="42" t="s">
        <v>47</v>
      </c>
      <c r="B107" s="42" t="s">
        <v>48</v>
      </c>
      <c r="C107" s="42" t="s">
        <v>49</v>
      </c>
      <c r="D107" s="42" t="s">
        <v>50</v>
      </c>
      <c r="E107" s="42" t="s">
        <v>51</v>
      </c>
      <c r="F107" s="42" t="s">
        <v>52</v>
      </c>
      <c r="G107" s="42" t="s">
        <v>90</v>
      </c>
      <c r="H107" s="43" t="s">
        <v>55</v>
      </c>
      <c r="I107" s="44">
        <v>1</v>
      </c>
      <c r="J107" s="45"/>
      <c r="K107" s="45"/>
      <c r="L107" s="45"/>
      <c r="M107" s="45"/>
      <c r="N107" s="45"/>
      <c r="O107" s="45"/>
      <c r="P107" s="45"/>
      <c r="Q107" s="45"/>
      <c r="R107" s="45"/>
      <c r="S107" s="45">
        <v>7.0007622826059124E-3</v>
      </c>
      <c r="T107" s="45"/>
      <c r="U107" s="45"/>
      <c r="V107" s="45"/>
      <c r="W107" s="45"/>
      <c r="X107" s="45"/>
      <c r="Y107" s="45"/>
      <c r="Z107" s="45"/>
      <c r="AA107" s="45"/>
      <c r="AB107" s="45"/>
      <c r="AC107" s="45"/>
      <c r="AD107" s="45"/>
      <c r="AE107" s="45"/>
    </row>
    <row r="108" spans="1:31" ht="15" customHeight="1">
      <c r="A108" s="42" t="s">
        <v>47</v>
      </c>
      <c r="B108" s="42" t="s">
        <v>48</v>
      </c>
      <c r="C108" s="42" t="s">
        <v>49</v>
      </c>
      <c r="D108" s="42" t="s">
        <v>50</v>
      </c>
      <c r="E108" s="42" t="s">
        <v>51</v>
      </c>
      <c r="F108" s="42" t="s">
        <v>52</v>
      </c>
      <c r="G108" s="42" t="s">
        <v>90</v>
      </c>
      <c r="H108" s="43" t="s">
        <v>56</v>
      </c>
      <c r="I108" s="44">
        <v>298</v>
      </c>
      <c r="J108" s="45"/>
      <c r="K108" s="45"/>
      <c r="L108" s="45"/>
      <c r="M108" s="45"/>
      <c r="N108" s="45"/>
      <c r="O108" s="45"/>
      <c r="P108" s="45"/>
      <c r="Q108" s="45"/>
      <c r="R108" s="45"/>
      <c r="S108" s="45">
        <v>1.70580347743316E-4</v>
      </c>
      <c r="T108" s="45"/>
      <c r="U108" s="45"/>
      <c r="V108" s="45"/>
      <c r="W108" s="45"/>
      <c r="X108" s="45"/>
      <c r="Y108" s="45"/>
      <c r="Z108" s="45"/>
      <c r="AA108" s="45"/>
      <c r="AB108" s="45"/>
      <c r="AC108" s="45"/>
      <c r="AD108" s="45"/>
      <c r="AE108" s="45"/>
    </row>
    <row r="109" spans="1:31" ht="15" customHeight="1">
      <c r="A109" s="42" t="s">
        <v>47</v>
      </c>
      <c r="B109" s="42" t="s">
        <v>48</v>
      </c>
      <c r="C109" s="42" t="s">
        <v>49</v>
      </c>
      <c r="D109" s="42" t="s">
        <v>50</v>
      </c>
      <c r="E109" s="42" t="s">
        <v>51</v>
      </c>
      <c r="F109" s="42" t="s">
        <v>52</v>
      </c>
      <c r="G109" s="42" t="s">
        <v>91</v>
      </c>
      <c r="H109" s="43" t="s">
        <v>54</v>
      </c>
      <c r="I109" s="44">
        <v>25</v>
      </c>
      <c r="J109" s="45"/>
      <c r="K109" s="45"/>
      <c r="L109" s="45"/>
      <c r="M109" s="45"/>
      <c r="N109" s="45"/>
      <c r="O109" s="45"/>
      <c r="P109" s="45"/>
      <c r="Q109" s="45"/>
      <c r="R109" s="45"/>
      <c r="S109" s="45"/>
      <c r="T109" s="45"/>
      <c r="U109" s="45"/>
      <c r="V109" s="45"/>
      <c r="W109" s="45"/>
      <c r="X109" s="45"/>
      <c r="Y109" s="45"/>
      <c r="Z109" s="45"/>
      <c r="AA109" s="45"/>
      <c r="AB109" s="45"/>
      <c r="AC109" s="45"/>
      <c r="AD109" s="45">
        <v>1.090767598294881E-4</v>
      </c>
      <c r="AE109" s="45">
        <v>9.4843782326940012E-6</v>
      </c>
    </row>
    <row r="110" spans="1:31" ht="15" customHeight="1">
      <c r="A110" s="42" t="s">
        <v>47</v>
      </c>
      <c r="B110" s="42" t="s">
        <v>48</v>
      </c>
      <c r="C110" s="42" t="s">
        <v>49</v>
      </c>
      <c r="D110" s="42" t="s">
        <v>50</v>
      </c>
      <c r="E110" s="42" t="s">
        <v>51</v>
      </c>
      <c r="F110" s="42" t="s">
        <v>52</v>
      </c>
      <c r="G110" s="42" t="s">
        <v>91</v>
      </c>
      <c r="H110" s="43" t="s">
        <v>56</v>
      </c>
      <c r="I110" s="44">
        <v>298</v>
      </c>
      <c r="J110" s="45"/>
      <c r="K110" s="45"/>
      <c r="L110" s="45"/>
      <c r="M110" s="45"/>
      <c r="N110" s="45"/>
      <c r="O110" s="45"/>
      <c r="P110" s="45"/>
      <c r="Q110" s="45"/>
      <c r="R110" s="45"/>
      <c r="S110" s="45"/>
      <c r="T110" s="45"/>
      <c r="U110" s="45"/>
      <c r="V110" s="45"/>
      <c r="W110" s="45"/>
      <c r="X110" s="45"/>
      <c r="Y110" s="45"/>
      <c r="Z110" s="45"/>
      <c r="AA110" s="45"/>
      <c r="AB110" s="45"/>
      <c r="AC110" s="45"/>
      <c r="AD110" s="45">
        <v>1.706505907532352E-4</v>
      </c>
      <c r="AE110" s="45">
        <v>1.4838309745049999E-5</v>
      </c>
    </row>
    <row r="111" spans="1:31" ht="15" customHeight="1">
      <c r="A111" s="42" t="s">
        <v>47</v>
      </c>
      <c r="B111" s="42" t="s">
        <v>48</v>
      </c>
      <c r="C111" s="42" t="s">
        <v>49</v>
      </c>
      <c r="D111" s="42" t="s">
        <v>50</v>
      </c>
      <c r="E111" s="42" t="s">
        <v>51</v>
      </c>
      <c r="F111" s="42" t="s">
        <v>52</v>
      </c>
      <c r="G111" s="42" t="s">
        <v>92</v>
      </c>
      <c r="H111" s="43" t="s">
        <v>54</v>
      </c>
      <c r="I111" s="44">
        <v>25</v>
      </c>
      <c r="J111" s="45"/>
      <c r="K111" s="45"/>
      <c r="L111" s="45"/>
      <c r="M111" s="45"/>
      <c r="N111" s="45"/>
      <c r="O111" s="45"/>
      <c r="P111" s="45"/>
      <c r="Q111" s="45"/>
      <c r="R111" s="45"/>
      <c r="S111" s="45"/>
      <c r="T111" s="45">
        <v>8.7447096626204707E-4</v>
      </c>
      <c r="U111" s="45"/>
      <c r="V111" s="45"/>
      <c r="W111" s="45"/>
      <c r="X111" s="45"/>
      <c r="Y111" s="45"/>
      <c r="Z111" s="45"/>
      <c r="AA111" s="45"/>
      <c r="AB111" s="45"/>
      <c r="AC111" s="45"/>
      <c r="AD111" s="45"/>
      <c r="AE111" s="45"/>
    </row>
    <row r="112" spans="1:31" ht="15" customHeight="1">
      <c r="A112" s="42" t="s">
        <v>47</v>
      </c>
      <c r="B112" s="42" t="s">
        <v>48</v>
      </c>
      <c r="C112" s="42" t="s">
        <v>49</v>
      </c>
      <c r="D112" s="42" t="s">
        <v>50</v>
      </c>
      <c r="E112" s="42" t="s">
        <v>51</v>
      </c>
      <c r="F112" s="42" t="s">
        <v>52</v>
      </c>
      <c r="G112" s="42" t="s">
        <v>92</v>
      </c>
      <c r="H112" s="43" t="s">
        <v>55</v>
      </c>
      <c r="I112" s="44">
        <v>1</v>
      </c>
      <c r="J112" s="45"/>
      <c r="K112" s="45"/>
      <c r="L112" s="45"/>
      <c r="M112" s="45"/>
      <c r="N112" s="45"/>
      <c r="O112" s="45"/>
      <c r="P112" s="45"/>
      <c r="Q112" s="45"/>
      <c r="R112" s="45"/>
      <c r="S112" s="45"/>
      <c r="T112" s="45">
        <v>1.2008567698248423E-3</v>
      </c>
      <c r="U112" s="45"/>
      <c r="V112" s="45"/>
      <c r="W112" s="45"/>
      <c r="X112" s="45"/>
      <c r="Y112" s="45"/>
      <c r="Z112" s="45"/>
      <c r="AA112" s="45"/>
      <c r="AB112" s="45"/>
      <c r="AC112" s="45"/>
      <c r="AD112" s="45"/>
      <c r="AE112" s="45"/>
    </row>
    <row r="113" spans="1:31" ht="15" customHeight="1">
      <c r="A113" s="42" t="s">
        <v>47</v>
      </c>
      <c r="B113" s="42" t="s">
        <v>48</v>
      </c>
      <c r="C113" s="42" t="s">
        <v>49</v>
      </c>
      <c r="D113" s="42" t="s">
        <v>50</v>
      </c>
      <c r="E113" s="42" t="s">
        <v>51</v>
      </c>
      <c r="F113" s="42" t="s">
        <v>52</v>
      </c>
      <c r="G113" s="42" t="s">
        <v>92</v>
      </c>
      <c r="H113" s="43" t="s">
        <v>56</v>
      </c>
      <c r="I113" s="44">
        <v>298</v>
      </c>
      <c r="J113" s="45"/>
      <c r="K113" s="45"/>
      <c r="L113" s="45"/>
      <c r="M113" s="45"/>
      <c r="N113" s="45"/>
      <c r="O113" s="45"/>
      <c r="P113" s="45"/>
      <c r="Q113" s="45"/>
      <c r="R113" s="45"/>
      <c r="S113" s="45"/>
      <c r="T113" s="45">
        <v>1.3679331581486793E-3</v>
      </c>
      <c r="U113" s="45"/>
      <c r="V113" s="45"/>
      <c r="W113" s="45"/>
      <c r="X113" s="45"/>
      <c r="Y113" s="45"/>
      <c r="Z113" s="45"/>
      <c r="AA113" s="45"/>
      <c r="AB113" s="45"/>
      <c r="AC113" s="45"/>
      <c r="AD113" s="45"/>
      <c r="AE113" s="45"/>
    </row>
    <row r="114" spans="1:31" ht="15" customHeight="1">
      <c r="A114" s="42" t="s">
        <v>47</v>
      </c>
      <c r="B114" s="42" t="s">
        <v>48</v>
      </c>
      <c r="C114" s="42" t="s">
        <v>49</v>
      </c>
      <c r="D114" s="42" t="s">
        <v>50</v>
      </c>
      <c r="E114" s="42" t="s">
        <v>51</v>
      </c>
      <c r="F114" s="42" t="s">
        <v>52</v>
      </c>
      <c r="G114" s="42" t="s">
        <v>93</v>
      </c>
      <c r="H114" s="43" t="s">
        <v>54</v>
      </c>
      <c r="I114" s="44">
        <v>25</v>
      </c>
      <c r="J114" s="45"/>
      <c r="K114" s="45"/>
      <c r="L114" s="45"/>
      <c r="M114" s="45"/>
      <c r="N114" s="45"/>
      <c r="O114" s="45"/>
      <c r="P114" s="45"/>
      <c r="Q114" s="45"/>
      <c r="R114" s="45"/>
      <c r="S114" s="45"/>
      <c r="T114" s="45"/>
      <c r="U114" s="45"/>
      <c r="V114" s="45"/>
      <c r="W114" s="45">
        <v>2.0467130251028455E-7</v>
      </c>
      <c r="X114" s="45"/>
      <c r="Y114" s="45"/>
      <c r="Z114" s="45"/>
      <c r="AA114" s="45"/>
      <c r="AB114" s="45">
        <v>2.9741568752273569E-7</v>
      </c>
      <c r="AC114" s="45"/>
      <c r="AD114" s="45"/>
      <c r="AE114" s="45"/>
    </row>
    <row r="115" spans="1:31" ht="15" customHeight="1">
      <c r="A115" s="42" t="s">
        <v>47</v>
      </c>
      <c r="B115" s="42" t="s">
        <v>48</v>
      </c>
      <c r="C115" s="42" t="s">
        <v>49</v>
      </c>
      <c r="D115" s="42" t="s">
        <v>50</v>
      </c>
      <c r="E115" s="42" t="s">
        <v>51</v>
      </c>
      <c r="F115" s="42" t="s">
        <v>52</v>
      </c>
      <c r="G115" s="42" t="s">
        <v>93</v>
      </c>
      <c r="H115" s="43" t="s">
        <v>55</v>
      </c>
      <c r="I115" s="44">
        <v>1</v>
      </c>
      <c r="J115" s="45"/>
      <c r="K115" s="45"/>
      <c r="L115" s="45"/>
      <c r="M115" s="45"/>
      <c r="N115" s="45"/>
      <c r="O115" s="45"/>
      <c r="P115" s="45"/>
      <c r="Q115" s="45"/>
      <c r="R115" s="45"/>
      <c r="S115" s="45"/>
      <c r="T115" s="45"/>
      <c r="U115" s="45"/>
      <c r="V115" s="45"/>
      <c r="W115" s="45">
        <v>7.0813857407460407E-5</v>
      </c>
      <c r="X115" s="45"/>
      <c r="Y115" s="45"/>
      <c r="Z115" s="45"/>
      <c r="AA115" s="45"/>
      <c r="AB115" s="45">
        <v>1.02900326122272E-4</v>
      </c>
      <c r="AC115" s="45"/>
      <c r="AD115" s="45"/>
      <c r="AE115" s="45"/>
    </row>
    <row r="116" spans="1:31" ht="15" customHeight="1">
      <c r="A116" s="42" t="s">
        <v>47</v>
      </c>
      <c r="B116" s="42" t="s">
        <v>48</v>
      </c>
      <c r="C116" s="42" t="s">
        <v>49</v>
      </c>
      <c r="D116" s="42" t="s">
        <v>50</v>
      </c>
      <c r="E116" s="42" t="s">
        <v>51</v>
      </c>
      <c r="F116" s="42" t="s">
        <v>52</v>
      </c>
      <c r="G116" s="42" t="s">
        <v>93</v>
      </c>
      <c r="H116" s="43" t="s">
        <v>56</v>
      </c>
      <c r="I116" s="44">
        <v>298</v>
      </c>
      <c r="J116" s="45"/>
      <c r="K116" s="45"/>
      <c r="L116" s="45"/>
      <c r="M116" s="45"/>
      <c r="N116" s="45"/>
      <c r="O116" s="45"/>
      <c r="P116" s="45"/>
      <c r="Q116" s="45"/>
      <c r="R116" s="45"/>
      <c r="S116" s="45"/>
      <c r="T116" s="45"/>
      <c r="U116" s="45"/>
      <c r="V116" s="45"/>
      <c r="W116" s="45">
        <v>3.5486154242020312E-7</v>
      </c>
      <c r="X116" s="45"/>
      <c r="Y116" s="45"/>
      <c r="Z116" s="45"/>
      <c r="AA116" s="45"/>
      <c r="AB116" s="45">
        <v>5.1566298943223921E-7</v>
      </c>
      <c r="AC116" s="45"/>
      <c r="AD116" s="45"/>
      <c r="AE116" s="45"/>
    </row>
    <row r="117" spans="1:31" ht="15" customHeight="1">
      <c r="A117" s="42" t="s">
        <v>47</v>
      </c>
      <c r="B117" s="42" t="s">
        <v>48</v>
      </c>
      <c r="C117" s="42" t="s">
        <v>49</v>
      </c>
      <c r="D117" s="42" t="s">
        <v>50</v>
      </c>
      <c r="E117" s="42" t="s">
        <v>51</v>
      </c>
      <c r="F117" s="42" t="s">
        <v>52</v>
      </c>
      <c r="G117" s="42" t="s">
        <v>94</v>
      </c>
      <c r="H117" s="43" t="s">
        <v>54</v>
      </c>
      <c r="I117" s="44">
        <v>25</v>
      </c>
      <c r="J117" s="45"/>
      <c r="K117" s="45"/>
      <c r="L117" s="45"/>
      <c r="M117" s="45"/>
      <c r="N117" s="45"/>
      <c r="O117" s="45"/>
      <c r="P117" s="45"/>
      <c r="Q117" s="45"/>
      <c r="R117" s="45"/>
      <c r="S117" s="45"/>
      <c r="T117" s="45"/>
      <c r="U117" s="45"/>
      <c r="V117" s="45"/>
      <c r="W117" s="45">
        <v>5.5895881674602746E-8</v>
      </c>
      <c r="X117" s="45"/>
      <c r="Y117" s="45"/>
      <c r="Z117" s="45"/>
      <c r="AA117" s="45"/>
      <c r="AB117" s="45"/>
      <c r="AC117" s="45"/>
      <c r="AD117" s="45"/>
      <c r="AE117" s="45"/>
    </row>
    <row r="118" spans="1:31" ht="15" customHeight="1">
      <c r="A118" s="42" t="s">
        <v>47</v>
      </c>
      <c r="B118" s="42" t="s">
        <v>48</v>
      </c>
      <c r="C118" s="42" t="s">
        <v>49</v>
      </c>
      <c r="D118" s="42" t="s">
        <v>50</v>
      </c>
      <c r="E118" s="42" t="s">
        <v>51</v>
      </c>
      <c r="F118" s="42" t="s">
        <v>52</v>
      </c>
      <c r="G118" s="42" t="s">
        <v>94</v>
      </c>
      <c r="H118" s="43" t="s">
        <v>55</v>
      </c>
      <c r="I118" s="44">
        <v>1</v>
      </c>
      <c r="J118" s="45"/>
      <c r="K118" s="45"/>
      <c r="L118" s="45"/>
      <c r="M118" s="45"/>
      <c r="N118" s="45"/>
      <c r="O118" s="45"/>
      <c r="P118" s="45"/>
      <c r="Q118" s="45"/>
      <c r="R118" s="45"/>
      <c r="S118" s="45"/>
      <c r="T118" s="45"/>
      <c r="U118" s="45"/>
      <c r="V118" s="45"/>
      <c r="W118" s="45">
        <v>1.95022048733907E-5</v>
      </c>
      <c r="X118" s="45"/>
      <c r="Y118" s="45"/>
      <c r="Z118" s="45"/>
      <c r="AA118" s="45"/>
      <c r="AB118" s="45"/>
      <c r="AC118" s="45"/>
      <c r="AD118" s="45"/>
      <c r="AE118" s="45"/>
    </row>
    <row r="119" spans="1:31" ht="15" customHeight="1">
      <c r="A119" s="42" t="s">
        <v>47</v>
      </c>
      <c r="B119" s="42" t="s">
        <v>48</v>
      </c>
      <c r="C119" s="42" t="s">
        <v>49</v>
      </c>
      <c r="D119" s="42" t="s">
        <v>50</v>
      </c>
      <c r="E119" s="42" t="s">
        <v>51</v>
      </c>
      <c r="F119" s="42" t="s">
        <v>52</v>
      </c>
      <c r="G119" s="42" t="s">
        <v>94</v>
      </c>
      <c r="H119" s="43" t="s">
        <v>56</v>
      </c>
      <c r="I119" s="44">
        <v>298</v>
      </c>
      <c r="J119" s="45"/>
      <c r="K119" s="45"/>
      <c r="L119" s="45"/>
      <c r="M119" s="45"/>
      <c r="N119" s="45"/>
      <c r="O119" s="45"/>
      <c r="P119" s="45"/>
      <c r="Q119" s="45"/>
      <c r="R119" s="45"/>
      <c r="S119" s="45"/>
      <c r="T119" s="45"/>
      <c r="U119" s="45"/>
      <c r="V119" s="45"/>
      <c r="W119" s="45">
        <v>9.6864417389178794E-8</v>
      </c>
      <c r="X119" s="45"/>
      <c r="Y119" s="45"/>
      <c r="Z119" s="45"/>
      <c r="AA119" s="45"/>
      <c r="AB119" s="45"/>
      <c r="AC119" s="45"/>
      <c r="AD119" s="45"/>
      <c r="AE119" s="45"/>
    </row>
    <row r="120" spans="1:31" ht="15" customHeight="1">
      <c r="A120" s="42" t="s">
        <v>47</v>
      </c>
      <c r="B120" s="42" t="s">
        <v>48</v>
      </c>
      <c r="C120" s="42" t="s">
        <v>49</v>
      </c>
      <c r="D120" s="42" t="s">
        <v>50</v>
      </c>
      <c r="E120" s="42" t="s">
        <v>51</v>
      </c>
      <c r="F120" s="42" t="s">
        <v>52</v>
      </c>
      <c r="G120" s="42" t="s">
        <v>95</v>
      </c>
      <c r="H120" s="43" t="s">
        <v>54</v>
      </c>
      <c r="I120" s="44">
        <v>25</v>
      </c>
      <c r="J120" s="45"/>
      <c r="K120" s="45"/>
      <c r="L120" s="45"/>
      <c r="M120" s="45"/>
      <c r="N120" s="45"/>
      <c r="O120" s="45"/>
      <c r="P120" s="45"/>
      <c r="Q120" s="45"/>
      <c r="R120" s="45"/>
      <c r="S120" s="45"/>
      <c r="T120" s="45"/>
      <c r="U120" s="45"/>
      <c r="V120" s="45"/>
      <c r="W120" s="45"/>
      <c r="X120" s="45"/>
      <c r="Y120" s="45"/>
      <c r="Z120" s="45"/>
      <c r="AA120" s="45"/>
      <c r="AB120" s="45">
        <v>1.3367468206436782E-8</v>
      </c>
      <c r="AC120" s="45">
        <v>1.1280494182812843E-6</v>
      </c>
      <c r="AD120" s="45">
        <v>1.226368070979762E-6</v>
      </c>
      <c r="AE120" s="45">
        <v>8.6696859301699997E-7</v>
      </c>
    </row>
    <row r="121" spans="1:31" ht="15" customHeight="1">
      <c r="A121" s="42" t="s">
        <v>47</v>
      </c>
      <c r="B121" s="42" t="s">
        <v>48</v>
      </c>
      <c r="C121" s="42" t="s">
        <v>49</v>
      </c>
      <c r="D121" s="42" t="s">
        <v>50</v>
      </c>
      <c r="E121" s="42" t="s">
        <v>51</v>
      </c>
      <c r="F121" s="42" t="s">
        <v>52</v>
      </c>
      <c r="G121" s="42" t="s">
        <v>95</v>
      </c>
      <c r="H121" s="43" t="s">
        <v>55</v>
      </c>
      <c r="I121" s="44">
        <v>1</v>
      </c>
      <c r="J121" s="45"/>
      <c r="K121" s="45"/>
      <c r="L121" s="45"/>
      <c r="M121" s="45"/>
      <c r="N121" s="45"/>
      <c r="O121" s="45"/>
      <c r="P121" s="45"/>
      <c r="Q121" s="45"/>
      <c r="R121" s="45"/>
      <c r="S121" s="45"/>
      <c r="T121" s="45"/>
      <c r="U121" s="45"/>
      <c r="V121" s="45"/>
      <c r="W121" s="45"/>
      <c r="X121" s="45"/>
      <c r="Y121" s="45"/>
      <c r="Z121" s="45"/>
      <c r="AA121" s="45"/>
      <c r="AB121" s="45">
        <v>2.8799267492484099E-5</v>
      </c>
      <c r="AC121" s="45">
        <v>2.4329277613744592E-3</v>
      </c>
      <c r="AD121" s="45">
        <v>2.6396403234798917E-3</v>
      </c>
      <c r="AE121" s="45">
        <v>1.8673130581450328E-3</v>
      </c>
    </row>
    <row r="122" spans="1:31" ht="15" customHeight="1">
      <c r="A122" s="42" t="s">
        <v>47</v>
      </c>
      <c r="B122" s="42" t="s">
        <v>48</v>
      </c>
      <c r="C122" s="42" t="s">
        <v>49</v>
      </c>
      <c r="D122" s="42" t="s">
        <v>50</v>
      </c>
      <c r="E122" s="42" t="s">
        <v>51</v>
      </c>
      <c r="F122" s="42" t="s">
        <v>52</v>
      </c>
      <c r="G122" s="42" t="s">
        <v>95</v>
      </c>
      <c r="H122" s="43" t="s">
        <v>56</v>
      </c>
      <c r="I122" s="44">
        <v>298</v>
      </c>
      <c r="J122" s="45"/>
      <c r="K122" s="45"/>
      <c r="L122" s="45"/>
      <c r="M122" s="45"/>
      <c r="N122" s="45"/>
      <c r="O122" s="45"/>
      <c r="P122" s="45"/>
      <c r="Q122" s="45"/>
      <c r="R122" s="45"/>
      <c r="S122" s="45"/>
      <c r="T122" s="45"/>
      <c r="U122" s="45"/>
      <c r="V122" s="45"/>
      <c r="W122" s="45"/>
      <c r="X122" s="45"/>
      <c r="Y122" s="45"/>
      <c r="Z122" s="45"/>
      <c r="AA122" s="45"/>
      <c r="AB122" s="45">
        <v>1.593402210207273E-8</v>
      </c>
      <c r="AC122" s="45">
        <v>1.3446349065912904E-6</v>
      </c>
      <c r="AD122" s="45">
        <v>1.4618307406070063E-6</v>
      </c>
      <c r="AE122" s="45">
        <v>1.0334265628770001E-6</v>
      </c>
    </row>
    <row r="123" spans="1:31" ht="15" customHeight="1">
      <c r="A123" s="42" t="s">
        <v>47</v>
      </c>
      <c r="B123" s="42" t="s">
        <v>48</v>
      </c>
      <c r="C123" s="42" t="s">
        <v>49</v>
      </c>
      <c r="D123" s="42" t="s">
        <v>50</v>
      </c>
      <c r="E123" s="42" t="s">
        <v>51</v>
      </c>
      <c r="F123" s="42" t="s">
        <v>52</v>
      </c>
      <c r="G123" s="42" t="s">
        <v>96</v>
      </c>
      <c r="H123" s="43" t="s">
        <v>54</v>
      </c>
      <c r="I123" s="44">
        <v>25</v>
      </c>
      <c r="J123" s="45"/>
      <c r="K123" s="45"/>
      <c r="L123" s="45"/>
      <c r="M123" s="45"/>
      <c r="N123" s="45"/>
      <c r="O123" s="45"/>
      <c r="P123" s="45"/>
      <c r="Q123" s="45"/>
      <c r="R123" s="45"/>
      <c r="S123" s="45"/>
      <c r="T123" s="45"/>
      <c r="U123" s="45"/>
      <c r="V123" s="45"/>
      <c r="W123" s="45"/>
      <c r="X123" s="45"/>
      <c r="Y123" s="45"/>
      <c r="Z123" s="45"/>
      <c r="AA123" s="45"/>
      <c r="AB123" s="45"/>
      <c r="AC123" s="45"/>
      <c r="AD123" s="45">
        <v>5.7670656322976193E-7</v>
      </c>
      <c r="AE123" s="45">
        <v>7.9144172957369997E-6</v>
      </c>
    </row>
    <row r="124" spans="1:31" ht="15" customHeight="1">
      <c r="A124" s="42" t="s">
        <v>47</v>
      </c>
      <c r="B124" s="42" t="s">
        <v>48</v>
      </c>
      <c r="C124" s="42" t="s">
        <v>49</v>
      </c>
      <c r="D124" s="42" t="s">
        <v>50</v>
      </c>
      <c r="E124" s="42" t="s">
        <v>51</v>
      </c>
      <c r="F124" s="42" t="s">
        <v>52</v>
      </c>
      <c r="G124" s="42" t="s">
        <v>96</v>
      </c>
      <c r="H124" s="43" t="s">
        <v>56</v>
      </c>
      <c r="I124" s="44">
        <v>298</v>
      </c>
      <c r="J124" s="45"/>
      <c r="K124" s="45"/>
      <c r="L124" s="45"/>
      <c r="M124" s="45"/>
      <c r="N124" s="45"/>
      <c r="O124" s="45"/>
      <c r="P124" s="45"/>
      <c r="Q124" s="45"/>
      <c r="R124" s="45"/>
      <c r="S124" s="45"/>
      <c r="T124" s="45"/>
      <c r="U124" s="45"/>
      <c r="V124" s="45"/>
      <c r="W124" s="45"/>
      <c r="X124" s="45"/>
      <c r="Y124" s="45"/>
      <c r="Z124" s="45"/>
      <c r="AA124" s="45"/>
      <c r="AB124" s="45"/>
      <c r="AC124" s="45"/>
      <c r="AD124" s="45">
        <v>1.3533861272578517E-6</v>
      </c>
      <c r="AE124" s="45">
        <v>1.8573158788770002E-5</v>
      </c>
    </row>
    <row r="125" spans="1:31" ht="15" customHeight="1">
      <c r="A125" s="42" t="s">
        <v>47</v>
      </c>
      <c r="B125" s="42" t="s">
        <v>48</v>
      </c>
      <c r="C125" s="42" t="s">
        <v>49</v>
      </c>
      <c r="D125" s="42" t="s">
        <v>50</v>
      </c>
      <c r="E125" s="42" t="s">
        <v>51</v>
      </c>
      <c r="F125" s="42" t="s">
        <v>52</v>
      </c>
      <c r="G125" s="42" t="s">
        <v>97</v>
      </c>
      <c r="H125" s="43" t="s">
        <v>54</v>
      </c>
      <c r="I125" s="44">
        <v>25</v>
      </c>
      <c r="J125" s="45"/>
      <c r="K125" s="45"/>
      <c r="L125" s="45"/>
      <c r="M125" s="45"/>
      <c r="N125" s="45"/>
      <c r="O125" s="45"/>
      <c r="P125" s="45"/>
      <c r="Q125" s="45"/>
      <c r="R125" s="45"/>
      <c r="S125" s="45"/>
      <c r="T125" s="45"/>
      <c r="U125" s="45"/>
      <c r="V125" s="45"/>
      <c r="W125" s="45"/>
      <c r="X125" s="45"/>
      <c r="Y125" s="45"/>
      <c r="Z125" s="45"/>
      <c r="AA125" s="45"/>
      <c r="AB125" s="45"/>
      <c r="AC125" s="45">
        <v>3.2473846949075002E-4</v>
      </c>
      <c r="AD125" s="45">
        <v>3.7740347973907502E-4</v>
      </c>
      <c r="AE125" s="45">
        <v>3.07045870583192E-4</v>
      </c>
    </row>
    <row r="126" spans="1:31" ht="15" customHeight="1">
      <c r="A126" s="42" t="s">
        <v>47</v>
      </c>
      <c r="B126" s="42" t="s">
        <v>48</v>
      </c>
      <c r="C126" s="42" t="s">
        <v>49</v>
      </c>
      <c r="D126" s="42" t="s">
        <v>50</v>
      </c>
      <c r="E126" s="42" t="s">
        <v>51</v>
      </c>
      <c r="F126" s="42" t="s">
        <v>52</v>
      </c>
      <c r="G126" s="42" t="s">
        <v>97</v>
      </c>
      <c r="H126" s="43" t="s">
        <v>55</v>
      </c>
      <c r="I126" s="44">
        <v>1</v>
      </c>
      <c r="J126" s="45"/>
      <c r="K126" s="45"/>
      <c r="L126" s="45"/>
      <c r="M126" s="45"/>
      <c r="N126" s="45"/>
      <c r="O126" s="45"/>
      <c r="P126" s="45"/>
      <c r="Q126" s="45"/>
      <c r="R126" s="45"/>
      <c r="S126" s="45"/>
      <c r="T126" s="45"/>
      <c r="U126" s="45"/>
      <c r="V126" s="45"/>
      <c r="W126" s="45"/>
      <c r="X126" s="45"/>
      <c r="Y126" s="45"/>
      <c r="Z126" s="45"/>
      <c r="AA126" s="45"/>
      <c r="AB126" s="45"/>
      <c r="AC126" s="45">
        <v>6.9444794549412287E-3</v>
      </c>
      <c r="AD126" s="45">
        <v>1.6525828827303919E-2</v>
      </c>
      <c r="AE126" s="45">
        <v>1.4974439722378345E-2</v>
      </c>
    </row>
    <row r="127" spans="1:31" ht="15" customHeight="1">
      <c r="A127" s="42" t="s">
        <v>47</v>
      </c>
      <c r="B127" s="42" t="s">
        <v>48</v>
      </c>
      <c r="C127" s="42" t="s">
        <v>49</v>
      </c>
      <c r="D127" s="42" t="s">
        <v>50</v>
      </c>
      <c r="E127" s="42" t="s">
        <v>51</v>
      </c>
      <c r="F127" s="42" t="s">
        <v>52</v>
      </c>
      <c r="G127" s="42" t="s">
        <v>97</v>
      </c>
      <c r="H127" s="43" t="s">
        <v>56</v>
      </c>
      <c r="I127" s="44">
        <v>298</v>
      </c>
      <c r="J127" s="45"/>
      <c r="K127" s="45"/>
      <c r="L127" s="45"/>
      <c r="M127" s="45"/>
      <c r="N127" s="45"/>
      <c r="O127" s="45"/>
      <c r="P127" s="45"/>
      <c r="Q127" s="45"/>
      <c r="R127" s="45"/>
      <c r="S127" s="45"/>
      <c r="T127" s="45"/>
      <c r="U127" s="45"/>
      <c r="V127" s="45"/>
      <c r="W127" s="45"/>
      <c r="X127" s="45"/>
      <c r="Y127" s="45"/>
      <c r="Z127" s="45"/>
      <c r="AA127" s="45"/>
      <c r="AB127" s="45"/>
      <c r="AC127" s="45">
        <v>1.0237989546446745E-3</v>
      </c>
      <c r="AD127" s="45">
        <v>1.1621437647893393E-3</v>
      </c>
      <c r="AE127" s="45">
        <v>9.6956335338572498E-4</v>
      </c>
    </row>
    <row r="128" spans="1:31" ht="15" customHeight="1">
      <c r="A128" s="42" t="s">
        <v>47</v>
      </c>
      <c r="B128" s="42" t="s">
        <v>48</v>
      </c>
      <c r="C128" s="42" t="s">
        <v>49</v>
      </c>
      <c r="D128" s="42" t="s">
        <v>50</v>
      </c>
      <c r="E128" s="42" t="s">
        <v>51</v>
      </c>
      <c r="F128" s="42" t="s">
        <v>52</v>
      </c>
      <c r="G128" s="42" t="s">
        <v>98</v>
      </c>
      <c r="H128" s="43" t="s">
        <v>54</v>
      </c>
      <c r="I128" s="44">
        <v>25</v>
      </c>
      <c r="J128" s="45"/>
      <c r="K128" s="45"/>
      <c r="L128" s="45"/>
      <c r="M128" s="45"/>
      <c r="N128" s="45"/>
      <c r="O128" s="45"/>
      <c r="P128" s="45"/>
      <c r="Q128" s="45"/>
      <c r="R128" s="45"/>
      <c r="S128" s="45"/>
      <c r="T128" s="45"/>
      <c r="U128" s="45"/>
      <c r="V128" s="45"/>
      <c r="W128" s="45"/>
      <c r="X128" s="45"/>
      <c r="Y128" s="45"/>
      <c r="Z128" s="45"/>
      <c r="AA128" s="45"/>
      <c r="AB128" s="45">
        <v>1.3525810696318215E-8</v>
      </c>
      <c r="AC128" s="45">
        <v>9.329619207970339E-7</v>
      </c>
      <c r="AD128" s="45">
        <v>1.5953874358238097E-6</v>
      </c>
      <c r="AE128" s="45">
        <v>1.3091416672309998E-6</v>
      </c>
    </row>
    <row r="129" spans="1:31" ht="15" customHeight="1">
      <c r="A129" s="42" t="s">
        <v>47</v>
      </c>
      <c r="B129" s="42" t="s">
        <v>48</v>
      </c>
      <c r="C129" s="42" t="s">
        <v>49</v>
      </c>
      <c r="D129" s="42" t="s">
        <v>50</v>
      </c>
      <c r="E129" s="42" t="s">
        <v>51</v>
      </c>
      <c r="F129" s="42" t="s">
        <v>52</v>
      </c>
      <c r="G129" s="42" t="s">
        <v>98</v>
      </c>
      <c r="H129" s="43" t="s">
        <v>55</v>
      </c>
      <c r="I129" s="44">
        <v>1</v>
      </c>
      <c r="J129" s="45"/>
      <c r="K129" s="45"/>
      <c r="L129" s="45"/>
      <c r="M129" s="45"/>
      <c r="N129" s="45"/>
      <c r="O129" s="45"/>
      <c r="P129" s="45"/>
      <c r="Q129" s="45"/>
      <c r="R129" s="45"/>
      <c r="S129" s="45"/>
      <c r="T129" s="45"/>
      <c r="U129" s="45"/>
      <c r="V129" s="45"/>
      <c r="W129" s="45"/>
      <c r="X129" s="45"/>
      <c r="Y129" s="45"/>
      <c r="Z129" s="45"/>
      <c r="AA129" s="45"/>
      <c r="AB129" s="45">
        <v>2.9154977598453001E-5</v>
      </c>
      <c r="AC129" s="45">
        <v>2.0149895226378267E-3</v>
      </c>
      <c r="AD129" s="45">
        <v>3.4421881130571072E-3</v>
      </c>
      <c r="AE129" s="45">
        <v>2.8235252234022302E-3</v>
      </c>
    </row>
    <row r="130" spans="1:31" ht="15" customHeight="1">
      <c r="A130" s="42" t="s">
        <v>47</v>
      </c>
      <c r="B130" s="42" t="s">
        <v>48</v>
      </c>
      <c r="C130" s="42" t="s">
        <v>49</v>
      </c>
      <c r="D130" s="42" t="s">
        <v>50</v>
      </c>
      <c r="E130" s="42" t="s">
        <v>51</v>
      </c>
      <c r="F130" s="42" t="s">
        <v>52</v>
      </c>
      <c r="G130" s="42" t="s">
        <v>98</v>
      </c>
      <c r="H130" s="43" t="s">
        <v>56</v>
      </c>
      <c r="I130" s="44">
        <v>298</v>
      </c>
      <c r="J130" s="45"/>
      <c r="K130" s="45"/>
      <c r="L130" s="45"/>
      <c r="M130" s="45"/>
      <c r="N130" s="45"/>
      <c r="O130" s="45"/>
      <c r="P130" s="45"/>
      <c r="Q130" s="45"/>
      <c r="R130" s="45"/>
      <c r="S130" s="45"/>
      <c r="T130" s="45"/>
      <c r="U130" s="45"/>
      <c r="V130" s="45"/>
      <c r="W130" s="45"/>
      <c r="X130" s="45"/>
      <c r="Y130" s="45"/>
      <c r="Z130" s="45"/>
      <c r="AA130" s="45"/>
      <c r="AB130" s="45">
        <v>1.6122766350011325E-8</v>
      </c>
      <c r="AC130" s="45">
        <v>1.1120906095900722E-6</v>
      </c>
      <c r="AD130" s="45">
        <v>1.9017018235024386E-6</v>
      </c>
      <c r="AE130" s="45">
        <v>1.5604968673390001E-6</v>
      </c>
    </row>
    <row r="131" spans="1:31" ht="15" customHeight="1">
      <c r="A131" s="42" t="s">
        <v>47</v>
      </c>
      <c r="B131" s="42" t="s">
        <v>48</v>
      </c>
      <c r="C131" s="42" t="s">
        <v>49</v>
      </c>
      <c r="D131" s="42" t="s">
        <v>50</v>
      </c>
      <c r="E131" s="42" t="s">
        <v>51</v>
      </c>
      <c r="F131" s="42" t="s">
        <v>52</v>
      </c>
      <c r="G131" s="42" t="s">
        <v>99</v>
      </c>
      <c r="H131" s="43" t="s">
        <v>54</v>
      </c>
      <c r="I131" s="44">
        <v>25</v>
      </c>
      <c r="J131" s="45"/>
      <c r="K131" s="45"/>
      <c r="L131" s="45"/>
      <c r="M131" s="45"/>
      <c r="N131" s="45"/>
      <c r="O131" s="45"/>
      <c r="P131" s="45"/>
      <c r="Q131" s="45"/>
      <c r="R131" s="45"/>
      <c r="S131" s="45"/>
      <c r="T131" s="45"/>
      <c r="U131" s="45"/>
      <c r="V131" s="45"/>
      <c r="W131" s="45"/>
      <c r="X131" s="45"/>
      <c r="Y131" s="45"/>
      <c r="Z131" s="45"/>
      <c r="AA131" s="45"/>
      <c r="AB131" s="45">
        <v>2.4950462299433689E-5</v>
      </c>
      <c r="AC131" s="45">
        <v>5.2793135698307292E-6</v>
      </c>
      <c r="AD131" s="45">
        <v>1.0499049642433333E-5</v>
      </c>
      <c r="AE131" s="45">
        <v>8.9808471725059989E-6</v>
      </c>
    </row>
    <row r="132" spans="1:31" ht="15" customHeight="1">
      <c r="A132" s="42" t="s">
        <v>47</v>
      </c>
      <c r="B132" s="42" t="s">
        <v>48</v>
      </c>
      <c r="C132" s="42" t="s">
        <v>49</v>
      </c>
      <c r="D132" s="42" t="s">
        <v>50</v>
      </c>
      <c r="E132" s="42" t="s">
        <v>51</v>
      </c>
      <c r="F132" s="42" t="s">
        <v>52</v>
      </c>
      <c r="G132" s="42" t="s">
        <v>99</v>
      </c>
      <c r="H132" s="43" t="s">
        <v>55</v>
      </c>
      <c r="I132" s="44">
        <v>1</v>
      </c>
      <c r="J132" s="45"/>
      <c r="K132" s="45"/>
      <c r="L132" s="45"/>
      <c r="M132" s="45"/>
      <c r="N132" s="45"/>
      <c r="O132" s="45"/>
      <c r="P132" s="45"/>
      <c r="Q132" s="45"/>
      <c r="R132" s="45"/>
      <c r="S132" s="45"/>
      <c r="T132" s="45"/>
      <c r="U132" s="45"/>
      <c r="V132" s="45"/>
      <c r="W132" s="45"/>
      <c r="X132" s="45"/>
      <c r="Y132" s="45"/>
      <c r="Z132" s="45"/>
      <c r="AA132" s="45"/>
      <c r="AB132" s="45">
        <v>5.3813082528939904E-2</v>
      </c>
      <c r="AC132" s="45">
        <v>1.1386668306154833E-2</v>
      </c>
      <c r="AD132" s="45">
        <v>2.2637980510453147E-2</v>
      </c>
      <c r="AE132" s="45">
        <v>1.9359695879017928E-2</v>
      </c>
    </row>
    <row r="133" spans="1:31" ht="15" customHeight="1">
      <c r="A133" s="42" t="s">
        <v>47</v>
      </c>
      <c r="B133" s="42" t="s">
        <v>48</v>
      </c>
      <c r="C133" s="42" t="s">
        <v>49</v>
      </c>
      <c r="D133" s="42" t="s">
        <v>50</v>
      </c>
      <c r="E133" s="42" t="s">
        <v>51</v>
      </c>
      <c r="F133" s="42" t="s">
        <v>52</v>
      </c>
      <c r="G133" s="42" t="s">
        <v>99</v>
      </c>
      <c r="H133" s="43" t="s">
        <v>56</v>
      </c>
      <c r="I133" s="44">
        <v>298</v>
      </c>
      <c r="J133" s="45"/>
      <c r="K133" s="45"/>
      <c r="L133" s="45"/>
      <c r="M133" s="45"/>
      <c r="N133" s="45"/>
      <c r="O133" s="45"/>
      <c r="P133" s="45"/>
      <c r="Q133" s="45"/>
      <c r="R133" s="45"/>
      <c r="S133" s="45"/>
      <c r="T133" s="45"/>
      <c r="U133" s="45"/>
      <c r="V133" s="45"/>
      <c r="W133" s="45"/>
      <c r="X133" s="45"/>
      <c r="Y133" s="45"/>
      <c r="Z133" s="45"/>
      <c r="AA133" s="45"/>
      <c r="AB133" s="45">
        <v>2.9740951060924889E-5</v>
      </c>
      <c r="AC133" s="45">
        <v>6.2929417752382398E-6</v>
      </c>
      <c r="AD133" s="45">
        <v>1.2514867173781173E-5</v>
      </c>
      <c r="AE133" s="45">
        <v>1.0705169829627002E-5</v>
      </c>
    </row>
    <row r="134" spans="1:31" ht="15" customHeight="1">
      <c r="A134" s="42" t="s">
        <v>47</v>
      </c>
      <c r="B134" s="42" t="s">
        <v>48</v>
      </c>
      <c r="C134" s="42" t="s">
        <v>49</v>
      </c>
      <c r="D134" s="42" t="s">
        <v>50</v>
      </c>
      <c r="E134" s="42" t="s">
        <v>51</v>
      </c>
      <c r="F134" s="42" t="s">
        <v>52</v>
      </c>
      <c r="G134" s="42" t="s">
        <v>100</v>
      </c>
      <c r="H134" s="43" t="s">
        <v>54</v>
      </c>
      <c r="I134" s="44">
        <v>25</v>
      </c>
      <c r="J134" s="45"/>
      <c r="K134" s="45"/>
      <c r="L134" s="45"/>
      <c r="M134" s="45"/>
      <c r="N134" s="45"/>
      <c r="O134" s="45"/>
      <c r="P134" s="45"/>
      <c r="Q134" s="45"/>
      <c r="R134" s="45"/>
      <c r="S134" s="45"/>
      <c r="T134" s="45"/>
      <c r="U134" s="45"/>
      <c r="V134" s="45"/>
      <c r="W134" s="45"/>
      <c r="X134" s="45"/>
      <c r="Y134" s="45"/>
      <c r="Z134" s="45"/>
      <c r="AA134" s="45"/>
      <c r="AB134" s="45"/>
      <c r="AC134" s="45"/>
      <c r="AD134" s="45">
        <v>7.9393747019880955E-7</v>
      </c>
      <c r="AE134" s="45">
        <v>1.2412641019692001E-5</v>
      </c>
    </row>
    <row r="135" spans="1:31" ht="15" customHeight="1">
      <c r="A135" s="42" t="s">
        <v>47</v>
      </c>
      <c r="B135" s="42" t="s">
        <v>48</v>
      </c>
      <c r="C135" s="42" t="s">
        <v>49</v>
      </c>
      <c r="D135" s="42" t="s">
        <v>50</v>
      </c>
      <c r="E135" s="42" t="s">
        <v>51</v>
      </c>
      <c r="F135" s="42" t="s">
        <v>52</v>
      </c>
      <c r="G135" s="42" t="s">
        <v>100</v>
      </c>
      <c r="H135" s="43" t="s">
        <v>56</v>
      </c>
      <c r="I135" s="44">
        <v>298</v>
      </c>
      <c r="J135" s="45"/>
      <c r="K135" s="45"/>
      <c r="L135" s="45"/>
      <c r="M135" s="45"/>
      <c r="N135" s="45"/>
      <c r="O135" s="45"/>
      <c r="P135" s="45"/>
      <c r="Q135" s="45"/>
      <c r="R135" s="45"/>
      <c r="S135" s="45"/>
      <c r="T135" s="45"/>
      <c r="U135" s="45"/>
      <c r="V135" s="45"/>
      <c r="W135" s="45"/>
      <c r="X135" s="45"/>
      <c r="Y135" s="45"/>
      <c r="Z135" s="45"/>
      <c r="AA135" s="45"/>
      <c r="AB135" s="45"/>
      <c r="AC135" s="45"/>
      <c r="AD135" s="45">
        <v>1.8631727581882451E-6</v>
      </c>
      <c r="AE135" s="45">
        <v>2.9129365312961998E-5</v>
      </c>
    </row>
    <row r="136" spans="1:31" ht="15" customHeight="1">
      <c r="A136" s="42" t="s">
        <v>47</v>
      </c>
      <c r="B136" s="42" t="s">
        <v>48</v>
      </c>
      <c r="C136" s="42" t="s">
        <v>49</v>
      </c>
      <c r="D136" s="42" t="s">
        <v>50</v>
      </c>
      <c r="E136" s="42" t="s">
        <v>51</v>
      </c>
      <c r="F136" s="42" t="s">
        <v>52</v>
      </c>
      <c r="G136" s="42" t="s">
        <v>101</v>
      </c>
      <c r="H136" s="43" t="s">
        <v>54</v>
      </c>
      <c r="I136" s="44">
        <v>25</v>
      </c>
      <c r="J136" s="45"/>
      <c r="K136" s="45"/>
      <c r="L136" s="45"/>
      <c r="M136" s="45"/>
      <c r="N136" s="45"/>
      <c r="O136" s="45"/>
      <c r="P136" s="45"/>
      <c r="Q136" s="45"/>
      <c r="R136" s="45">
        <v>4.5523904999999999E-4</v>
      </c>
      <c r="S136" s="45">
        <v>3.7184373704113137E-4</v>
      </c>
      <c r="T136" s="45">
        <v>3.2386296552627141E-4</v>
      </c>
      <c r="U136" s="45">
        <v>3.1483714314411044E-4</v>
      </c>
      <c r="V136" s="45">
        <v>5.1912064770887501E-4</v>
      </c>
      <c r="W136" s="45">
        <v>4.8055293792828119E-4</v>
      </c>
      <c r="X136" s="45">
        <v>5.3949127279247027E-4</v>
      </c>
      <c r="Y136" s="45">
        <v>6.0206480922370348E-4</v>
      </c>
      <c r="Z136" s="45">
        <v>5.3670844041444601E-4</v>
      </c>
      <c r="AA136" s="45">
        <v>2.7079404337609187E-4</v>
      </c>
      <c r="AB136" s="45">
        <v>2.8479732297958572E-4</v>
      </c>
      <c r="AC136" s="45">
        <v>2.545471729424036E-4</v>
      </c>
      <c r="AD136" s="45">
        <v>1.3187588510337261E-4</v>
      </c>
      <c r="AE136" s="45">
        <v>1.1754281974536101E-4</v>
      </c>
    </row>
    <row r="137" spans="1:31" ht="15" customHeight="1">
      <c r="A137" s="42" t="s">
        <v>47</v>
      </c>
      <c r="B137" s="42" t="s">
        <v>48</v>
      </c>
      <c r="C137" s="42" t="s">
        <v>49</v>
      </c>
      <c r="D137" s="42" t="s">
        <v>50</v>
      </c>
      <c r="E137" s="42" t="s">
        <v>51</v>
      </c>
      <c r="F137" s="42" t="s">
        <v>52</v>
      </c>
      <c r="G137" s="42" t="s">
        <v>101</v>
      </c>
      <c r="H137" s="43" t="s">
        <v>55</v>
      </c>
      <c r="I137" s="44">
        <v>1</v>
      </c>
      <c r="J137" s="45"/>
      <c r="K137" s="45"/>
      <c r="L137" s="45"/>
      <c r="M137" s="45"/>
      <c r="N137" s="45"/>
      <c r="O137" s="45"/>
      <c r="P137" s="45"/>
      <c r="Q137" s="45"/>
      <c r="R137" s="45">
        <v>0.96547097723999997</v>
      </c>
      <c r="S137" s="45">
        <v>0.78860619751683181</v>
      </c>
      <c r="T137" s="45">
        <v>0.68684857728811721</v>
      </c>
      <c r="U137" s="45">
        <v>0.66770661318003</v>
      </c>
      <c r="V137" s="45">
        <v>1.1009510696609819</v>
      </c>
      <c r="W137" s="45">
        <v>1.0199255554589841</v>
      </c>
      <c r="X137" s="45">
        <v>0.96108859672414604</v>
      </c>
      <c r="Y137" s="45">
        <v>1.2768590474016301</v>
      </c>
      <c r="Z137" s="45">
        <v>1.1382512604309594</v>
      </c>
      <c r="AA137" s="45">
        <v>0.57430000719201491</v>
      </c>
      <c r="AB137" s="45">
        <v>0.60399816257510397</v>
      </c>
      <c r="AC137" s="45">
        <v>0.53984364437625099</v>
      </c>
      <c r="AD137" s="45">
        <v>0.27968237712723115</v>
      </c>
      <c r="AE137" s="45">
        <v>0.24928481211596029</v>
      </c>
    </row>
    <row r="138" spans="1:31" ht="15" customHeight="1">
      <c r="A138" s="42" t="s">
        <v>47</v>
      </c>
      <c r="B138" s="42" t="s">
        <v>48</v>
      </c>
      <c r="C138" s="42" t="s">
        <v>49</v>
      </c>
      <c r="D138" s="42" t="s">
        <v>50</v>
      </c>
      <c r="E138" s="42" t="s">
        <v>51</v>
      </c>
      <c r="F138" s="42" t="s">
        <v>52</v>
      </c>
      <c r="G138" s="42" t="s">
        <v>101</v>
      </c>
      <c r="H138" s="43" t="s">
        <v>56</v>
      </c>
      <c r="I138" s="44">
        <v>298</v>
      </c>
      <c r="J138" s="45"/>
      <c r="K138" s="45"/>
      <c r="L138" s="45"/>
      <c r="M138" s="45"/>
      <c r="N138" s="45"/>
      <c r="O138" s="45"/>
      <c r="P138" s="45"/>
      <c r="Q138" s="45"/>
      <c r="R138" s="45">
        <v>5.4264494759999999E-4</v>
      </c>
      <c r="S138" s="45">
        <v>4.4323773455302856E-4</v>
      </c>
      <c r="T138" s="45">
        <v>3.8604465490731554E-4</v>
      </c>
      <c r="U138" s="45">
        <v>3.7528587462778024E-4</v>
      </c>
      <c r="V138" s="45">
        <v>6.1879181206897895E-4</v>
      </c>
      <c r="W138" s="45">
        <v>5.7281910201051084E-4</v>
      </c>
      <c r="X138" s="45">
        <v>5.1927155755886981E-4</v>
      </c>
      <c r="Y138" s="45">
        <v>7.1766125259465458E-4</v>
      </c>
      <c r="Z138" s="45">
        <v>6.3975646097401992E-4</v>
      </c>
      <c r="AA138" s="45">
        <v>3.2278649970430157E-4</v>
      </c>
      <c r="AB138" s="45">
        <v>3.3947840899166588E-4</v>
      </c>
      <c r="AC138" s="45">
        <v>3.0342023014734562E-4</v>
      </c>
      <c r="AD138" s="45">
        <v>1.5719605504321916E-4</v>
      </c>
      <c r="AE138" s="45">
        <v>1.4011104113646901E-4</v>
      </c>
    </row>
    <row r="139" spans="1:31" ht="15" customHeight="1">
      <c r="A139" s="42" t="s">
        <v>47</v>
      </c>
      <c r="B139" s="42" t="s">
        <v>48</v>
      </c>
      <c r="C139" s="42" t="s">
        <v>49</v>
      </c>
      <c r="D139" s="42" t="s">
        <v>50</v>
      </c>
      <c r="E139" s="42" t="s">
        <v>51</v>
      </c>
      <c r="F139" s="42" t="s">
        <v>52</v>
      </c>
      <c r="G139" s="42" t="s">
        <v>102</v>
      </c>
      <c r="H139" s="43" t="s">
        <v>54</v>
      </c>
      <c r="I139" s="44">
        <v>25</v>
      </c>
      <c r="J139" s="45"/>
      <c r="K139" s="45"/>
      <c r="L139" s="45"/>
      <c r="M139" s="45"/>
      <c r="N139" s="45"/>
      <c r="O139" s="45"/>
      <c r="P139" s="45"/>
      <c r="Q139" s="45">
        <v>5.8461787499999981E-4</v>
      </c>
      <c r="R139" s="45">
        <v>7.4193507500000056E-4</v>
      </c>
      <c r="S139" s="45">
        <v>7.6641745933626274E-4</v>
      </c>
      <c r="T139" s="45">
        <v>5.019021994883407E-4</v>
      </c>
      <c r="U139" s="45">
        <v>5.3986429696812872E-4</v>
      </c>
      <c r="V139" s="45">
        <v>6.8258010688710357E-4</v>
      </c>
      <c r="W139" s="45">
        <v>6.4502555428655006E-4</v>
      </c>
      <c r="X139" s="45">
        <v>8.8037327038680707E-4</v>
      </c>
      <c r="Y139" s="45">
        <v>6.7471081795476915E-4</v>
      </c>
      <c r="Z139" s="45">
        <v>4.8704630189390363E-4</v>
      </c>
      <c r="AA139" s="45">
        <v>5.2745223036542496E-4</v>
      </c>
      <c r="AB139" s="45">
        <v>6.3004264116009641E-4</v>
      </c>
      <c r="AC139" s="45">
        <v>6.7138533962034772E-4</v>
      </c>
      <c r="AD139" s="45">
        <v>4.9039415915881558E-4</v>
      </c>
      <c r="AE139" s="45">
        <v>5.7930907213105598E-4</v>
      </c>
    </row>
    <row r="140" spans="1:31" ht="15" customHeight="1">
      <c r="A140" s="42" t="s">
        <v>47</v>
      </c>
      <c r="B140" s="42" t="s">
        <v>48</v>
      </c>
      <c r="C140" s="42" t="s">
        <v>49</v>
      </c>
      <c r="D140" s="42" t="s">
        <v>50</v>
      </c>
      <c r="E140" s="42" t="s">
        <v>51</v>
      </c>
      <c r="F140" s="42" t="s">
        <v>52</v>
      </c>
      <c r="G140" s="42" t="s">
        <v>102</v>
      </c>
      <c r="H140" s="43" t="s">
        <v>55</v>
      </c>
      <c r="I140" s="44">
        <v>1</v>
      </c>
      <c r="J140" s="45"/>
      <c r="K140" s="45"/>
      <c r="L140" s="45"/>
      <c r="M140" s="45"/>
      <c r="N140" s="45"/>
      <c r="O140" s="45"/>
      <c r="P140" s="45"/>
      <c r="Q140" s="45">
        <v>1.2398575893000012</v>
      </c>
      <c r="R140" s="45">
        <v>1.5734959070600001</v>
      </c>
      <c r="S140" s="45">
        <v>1.6254181477603458</v>
      </c>
      <c r="T140" s="45">
        <v>1.0644341846748739</v>
      </c>
      <c r="U140" s="45">
        <v>1.1449442010100099</v>
      </c>
      <c r="V140" s="45">
        <v>1.44761589068617</v>
      </c>
      <c r="W140" s="45">
        <v>1.3690022364177701</v>
      </c>
      <c r="X140" s="45">
        <v>1.56836033074253</v>
      </c>
      <c r="Y140" s="45">
        <v>1.43092670271848</v>
      </c>
      <c r="Z140" s="45">
        <v>1.03292779705659</v>
      </c>
      <c r="AA140" s="45">
        <v>1.1186206901589899</v>
      </c>
      <c r="AB140" s="45">
        <v>1.3361944333723299</v>
      </c>
      <c r="AC140" s="45">
        <v>1.4238740282668298</v>
      </c>
      <c r="AD140" s="45">
        <v>1.0400279327440149</v>
      </c>
      <c r="AE140" s="45">
        <v>1.2285986801755457</v>
      </c>
    </row>
    <row r="141" spans="1:31" ht="15" customHeight="1">
      <c r="A141" s="42" t="s">
        <v>47</v>
      </c>
      <c r="B141" s="42" t="s">
        <v>48</v>
      </c>
      <c r="C141" s="42" t="s">
        <v>49</v>
      </c>
      <c r="D141" s="42" t="s">
        <v>50</v>
      </c>
      <c r="E141" s="42" t="s">
        <v>51</v>
      </c>
      <c r="F141" s="42" t="s">
        <v>52</v>
      </c>
      <c r="G141" s="42" t="s">
        <v>102</v>
      </c>
      <c r="H141" s="43" t="s">
        <v>56</v>
      </c>
      <c r="I141" s="44">
        <v>298</v>
      </c>
      <c r="J141" s="45"/>
      <c r="K141" s="45"/>
      <c r="L141" s="45"/>
      <c r="M141" s="45"/>
      <c r="N141" s="45"/>
      <c r="O141" s="45"/>
      <c r="P141" s="45"/>
      <c r="Q141" s="45">
        <v>6.9686450699999976E-4</v>
      </c>
      <c r="R141" s="45">
        <v>8.8438660939999946E-4</v>
      </c>
      <c r="S141" s="45">
        <v>9.1356961152882501E-4</v>
      </c>
      <c r="T141" s="45">
        <v>5.9826742179010196E-4</v>
      </c>
      <c r="U141" s="45">
        <v>6.4351824198600875E-4</v>
      </c>
      <c r="V141" s="45">
        <v>8.1363548740942798E-4</v>
      </c>
      <c r="W141" s="45">
        <v>7.6887046070956767E-4</v>
      </c>
      <c r="X141" s="45">
        <v>8.4737756179201543E-4</v>
      </c>
      <c r="Y141" s="45">
        <v>8.0425529500208507E-4</v>
      </c>
      <c r="Z141" s="45">
        <v>5.8055919185753357E-4</v>
      </c>
      <c r="AA141" s="45">
        <v>6.2872305859558669E-4</v>
      </c>
      <c r="AB141" s="45">
        <v>7.5101082826283634E-4</v>
      </c>
      <c r="AC141" s="45">
        <v>8.0029132482745244E-4</v>
      </c>
      <c r="AD141" s="45">
        <v>5.8454983771730586E-4</v>
      </c>
      <c r="AE141" s="45">
        <v>6.9053641398021995E-4</v>
      </c>
    </row>
    <row r="142" spans="1:31" ht="15" customHeight="1">
      <c r="A142" s="42" t="s">
        <v>47</v>
      </c>
      <c r="B142" s="42" t="s">
        <v>48</v>
      </c>
      <c r="C142" s="42" t="s">
        <v>49</v>
      </c>
      <c r="D142" s="42" t="s">
        <v>50</v>
      </c>
      <c r="E142" s="42" t="s">
        <v>51</v>
      </c>
      <c r="F142" s="42" t="s">
        <v>52</v>
      </c>
      <c r="G142" s="42" t="s">
        <v>103</v>
      </c>
      <c r="H142" s="43" t="s">
        <v>54</v>
      </c>
      <c r="I142" s="44">
        <v>25</v>
      </c>
      <c r="J142" s="45"/>
      <c r="K142" s="45"/>
      <c r="L142" s="45"/>
      <c r="M142" s="45"/>
      <c r="N142" s="45"/>
      <c r="O142" s="45"/>
      <c r="P142" s="45"/>
      <c r="Q142" s="45"/>
      <c r="R142" s="45"/>
      <c r="S142" s="45"/>
      <c r="T142" s="45"/>
      <c r="U142" s="45">
        <v>1.9952397474874372E-4</v>
      </c>
      <c r="V142" s="45">
        <v>1.1759582184261439E-5</v>
      </c>
      <c r="W142" s="45">
        <v>2.4384241551208569E-5</v>
      </c>
      <c r="X142" s="45">
        <v>4.706280881606953E-5</v>
      </c>
      <c r="Y142" s="45">
        <v>1.7355486700844285E-5</v>
      </c>
      <c r="Z142" s="45">
        <v>6.6161411937701544E-6</v>
      </c>
      <c r="AA142" s="45">
        <v>2.1389821700871306E-6</v>
      </c>
      <c r="AB142" s="45">
        <v>5.5930423288432864E-6</v>
      </c>
      <c r="AC142" s="45">
        <v>4.7919231118333096E-6</v>
      </c>
      <c r="AD142" s="45">
        <v>4.5176358368297617E-6</v>
      </c>
      <c r="AE142" s="45">
        <v>2.2533367500869998E-6</v>
      </c>
    </row>
    <row r="143" spans="1:31" ht="15" customHeight="1">
      <c r="A143" s="42" t="s">
        <v>47</v>
      </c>
      <c r="B143" s="42" t="s">
        <v>48</v>
      </c>
      <c r="C143" s="42" t="s">
        <v>49</v>
      </c>
      <c r="D143" s="42" t="s">
        <v>50</v>
      </c>
      <c r="E143" s="42" t="s">
        <v>51</v>
      </c>
      <c r="F143" s="42" t="s">
        <v>52</v>
      </c>
      <c r="G143" s="42" t="s">
        <v>103</v>
      </c>
      <c r="H143" s="43" t="s">
        <v>55</v>
      </c>
      <c r="I143" s="44">
        <v>1</v>
      </c>
      <c r="J143" s="45"/>
      <c r="K143" s="45"/>
      <c r="L143" s="45"/>
      <c r="M143" s="45"/>
      <c r="N143" s="45"/>
      <c r="O143" s="45"/>
      <c r="P143" s="45"/>
      <c r="Q143" s="45"/>
      <c r="R143" s="45"/>
      <c r="S143" s="45"/>
      <c r="T143" s="45"/>
      <c r="U143" s="45">
        <v>6.7765597241936967E-2</v>
      </c>
      <c r="V143" s="45">
        <v>4.5636586540681798E-2</v>
      </c>
      <c r="W143" s="45">
        <v>8.4412088442348699E-3</v>
      </c>
      <c r="X143" s="45">
        <v>1.62846347594559E-2</v>
      </c>
      <c r="Y143" s="45">
        <v>6.0062285079190694E-3</v>
      </c>
      <c r="Z143" s="45">
        <v>2.2898079238041001E-3</v>
      </c>
      <c r="AA143" s="45">
        <v>7.3952001607108405E-4</v>
      </c>
      <c r="AB143" s="45">
        <v>1.9404470958600099E-3</v>
      </c>
      <c r="AC143" s="45">
        <v>1.65065272732672E-3</v>
      </c>
      <c r="AD143" s="45">
        <v>1.5595656534575788E-3</v>
      </c>
      <c r="AE143" s="45">
        <v>7.8099422179244403E-4</v>
      </c>
    </row>
    <row r="144" spans="1:31" ht="15" customHeight="1">
      <c r="A144" s="42" t="s">
        <v>47</v>
      </c>
      <c r="B144" s="42" t="s">
        <v>48</v>
      </c>
      <c r="C144" s="42" t="s">
        <v>49</v>
      </c>
      <c r="D144" s="42" t="s">
        <v>50</v>
      </c>
      <c r="E144" s="42" t="s">
        <v>51</v>
      </c>
      <c r="F144" s="42" t="s">
        <v>52</v>
      </c>
      <c r="G144" s="42" t="s">
        <v>103</v>
      </c>
      <c r="H144" s="43" t="s">
        <v>56</v>
      </c>
      <c r="I144" s="44">
        <v>298</v>
      </c>
      <c r="J144" s="45"/>
      <c r="K144" s="45"/>
      <c r="L144" s="45"/>
      <c r="M144" s="45"/>
      <c r="N144" s="45"/>
      <c r="O144" s="45"/>
      <c r="P144" s="45"/>
      <c r="Q144" s="45"/>
      <c r="R144" s="45"/>
      <c r="S144" s="45"/>
      <c r="T144" s="45"/>
      <c r="U144" s="45">
        <v>3.4593829512800364E-4</v>
      </c>
      <c r="V144" s="45">
        <v>2.242787514182342E-4</v>
      </c>
      <c r="W144" s="45">
        <v>4.2273917435257518E-5</v>
      </c>
      <c r="X144" s="45">
        <v>8.1593749259184294E-5</v>
      </c>
      <c r="Y144" s="45">
        <v>3.0090295808629129E-5</v>
      </c>
      <c r="Z144" s="45">
        <v>1.1470271289697577E-5</v>
      </c>
      <c r="AA144" s="45">
        <v>3.708651768719674E-6</v>
      </c>
      <c r="AB144" s="45">
        <v>9.693921158528665E-6</v>
      </c>
      <c r="AC144" s="45">
        <v>8.3063777752387305E-6</v>
      </c>
      <c r="AD144" s="45">
        <v>7.8303515423330781E-6</v>
      </c>
      <c r="AE144" s="45">
        <v>3.9062969156379997E-6</v>
      </c>
    </row>
    <row r="145" spans="1:31" ht="15" customHeight="1">
      <c r="A145" s="42" t="s">
        <v>47</v>
      </c>
      <c r="B145" s="42" t="s">
        <v>48</v>
      </c>
      <c r="C145" s="42" t="s">
        <v>49</v>
      </c>
      <c r="D145" s="42" t="s">
        <v>50</v>
      </c>
      <c r="E145" s="42" t="s">
        <v>51</v>
      </c>
      <c r="F145" s="42" t="s">
        <v>52</v>
      </c>
      <c r="G145" s="42" t="s">
        <v>104</v>
      </c>
      <c r="H145" s="43" t="s">
        <v>54</v>
      </c>
      <c r="I145" s="44">
        <v>25</v>
      </c>
      <c r="J145" s="45"/>
      <c r="K145" s="45"/>
      <c r="L145" s="45"/>
      <c r="M145" s="45"/>
      <c r="N145" s="45"/>
      <c r="O145" s="45"/>
      <c r="P145" s="45"/>
      <c r="Q145" s="45"/>
      <c r="R145" s="45"/>
      <c r="S145" s="45"/>
      <c r="T145" s="45"/>
      <c r="U145" s="45"/>
      <c r="V145" s="45"/>
      <c r="W145" s="45">
        <v>5.1356767555953408E-6</v>
      </c>
      <c r="X145" s="45">
        <v>3.2840301455668692E-7</v>
      </c>
      <c r="Y145" s="45">
        <v>1.3020935450151362E-6</v>
      </c>
      <c r="Z145" s="45">
        <v>6.308196780353726E-7</v>
      </c>
      <c r="AA145" s="45">
        <v>1.5231674894874526E-7</v>
      </c>
      <c r="AB145" s="45">
        <v>1.3970912623955506E-7</v>
      </c>
      <c r="AC145" s="45"/>
      <c r="AD145" s="45">
        <v>4.6952019788928577E-7</v>
      </c>
      <c r="AE145" s="45">
        <v>4.6456726620099998E-7</v>
      </c>
    </row>
    <row r="146" spans="1:31" ht="15" customHeight="1">
      <c r="A146" s="42" t="s">
        <v>47</v>
      </c>
      <c r="B146" s="42" t="s">
        <v>48</v>
      </c>
      <c r="C146" s="42" t="s">
        <v>49</v>
      </c>
      <c r="D146" s="42" t="s">
        <v>50</v>
      </c>
      <c r="E146" s="42" t="s">
        <v>51</v>
      </c>
      <c r="F146" s="42" t="s">
        <v>52</v>
      </c>
      <c r="G146" s="42" t="s">
        <v>104</v>
      </c>
      <c r="H146" s="43" t="s">
        <v>55</v>
      </c>
      <c r="I146" s="44">
        <v>1</v>
      </c>
      <c r="J146" s="45"/>
      <c r="K146" s="45"/>
      <c r="L146" s="45"/>
      <c r="M146" s="45"/>
      <c r="N146" s="45"/>
      <c r="O146" s="45"/>
      <c r="P146" s="45"/>
      <c r="Q146" s="45"/>
      <c r="R146" s="45"/>
      <c r="S146" s="45"/>
      <c r="T146" s="45"/>
      <c r="U146" s="45"/>
      <c r="V146" s="45"/>
      <c r="W146" s="45">
        <v>1.8915716012618358E-3</v>
      </c>
      <c r="X146" s="45">
        <v>1.1959515199919101E-4</v>
      </c>
      <c r="Y146" s="45">
        <v>4.7376117141355642E-4</v>
      </c>
      <c r="Z146" s="45">
        <v>2.2986010385768E-4</v>
      </c>
      <c r="AA146" s="45">
        <v>5.4522642524911705E-5</v>
      </c>
      <c r="AB146" s="45">
        <v>4.8636714449147297E-5</v>
      </c>
      <c r="AC146" s="45"/>
      <c r="AD146" s="45">
        <v>1.6598754877120901E-4</v>
      </c>
      <c r="AE146" s="45">
        <v>1.59543849383941E-4</v>
      </c>
    </row>
    <row r="147" spans="1:31" ht="15" customHeight="1">
      <c r="A147" s="42" t="s">
        <v>47</v>
      </c>
      <c r="B147" s="42" t="s">
        <v>48</v>
      </c>
      <c r="C147" s="42" t="s">
        <v>49</v>
      </c>
      <c r="D147" s="42" t="s">
        <v>50</v>
      </c>
      <c r="E147" s="42" t="s">
        <v>51</v>
      </c>
      <c r="F147" s="42" t="s">
        <v>52</v>
      </c>
      <c r="G147" s="42" t="s">
        <v>104</v>
      </c>
      <c r="H147" s="43" t="s">
        <v>56</v>
      </c>
      <c r="I147" s="44">
        <v>298</v>
      </c>
      <c r="J147" s="45"/>
      <c r="K147" s="45"/>
      <c r="L147" s="45"/>
      <c r="M147" s="45"/>
      <c r="N147" s="45"/>
      <c r="O147" s="45"/>
      <c r="P147" s="45"/>
      <c r="Q147" s="45"/>
      <c r="R147" s="45"/>
      <c r="S147" s="45"/>
      <c r="T147" s="45"/>
      <c r="U147" s="45"/>
      <c r="V147" s="45"/>
      <c r="W147" s="45">
        <v>8.904739053633992E-6</v>
      </c>
      <c r="X147" s="45">
        <v>5.6940877601173847E-7</v>
      </c>
      <c r="Y147" s="45">
        <v>2.2578398128218259E-6</v>
      </c>
      <c r="Z147" s="45">
        <v>1.0938142167324854E-6</v>
      </c>
      <c r="AA147" s="45">
        <v>2.6412026633467137E-7</v>
      </c>
      <c r="AB147" s="45">
        <v>2.4225900371774473E-7</v>
      </c>
      <c r="AC147" s="45"/>
      <c r="AD147" s="45">
        <v>8.1413279862445157E-7</v>
      </c>
      <c r="AE147" s="45">
        <v>8.0558591029599999E-7</v>
      </c>
    </row>
    <row r="148" spans="1:31" ht="15" customHeight="1">
      <c r="A148" s="42" t="s">
        <v>47</v>
      </c>
      <c r="B148" s="42" t="s">
        <v>48</v>
      </c>
      <c r="C148" s="42" t="s">
        <v>49</v>
      </c>
      <c r="D148" s="42" t="s">
        <v>50</v>
      </c>
      <c r="E148" s="42" t="s">
        <v>51</v>
      </c>
      <c r="F148" s="42" t="s">
        <v>52</v>
      </c>
      <c r="G148" s="42" t="s">
        <v>105</v>
      </c>
      <c r="H148" s="43" t="s">
        <v>54</v>
      </c>
      <c r="I148" s="44">
        <v>25</v>
      </c>
      <c r="J148" s="45"/>
      <c r="K148" s="45"/>
      <c r="L148" s="45"/>
      <c r="M148" s="45"/>
      <c r="N148" s="45"/>
      <c r="O148" s="45"/>
      <c r="P148" s="45"/>
      <c r="Q148" s="45"/>
      <c r="R148" s="45"/>
      <c r="S148" s="45"/>
      <c r="T148" s="45"/>
      <c r="U148" s="45">
        <v>1.8788733578318636E-4</v>
      </c>
      <c r="V148" s="45">
        <v>1.7696418538460127E-4</v>
      </c>
      <c r="W148" s="45">
        <v>1.8829182968077186E-4</v>
      </c>
      <c r="X148" s="45">
        <v>1.3506469194180452E-3</v>
      </c>
      <c r="Y148" s="45">
        <v>1.3744162275639133E-3</v>
      </c>
      <c r="Z148" s="45">
        <v>1.193541322516813E-3</v>
      </c>
      <c r="AA148" s="45">
        <v>1.2304890967076783E-3</v>
      </c>
      <c r="AB148" s="45">
        <v>1.2423563736116252E-3</v>
      </c>
      <c r="AC148" s="45">
        <v>1.2068837115811308E-3</v>
      </c>
      <c r="AD148" s="45">
        <v>1.1479720318227102E-3</v>
      </c>
      <c r="AE148" s="45">
        <v>1.1652016270700832E-3</v>
      </c>
    </row>
    <row r="149" spans="1:31" ht="15" customHeight="1">
      <c r="A149" s="42" t="s">
        <v>47</v>
      </c>
      <c r="B149" s="42" t="s">
        <v>48</v>
      </c>
      <c r="C149" s="42" t="s">
        <v>49</v>
      </c>
      <c r="D149" s="42" t="s">
        <v>50</v>
      </c>
      <c r="E149" s="42" t="s">
        <v>51</v>
      </c>
      <c r="F149" s="42" t="s">
        <v>52</v>
      </c>
      <c r="G149" s="42" t="s">
        <v>105</v>
      </c>
      <c r="H149" s="43" t="s">
        <v>55</v>
      </c>
      <c r="I149" s="44">
        <v>1</v>
      </c>
      <c r="J149" s="45"/>
      <c r="K149" s="45"/>
      <c r="L149" s="45"/>
      <c r="M149" s="45"/>
      <c r="N149" s="45"/>
      <c r="O149" s="45"/>
      <c r="P149" s="45"/>
      <c r="Q149" s="45"/>
      <c r="R149" s="45"/>
      <c r="S149" s="45"/>
      <c r="T149" s="45"/>
      <c r="U149" s="45">
        <v>0.49808893989091735</v>
      </c>
      <c r="V149" s="45">
        <v>0.51476309764093364</v>
      </c>
      <c r="W149" s="45">
        <v>0.52879397976291831</v>
      </c>
      <c r="X149" s="45">
        <v>0.52011116068381591</v>
      </c>
      <c r="Y149" s="45">
        <v>0.51681808732369949</v>
      </c>
      <c r="Z149" s="45">
        <v>0.47103044443802794</v>
      </c>
      <c r="AA149" s="45">
        <v>0.4795706748613412</v>
      </c>
      <c r="AB149" s="45">
        <v>0.49190353205202708</v>
      </c>
      <c r="AC149" s="45">
        <v>0.4795741154493971</v>
      </c>
      <c r="AD149" s="45">
        <v>0.46399597385679658</v>
      </c>
      <c r="AE149" s="45">
        <v>0.46365031722426681</v>
      </c>
    </row>
    <row r="150" spans="1:31" ht="15" customHeight="1">
      <c r="A150" s="42" t="s">
        <v>47</v>
      </c>
      <c r="B150" s="42" t="s">
        <v>48</v>
      </c>
      <c r="C150" s="42" t="s">
        <v>49</v>
      </c>
      <c r="D150" s="42" t="s">
        <v>50</v>
      </c>
      <c r="E150" s="42" t="s">
        <v>51</v>
      </c>
      <c r="F150" s="42" t="s">
        <v>52</v>
      </c>
      <c r="G150" s="42" t="s">
        <v>105</v>
      </c>
      <c r="H150" s="43" t="s">
        <v>56</v>
      </c>
      <c r="I150" s="44">
        <v>298</v>
      </c>
      <c r="J150" s="45"/>
      <c r="K150" s="45"/>
      <c r="L150" s="45"/>
      <c r="M150" s="45"/>
      <c r="N150" s="45"/>
      <c r="O150" s="45"/>
      <c r="P150" s="45"/>
      <c r="Q150" s="45"/>
      <c r="R150" s="45"/>
      <c r="S150" s="45"/>
      <c r="T150" s="45"/>
      <c r="U150" s="45">
        <v>2.1642553042886536E-3</v>
      </c>
      <c r="V150" s="45">
        <v>2.2486243772551965E-3</v>
      </c>
      <c r="W150" s="45">
        <v>2.3590359149975241E-3</v>
      </c>
      <c r="X150" s="45">
        <v>2.3680630923818206E-3</v>
      </c>
      <c r="Y150" s="45">
        <v>2.4072843758357844E-3</v>
      </c>
      <c r="Z150" s="45">
        <v>2.07228633532192E-3</v>
      </c>
      <c r="AA150" s="45">
        <v>2.1413590732754558E-3</v>
      </c>
      <c r="AB150" s="45">
        <v>2.1563665784758751E-3</v>
      </c>
      <c r="AC150" s="45">
        <v>2.0934684883764532E-3</v>
      </c>
      <c r="AD150" s="45">
        <v>1.9849664234967554E-3</v>
      </c>
      <c r="AE150" s="45">
        <v>2.0186612339803752E-3</v>
      </c>
    </row>
    <row r="151" spans="1:31" ht="15" customHeight="1">
      <c r="A151" s="42" t="s">
        <v>47</v>
      </c>
      <c r="B151" s="42" t="s">
        <v>48</v>
      </c>
      <c r="C151" s="42" t="s">
        <v>49</v>
      </c>
      <c r="D151" s="42" t="s">
        <v>50</v>
      </c>
      <c r="E151" s="42" t="s">
        <v>51</v>
      </c>
      <c r="F151" s="42" t="s">
        <v>52</v>
      </c>
      <c r="G151" s="42" t="s">
        <v>106</v>
      </c>
      <c r="H151" s="43" t="s">
        <v>54</v>
      </c>
      <c r="I151" s="44">
        <v>25</v>
      </c>
      <c r="J151" s="45"/>
      <c r="K151" s="45"/>
      <c r="L151" s="45"/>
      <c r="M151" s="45"/>
      <c r="N151" s="45"/>
      <c r="O151" s="45"/>
      <c r="P151" s="45"/>
      <c r="Q151" s="45"/>
      <c r="R151" s="45"/>
      <c r="S151" s="45"/>
      <c r="T151" s="45"/>
      <c r="U151" s="45"/>
      <c r="V151" s="45"/>
      <c r="W151" s="45">
        <v>3.376787867587857E-7</v>
      </c>
      <c r="X151" s="45"/>
      <c r="Y151" s="45"/>
      <c r="Z151" s="45"/>
      <c r="AA151" s="45"/>
      <c r="AB151" s="45"/>
      <c r="AC151" s="45"/>
      <c r="AD151" s="45"/>
      <c r="AE151" s="45"/>
    </row>
    <row r="152" spans="1:31" ht="15" customHeight="1">
      <c r="A152" s="42" t="s">
        <v>47</v>
      </c>
      <c r="B152" s="42" t="s">
        <v>48</v>
      </c>
      <c r="C152" s="42" t="s">
        <v>49</v>
      </c>
      <c r="D152" s="42" t="s">
        <v>50</v>
      </c>
      <c r="E152" s="42" t="s">
        <v>51</v>
      </c>
      <c r="F152" s="42" t="s">
        <v>52</v>
      </c>
      <c r="G152" s="42" t="s">
        <v>106</v>
      </c>
      <c r="H152" s="43" t="s">
        <v>55</v>
      </c>
      <c r="I152" s="44">
        <v>1</v>
      </c>
      <c r="J152" s="45"/>
      <c r="K152" s="45"/>
      <c r="L152" s="45"/>
      <c r="M152" s="45"/>
      <c r="N152" s="45"/>
      <c r="O152" s="45"/>
      <c r="P152" s="45"/>
      <c r="Q152" s="45"/>
      <c r="R152" s="45"/>
      <c r="S152" s="45"/>
      <c r="T152" s="45"/>
      <c r="U152" s="45"/>
      <c r="V152" s="45"/>
      <c r="W152" s="45">
        <v>1.1708475398809E-4</v>
      </c>
      <c r="X152" s="45"/>
      <c r="Y152" s="45"/>
      <c r="Z152" s="45"/>
      <c r="AA152" s="45"/>
      <c r="AB152" s="45"/>
      <c r="AC152" s="45"/>
      <c r="AD152" s="45"/>
      <c r="AE152" s="45"/>
    </row>
    <row r="153" spans="1:31" ht="15" customHeight="1">
      <c r="A153" s="42" t="s">
        <v>47</v>
      </c>
      <c r="B153" s="42" t="s">
        <v>48</v>
      </c>
      <c r="C153" s="42" t="s">
        <v>49</v>
      </c>
      <c r="D153" s="42" t="s">
        <v>50</v>
      </c>
      <c r="E153" s="42" t="s">
        <v>51</v>
      </c>
      <c r="F153" s="42" t="s">
        <v>52</v>
      </c>
      <c r="G153" s="42" t="s">
        <v>106</v>
      </c>
      <c r="H153" s="43" t="s">
        <v>56</v>
      </c>
      <c r="I153" s="44">
        <v>298</v>
      </c>
      <c r="J153" s="45"/>
      <c r="K153" s="45"/>
      <c r="L153" s="45"/>
      <c r="M153" s="45"/>
      <c r="N153" s="45"/>
      <c r="O153" s="45"/>
      <c r="P153" s="45"/>
      <c r="Q153" s="45"/>
      <c r="R153" s="45"/>
      <c r="S153" s="45"/>
      <c r="T153" s="45"/>
      <c r="U153" s="45"/>
      <c r="V153" s="45"/>
      <c r="W153" s="45">
        <v>5.856225019781809E-7</v>
      </c>
      <c r="X153" s="45"/>
      <c r="Y153" s="45"/>
      <c r="Z153" s="45"/>
      <c r="AA153" s="45"/>
      <c r="AB153" s="45"/>
      <c r="AC153" s="45"/>
      <c r="AD153" s="45"/>
      <c r="AE153" s="45"/>
    </row>
    <row r="154" spans="1:31" ht="15" customHeight="1">
      <c r="A154" s="42" t="s">
        <v>47</v>
      </c>
      <c r="B154" s="42" t="s">
        <v>48</v>
      </c>
      <c r="C154" s="42" t="s">
        <v>49</v>
      </c>
      <c r="D154" s="42" t="s">
        <v>50</v>
      </c>
      <c r="E154" s="42" t="s">
        <v>51</v>
      </c>
      <c r="F154" s="42" t="s">
        <v>52</v>
      </c>
      <c r="G154" s="42" t="s">
        <v>107</v>
      </c>
      <c r="H154" s="43" t="s">
        <v>54</v>
      </c>
      <c r="I154" s="44">
        <v>25</v>
      </c>
      <c r="J154" s="45"/>
      <c r="K154" s="45"/>
      <c r="L154" s="45"/>
      <c r="M154" s="45"/>
      <c r="N154" s="45"/>
      <c r="O154" s="45"/>
      <c r="P154" s="45"/>
      <c r="Q154" s="45"/>
      <c r="R154" s="45"/>
      <c r="S154" s="45">
        <v>4.7929035821325127E-4</v>
      </c>
      <c r="T154" s="45">
        <v>2.7216264159373777E-4</v>
      </c>
      <c r="U154" s="45">
        <v>1.0866774715794553E-4</v>
      </c>
      <c r="V154" s="45">
        <v>1.8132031489280831E-4</v>
      </c>
      <c r="W154" s="45">
        <v>1.6606800887525474E-5</v>
      </c>
      <c r="X154" s="45">
        <v>3.1716269644824316E-4</v>
      </c>
      <c r="Y154" s="45">
        <v>4.7150385902344636E-4</v>
      </c>
      <c r="Z154" s="45">
        <v>5.9280921347716305E-4</v>
      </c>
      <c r="AA154" s="45">
        <v>5.5090860887534285E-4</v>
      </c>
      <c r="AB154" s="45">
        <v>4.0363201771252618E-4</v>
      </c>
      <c r="AC154" s="45">
        <v>3.6400989271065951E-4</v>
      </c>
      <c r="AD154" s="45">
        <v>4.9563721799548933E-4</v>
      </c>
      <c r="AE154" s="45">
        <v>4.7617890294049311E-4</v>
      </c>
    </row>
    <row r="155" spans="1:31" ht="15" customHeight="1">
      <c r="A155" s="42" t="s">
        <v>47</v>
      </c>
      <c r="B155" s="42" t="s">
        <v>48</v>
      </c>
      <c r="C155" s="42" t="s">
        <v>49</v>
      </c>
      <c r="D155" s="42" t="s">
        <v>50</v>
      </c>
      <c r="E155" s="42" t="s">
        <v>51</v>
      </c>
      <c r="F155" s="42" t="s">
        <v>52</v>
      </c>
      <c r="G155" s="42" t="s">
        <v>107</v>
      </c>
      <c r="H155" s="43" t="s">
        <v>55</v>
      </c>
      <c r="I155" s="44">
        <v>1</v>
      </c>
      <c r="J155" s="45"/>
      <c r="K155" s="45"/>
      <c r="L155" s="45"/>
      <c r="M155" s="45"/>
      <c r="N155" s="45"/>
      <c r="O155" s="45"/>
      <c r="P155" s="45"/>
      <c r="Q155" s="45"/>
      <c r="R155" s="45"/>
      <c r="S155" s="45">
        <v>1.0164789916986636</v>
      </c>
      <c r="T155" s="45">
        <v>0.57720253029199931</v>
      </c>
      <c r="U155" s="45">
        <v>0.23047245244514231</v>
      </c>
      <c r="V155" s="45">
        <v>0.38454412382466802</v>
      </c>
      <c r="W155" s="45">
        <v>3.5810164303902998E-2</v>
      </c>
      <c r="X155" s="45">
        <v>0.68506244618418477</v>
      </c>
      <c r="Y155" s="45">
        <v>1.0172016938076101</v>
      </c>
      <c r="Z155" s="45">
        <v>1.2782943535233702</v>
      </c>
      <c r="AA155" s="45">
        <v>1.1884803668503601</v>
      </c>
      <c r="AB155" s="45">
        <v>0.87069563186964605</v>
      </c>
      <c r="AC155" s="45">
        <v>0.78464865809468298</v>
      </c>
      <c r="AD155" s="45">
        <v>1.0689978330891667</v>
      </c>
      <c r="AE155" s="45">
        <v>1.0262961392620071</v>
      </c>
    </row>
    <row r="156" spans="1:31" ht="15" customHeight="1">
      <c r="A156" s="42" t="s">
        <v>47</v>
      </c>
      <c r="B156" s="42" t="s">
        <v>48</v>
      </c>
      <c r="C156" s="42" t="s">
        <v>49</v>
      </c>
      <c r="D156" s="42" t="s">
        <v>50</v>
      </c>
      <c r="E156" s="42" t="s">
        <v>51</v>
      </c>
      <c r="F156" s="42" t="s">
        <v>52</v>
      </c>
      <c r="G156" s="42" t="s">
        <v>107</v>
      </c>
      <c r="H156" s="43" t="s">
        <v>56</v>
      </c>
      <c r="I156" s="44">
        <v>298</v>
      </c>
      <c r="J156" s="45"/>
      <c r="K156" s="45"/>
      <c r="L156" s="45"/>
      <c r="M156" s="45"/>
      <c r="N156" s="45"/>
      <c r="O156" s="45"/>
      <c r="P156" s="45"/>
      <c r="Q156" s="45"/>
      <c r="R156" s="45"/>
      <c r="S156" s="45">
        <v>5.7131410699019552E-4</v>
      </c>
      <c r="T156" s="45">
        <v>3.244178687797354E-4</v>
      </c>
      <c r="U156" s="45">
        <v>1.295464978362342E-4</v>
      </c>
      <c r="V156" s="45">
        <v>2.161338153522282E-4</v>
      </c>
      <c r="W156" s="45">
        <v>1.9795306657930378E-5</v>
      </c>
      <c r="X156" s="45">
        <v>3.7805793416630654E-4</v>
      </c>
      <c r="Y156" s="45">
        <v>5.6203259995594849E-4</v>
      </c>
      <c r="Z156" s="45">
        <v>7.0662858246477828E-4</v>
      </c>
      <c r="AA156" s="45">
        <v>6.5668306177940855E-4</v>
      </c>
      <c r="AB156" s="45">
        <v>4.8112936511332977E-4</v>
      </c>
      <c r="AC156" s="45">
        <v>4.3389979211110822E-4</v>
      </c>
      <c r="AD156" s="45">
        <v>5.9079956385062161E-4</v>
      </c>
      <c r="AE156" s="45">
        <v>5.6760525230506692E-4</v>
      </c>
    </row>
    <row r="157" spans="1:31" ht="15" customHeight="1">
      <c r="A157" s="42" t="s">
        <v>47</v>
      </c>
      <c r="B157" s="42" t="s">
        <v>48</v>
      </c>
      <c r="C157" s="42" t="s">
        <v>49</v>
      </c>
      <c r="D157" s="42" t="s">
        <v>50</v>
      </c>
      <c r="E157" s="42" t="s">
        <v>51</v>
      </c>
      <c r="F157" s="42" t="s">
        <v>52</v>
      </c>
      <c r="G157" s="42" t="s">
        <v>108</v>
      </c>
      <c r="H157" s="43" t="s">
        <v>54</v>
      </c>
      <c r="I157" s="44">
        <v>25</v>
      </c>
      <c r="J157" s="45"/>
      <c r="K157" s="45"/>
      <c r="L157" s="45"/>
      <c r="M157" s="45"/>
      <c r="N157" s="45"/>
      <c r="O157" s="45"/>
      <c r="P157" s="45"/>
      <c r="Q157" s="45"/>
      <c r="R157" s="45"/>
      <c r="S157" s="45"/>
      <c r="T157" s="45"/>
      <c r="U157" s="45"/>
      <c r="V157" s="45"/>
      <c r="W157" s="45"/>
      <c r="X157" s="45"/>
      <c r="Y157" s="45"/>
      <c r="Z157" s="45">
        <v>1.9902641948690243E-8</v>
      </c>
      <c r="AA157" s="45">
        <v>1.896191954397262E-6</v>
      </c>
      <c r="AB157" s="45">
        <v>2.1998854776270712E-6</v>
      </c>
      <c r="AC157" s="45">
        <v>1.7012236492334903E-5</v>
      </c>
      <c r="AD157" s="45">
        <v>1.2258478870611906E-5</v>
      </c>
      <c r="AE157" s="45">
        <v>4.1278329961230004E-5</v>
      </c>
    </row>
    <row r="158" spans="1:31" ht="15" customHeight="1">
      <c r="A158" s="42" t="s">
        <v>47</v>
      </c>
      <c r="B158" s="42" t="s">
        <v>48</v>
      </c>
      <c r="C158" s="42" t="s">
        <v>49</v>
      </c>
      <c r="D158" s="42" t="s">
        <v>50</v>
      </c>
      <c r="E158" s="42" t="s">
        <v>51</v>
      </c>
      <c r="F158" s="42" t="s">
        <v>52</v>
      </c>
      <c r="G158" s="42" t="s">
        <v>108</v>
      </c>
      <c r="H158" s="43" t="s">
        <v>55</v>
      </c>
      <c r="I158" s="44">
        <v>1</v>
      </c>
      <c r="J158" s="45"/>
      <c r="K158" s="45"/>
      <c r="L158" s="45"/>
      <c r="M158" s="45"/>
      <c r="N158" s="45"/>
      <c r="O158" s="45"/>
      <c r="P158" s="45"/>
      <c r="Q158" s="45"/>
      <c r="R158" s="45"/>
      <c r="S158" s="45"/>
      <c r="T158" s="45"/>
      <c r="U158" s="45"/>
      <c r="V158" s="45"/>
      <c r="W158" s="45"/>
      <c r="X158" s="45"/>
      <c r="Y158" s="45"/>
      <c r="Z158" s="45">
        <v>4.2911673330413794E-5</v>
      </c>
      <c r="AA158" s="45">
        <v>4.0894514944864206E-3</v>
      </c>
      <c r="AB158" s="45">
        <v>4.7439855066062899E-3</v>
      </c>
      <c r="AC158" s="45">
        <v>3.6687411712457416E-2</v>
      </c>
      <c r="AD158" s="45">
        <v>2.6428992010242465E-2</v>
      </c>
      <c r="AE158" s="45">
        <v>8.9022715236209457E-2</v>
      </c>
    </row>
    <row r="159" spans="1:31" ht="15" customHeight="1">
      <c r="A159" s="42" t="s">
        <v>47</v>
      </c>
      <c r="B159" s="42" t="s">
        <v>48</v>
      </c>
      <c r="C159" s="42" t="s">
        <v>49</v>
      </c>
      <c r="D159" s="42" t="s">
        <v>50</v>
      </c>
      <c r="E159" s="42" t="s">
        <v>51</v>
      </c>
      <c r="F159" s="42" t="s">
        <v>52</v>
      </c>
      <c r="G159" s="42" t="s">
        <v>108</v>
      </c>
      <c r="H159" s="43" t="s">
        <v>56</v>
      </c>
      <c r="I159" s="44">
        <v>298</v>
      </c>
      <c r="J159" s="45"/>
      <c r="K159" s="45"/>
      <c r="L159" s="45"/>
      <c r="M159" s="45"/>
      <c r="N159" s="45"/>
      <c r="O159" s="45"/>
      <c r="P159" s="45"/>
      <c r="Q159" s="45"/>
      <c r="R159" s="45"/>
      <c r="S159" s="45"/>
      <c r="T159" s="45"/>
      <c r="U159" s="45"/>
      <c r="V159" s="45"/>
      <c r="W159" s="45"/>
      <c r="X159" s="45"/>
      <c r="Y159" s="45"/>
      <c r="Z159" s="45">
        <v>2.372394920283877E-8</v>
      </c>
      <c r="AA159" s="45">
        <v>2.2602608096415315E-6</v>
      </c>
      <c r="AB159" s="45">
        <v>2.6222634893314612E-6</v>
      </c>
      <c r="AC159" s="45">
        <v>2.0278585898863295E-5</v>
      </c>
      <c r="AD159" s="45">
        <v>1.4612106813769618E-5</v>
      </c>
      <c r="AE159" s="45">
        <v>4.9203769313785998E-5</v>
      </c>
    </row>
    <row r="160" spans="1:31" ht="15" customHeight="1">
      <c r="A160" s="42" t="s">
        <v>47</v>
      </c>
      <c r="B160" s="42" t="s">
        <v>48</v>
      </c>
      <c r="C160" s="42" t="s">
        <v>49</v>
      </c>
      <c r="D160" s="42" t="s">
        <v>50</v>
      </c>
      <c r="E160" s="42" t="s">
        <v>51</v>
      </c>
      <c r="F160" s="42" t="s">
        <v>52</v>
      </c>
      <c r="G160" s="42" t="s">
        <v>109</v>
      </c>
      <c r="H160" s="43" t="s">
        <v>54</v>
      </c>
      <c r="I160" s="44">
        <v>25</v>
      </c>
      <c r="J160" s="45"/>
      <c r="K160" s="45"/>
      <c r="L160" s="45"/>
      <c r="M160" s="45"/>
      <c r="N160" s="45"/>
      <c r="O160" s="45"/>
      <c r="P160" s="45"/>
      <c r="Q160" s="45"/>
      <c r="R160" s="45"/>
      <c r="S160" s="45"/>
      <c r="T160" s="45"/>
      <c r="U160" s="45"/>
      <c r="V160" s="45"/>
      <c r="W160" s="45"/>
      <c r="X160" s="45"/>
      <c r="Y160" s="45">
        <v>4.5426056969605832E-8</v>
      </c>
      <c r="Z160" s="45"/>
      <c r="AA160" s="45"/>
      <c r="AB160" s="45"/>
      <c r="AC160" s="45">
        <v>1.6018521281517501E-7</v>
      </c>
      <c r="AD160" s="45">
        <v>6.6035454851190477E-8</v>
      </c>
      <c r="AE160" s="45">
        <v>1.4497613633399997E-7</v>
      </c>
    </row>
    <row r="161" spans="1:31" ht="15" customHeight="1">
      <c r="A161" s="42" t="s">
        <v>47</v>
      </c>
      <c r="B161" s="42" t="s">
        <v>48</v>
      </c>
      <c r="C161" s="42" t="s">
        <v>49</v>
      </c>
      <c r="D161" s="42" t="s">
        <v>50</v>
      </c>
      <c r="E161" s="42" t="s">
        <v>51</v>
      </c>
      <c r="F161" s="42" t="s">
        <v>52</v>
      </c>
      <c r="G161" s="42" t="s">
        <v>109</v>
      </c>
      <c r="H161" s="43" t="s">
        <v>55</v>
      </c>
      <c r="I161" s="44">
        <v>1</v>
      </c>
      <c r="J161" s="45"/>
      <c r="K161" s="45"/>
      <c r="L161" s="45"/>
      <c r="M161" s="45"/>
      <c r="N161" s="45"/>
      <c r="O161" s="45"/>
      <c r="P161" s="45"/>
      <c r="Q161" s="45"/>
      <c r="R161" s="45"/>
      <c r="S161" s="45"/>
      <c r="T161" s="45"/>
      <c r="U161" s="45"/>
      <c r="V161" s="45"/>
      <c r="W161" s="45"/>
      <c r="X161" s="45"/>
      <c r="Y161" s="45">
        <v>9.6921035150350894E-5</v>
      </c>
      <c r="Z161" s="45"/>
      <c r="AA161" s="45"/>
      <c r="AB161" s="45"/>
      <c r="AC161" s="45">
        <v>3.4299579828244299E-4</v>
      </c>
      <c r="AD161" s="45">
        <v>1.4172652895188401E-4</v>
      </c>
      <c r="AE161" s="45">
        <v>3.1014233373014005E-4</v>
      </c>
    </row>
    <row r="162" spans="1:31" ht="15" customHeight="1">
      <c r="A162" s="42" t="s">
        <v>47</v>
      </c>
      <c r="B162" s="42" t="s">
        <v>48</v>
      </c>
      <c r="C162" s="42" t="s">
        <v>49</v>
      </c>
      <c r="D162" s="42" t="s">
        <v>50</v>
      </c>
      <c r="E162" s="42" t="s">
        <v>51</v>
      </c>
      <c r="F162" s="42" t="s">
        <v>52</v>
      </c>
      <c r="G162" s="42" t="s">
        <v>109</v>
      </c>
      <c r="H162" s="43" t="s">
        <v>56</v>
      </c>
      <c r="I162" s="44">
        <v>298</v>
      </c>
      <c r="J162" s="45"/>
      <c r="K162" s="45"/>
      <c r="L162" s="45"/>
      <c r="M162" s="45"/>
      <c r="N162" s="45"/>
      <c r="O162" s="45"/>
      <c r="P162" s="45"/>
      <c r="Q162" s="45"/>
      <c r="R162" s="45"/>
      <c r="S162" s="45"/>
      <c r="T162" s="45"/>
      <c r="U162" s="45"/>
      <c r="V162" s="45"/>
      <c r="W162" s="45"/>
      <c r="X162" s="45"/>
      <c r="Y162" s="45">
        <v>5.4147859907770114E-8</v>
      </c>
      <c r="Z162" s="45"/>
      <c r="AA162" s="45"/>
      <c r="AB162" s="45"/>
      <c r="AC162" s="45">
        <v>1.9094077367568762E-7</v>
      </c>
      <c r="AD162" s="45">
        <v>7.8714262182161301E-8</v>
      </c>
      <c r="AE162" s="45">
        <v>1.7281155451099999E-7</v>
      </c>
    </row>
    <row r="163" spans="1:31" ht="15" customHeight="1">
      <c r="A163" s="42" t="s">
        <v>47</v>
      </c>
      <c r="B163" s="42" t="s">
        <v>48</v>
      </c>
      <c r="C163" s="42" t="s">
        <v>49</v>
      </c>
      <c r="D163" s="42" t="s">
        <v>50</v>
      </c>
      <c r="E163" s="42" t="s">
        <v>51</v>
      </c>
      <c r="F163" s="42" t="s">
        <v>52</v>
      </c>
      <c r="G163" s="42" t="s">
        <v>110</v>
      </c>
      <c r="H163" s="43" t="s">
        <v>54</v>
      </c>
      <c r="I163" s="44">
        <v>25</v>
      </c>
      <c r="J163" s="45"/>
      <c r="K163" s="45"/>
      <c r="L163" s="45"/>
      <c r="M163" s="45"/>
      <c r="N163" s="45"/>
      <c r="O163" s="45"/>
      <c r="P163" s="45"/>
      <c r="Q163" s="45"/>
      <c r="R163" s="45"/>
      <c r="S163" s="45">
        <v>1.9268009386257548E-3</v>
      </c>
      <c r="T163" s="45">
        <v>1.9198132978235272E-3</v>
      </c>
      <c r="U163" s="45">
        <v>4.9687833284218369E-4</v>
      </c>
      <c r="V163" s="45">
        <v>1.7632345319174952E-4</v>
      </c>
      <c r="W163" s="45">
        <v>5.0766963122640479E-4</v>
      </c>
      <c r="X163" s="45">
        <v>2.7137119973493336E-4</v>
      </c>
      <c r="Y163" s="45">
        <v>3.9492891462074758E-4</v>
      </c>
      <c r="Z163" s="45">
        <v>2.2238717928411549E-4</v>
      </c>
      <c r="AA163" s="45">
        <v>1.9956246841870237E-4</v>
      </c>
      <c r="AB163" s="45">
        <v>3.2138680370779167E-4</v>
      </c>
      <c r="AC163" s="45">
        <v>2.4571268364477266E-4</v>
      </c>
      <c r="AD163" s="45">
        <v>1.9332693077101905E-4</v>
      </c>
      <c r="AE163" s="45">
        <v>1.9320937794042799E-4</v>
      </c>
    </row>
    <row r="164" spans="1:31" ht="15" customHeight="1">
      <c r="A164" s="42" t="s">
        <v>47</v>
      </c>
      <c r="B164" s="42" t="s">
        <v>48</v>
      </c>
      <c r="C164" s="42" t="s">
        <v>49</v>
      </c>
      <c r="D164" s="42" t="s">
        <v>50</v>
      </c>
      <c r="E164" s="42" t="s">
        <v>51</v>
      </c>
      <c r="F164" s="42" t="s">
        <v>52</v>
      </c>
      <c r="G164" s="42" t="s">
        <v>110</v>
      </c>
      <c r="H164" s="43" t="s">
        <v>55</v>
      </c>
      <c r="I164" s="44">
        <v>1</v>
      </c>
      <c r="J164" s="45"/>
      <c r="K164" s="45"/>
      <c r="L164" s="45"/>
      <c r="M164" s="45"/>
      <c r="N164" s="45"/>
      <c r="O164" s="45"/>
      <c r="P164" s="45"/>
      <c r="Q164" s="45"/>
      <c r="R164" s="45"/>
      <c r="S164" s="45">
        <v>4.0863594306375042</v>
      </c>
      <c r="T164" s="45">
        <v>4.0715400420241341</v>
      </c>
      <c r="U164" s="45">
        <v>1.0537795682917033</v>
      </c>
      <c r="V164" s="45">
        <v>0.37394677952906347</v>
      </c>
      <c r="W164" s="45">
        <v>1.09450879195146</v>
      </c>
      <c r="X164" s="45">
        <v>0.58508025890650095</v>
      </c>
      <c r="Y164" s="45">
        <v>0.87858244555158393</v>
      </c>
      <c r="Z164" s="45">
        <v>0.49048376614868094</v>
      </c>
      <c r="AA164" s="45">
        <v>0.43742284744332494</v>
      </c>
      <c r="AB164" s="45">
        <v>0.70414471320361205</v>
      </c>
      <c r="AC164" s="45">
        <v>0.53835656887299299</v>
      </c>
      <c r="AD164" s="45">
        <v>0.42344471554455942</v>
      </c>
      <c r="AE164" s="45">
        <v>0.4238797279148474</v>
      </c>
    </row>
    <row r="165" spans="1:31" ht="15" customHeight="1">
      <c r="A165" s="42" t="s">
        <v>47</v>
      </c>
      <c r="B165" s="42" t="s">
        <v>48</v>
      </c>
      <c r="C165" s="42" t="s">
        <v>49</v>
      </c>
      <c r="D165" s="42" t="s">
        <v>50</v>
      </c>
      <c r="E165" s="42" t="s">
        <v>51</v>
      </c>
      <c r="F165" s="42" t="s">
        <v>52</v>
      </c>
      <c r="G165" s="42" t="s">
        <v>110</v>
      </c>
      <c r="H165" s="43" t="s">
        <v>56</v>
      </c>
      <c r="I165" s="44">
        <v>298</v>
      </c>
      <c r="J165" s="45"/>
      <c r="K165" s="45"/>
      <c r="L165" s="45"/>
      <c r="M165" s="45"/>
      <c r="N165" s="45"/>
      <c r="O165" s="45"/>
      <c r="P165" s="45"/>
      <c r="Q165" s="45"/>
      <c r="R165" s="45"/>
      <c r="S165" s="45">
        <v>2.2967467188418998E-3</v>
      </c>
      <c r="T165" s="45">
        <v>2.2884174510056443E-3</v>
      </c>
      <c r="U165" s="45">
        <v>5.9227897274788225E-4</v>
      </c>
      <c r="V165" s="45">
        <v>2.1017755620456605E-4</v>
      </c>
      <c r="W165" s="45">
        <v>6.0514220042187465E-4</v>
      </c>
      <c r="X165" s="45">
        <v>3.2347447008404122E-4</v>
      </c>
      <c r="Y165" s="45">
        <v>4.7075526622793109E-4</v>
      </c>
      <c r="Z165" s="45">
        <v>2.6508551770666646E-4</v>
      </c>
      <c r="AA165" s="45">
        <v>2.3787846235509425E-4</v>
      </c>
      <c r="AB165" s="45">
        <v>3.8309307001968708E-4</v>
      </c>
      <c r="AC165" s="45">
        <v>2.9288951890456993E-4</v>
      </c>
      <c r="AD165" s="45">
        <v>2.3044570147905412E-4</v>
      </c>
      <c r="AE165" s="45">
        <v>2.3030557850499002E-4</v>
      </c>
    </row>
    <row r="166" spans="1:31" ht="15" customHeight="1">
      <c r="A166" s="42" t="s">
        <v>47</v>
      </c>
      <c r="B166" s="42" t="s">
        <v>48</v>
      </c>
      <c r="C166" s="42" t="s">
        <v>49</v>
      </c>
      <c r="D166" s="42" t="s">
        <v>50</v>
      </c>
      <c r="E166" s="42" t="s">
        <v>51</v>
      </c>
      <c r="F166" s="42" t="s">
        <v>52</v>
      </c>
      <c r="G166" s="42" t="s">
        <v>111</v>
      </c>
      <c r="H166" s="43" t="s">
        <v>54</v>
      </c>
      <c r="I166" s="44">
        <v>25</v>
      </c>
      <c r="J166" s="45"/>
      <c r="K166" s="45"/>
      <c r="L166" s="45"/>
      <c r="M166" s="45"/>
      <c r="N166" s="45"/>
      <c r="O166" s="45"/>
      <c r="P166" s="45"/>
      <c r="Q166" s="45"/>
      <c r="R166" s="45"/>
      <c r="S166" s="45"/>
      <c r="T166" s="45"/>
      <c r="U166" s="45"/>
      <c r="V166" s="45"/>
      <c r="W166" s="45"/>
      <c r="X166" s="45"/>
      <c r="Y166" s="45"/>
      <c r="Z166" s="45"/>
      <c r="AA166" s="45"/>
      <c r="AB166" s="45">
        <v>1.7865834678500596E-7</v>
      </c>
      <c r="AC166" s="45">
        <v>2.3059188982720509E-6</v>
      </c>
      <c r="AD166" s="45">
        <v>7.2079064211190479E-7</v>
      </c>
      <c r="AE166" s="45">
        <v>1.7852008789410005E-6</v>
      </c>
    </row>
    <row r="167" spans="1:31" ht="15" customHeight="1">
      <c r="A167" s="42" t="s">
        <v>47</v>
      </c>
      <c r="B167" s="42" t="s">
        <v>48</v>
      </c>
      <c r="C167" s="42" t="s">
        <v>49</v>
      </c>
      <c r="D167" s="42" t="s">
        <v>50</v>
      </c>
      <c r="E167" s="42" t="s">
        <v>51</v>
      </c>
      <c r="F167" s="42" t="s">
        <v>52</v>
      </c>
      <c r="G167" s="42" t="s">
        <v>111</v>
      </c>
      <c r="H167" s="43" t="s">
        <v>55</v>
      </c>
      <c r="I167" s="44">
        <v>1</v>
      </c>
      <c r="J167" s="45"/>
      <c r="K167" s="45"/>
      <c r="L167" s="45"/>
      <c r="M167" s="45"/>
      <c r="N167" s="45"/>
      <c r="O167" s="45"/>
      <c r="P167" s="45"/>
      <c r="Q167" s="45"/>
      <c r="R167" s="45"/>
      <c r="S167" s="45"/>
      <c r="T167" s="45"/>
      <c r="U167" s="45"/>
      <c r="V167" s="45"/>
      <c r="W167" s="45"/>
      <c r="X167" s="45"/>
      <c r="Y167" s="45"/>
      <c r="Z167" s="45"/>
      <c r="AA167" s="45"/>
      <c r="AB167" s="45">
        <v>3.8582379716279306E-4</v>
      </c>
      <c r="AC167" s="45">
        <v>4.9700417596650398E-3</v>
      </c>
      <c r="AD167" s="45">
        <v>1.5555437710747769E-3</v>
      </c>
      <c r="AE167" s="45">
        <v>3.8700385768759226E-3</v>
      </c>
    </row>
    <row r="168" spans="1:31" ht="15" customHeight="1">
      <c r="A168" s="42" t="s">
        <v>47</v>
      </c>
      <c r="B168" s="42" t="s">
        <v>48</v>
      </c>
      <c r="C168" s="42" t="s">
        <v>49</v>
      </c>
      <c r="D168" s="42" t="s">
        <v>50</v>
      </c>
      <c r="E168" s="42" t="s">
        <v>51</v>
      </c>
      <c r="F168" s="42" t="s">
        <v>52</v>
      </c>
      <c r="G168" s="42" t="s">
        <v>111</v>
      </c>
      <c r="H168" s="43" t="s">
        <v>56</v>
      </c>
      <c r="I168" s="44">
        <v>298</v>
      </c>
      <c r="J168" s="45"/>
      <c r="K168" s="45"/>
      <c r="L168" s="45"/>
      <c r="M168" s="45"/>
      <c r="N168" s="45"/>
      <c r="O168" s="45"/>
      <c r="P168" s="45"/>
      <c r="Q168" s="45"/>
      <c r="R168" s="45"/>
      <c r="S168" s="45"/>
      <c r="T168" s="45"/>
      <c r="U168" s="45"/>
      <c r="V168" s="45"/>
      <c r="W168" s="45"/>
      <c r="X168" s="45"/>
      <c r="Y168" s="45"/>
      <c r="Z168" s="45"/>
      <c r="AA168" s="45"/>
      <c r="AB168" s="45">
        <v>2.1296074936772769E-7</v>
      </c>
      <c r="AC168" s="45">
        <v>2.7486553267402911E-6</v>
      </c>
      <c r="AD168" s="45">
        <v>8.5918244539761921E-7</v>
      </c>
      <c r="AE168" s="45">
        <v>2.1279594476980002E-6</v>
      </c>
    </row>
    <row r="169" spans="1:31" ht="15" customHeight="1">
      <c r="A169" s="42" t="s">
        <v>47</v>
      </c>
      <c r="B169" s="42" t="s">
        <v>48</v>
      </c>
      <c r="C169" s="42" t="s">
        <v>49</v>
      </c>
      <c r="D169" s="42" t="s">
        <v>50</v>
      </c>
      <c r="E169" s="42" t="s">
        <v>51</v>
      </c>
      <c r="F169" s="42" t="s">
        <v>52</v>
      </c>
      <c r="G169" s="42" t="s">
        <v>112</v>
      </c>
      <c r="H169" s="43" t="s">
        <v>54</v>
      </c>
      <c r="I169" s="44">
        <v>25</v>
      </c>
      <c r="J169" s="45"/>
      <c r="K169" s="45"/>
      <c r="L169" s="45"/>
      <c r="M169" s="45"/>
      <c r="N169" s="45"/>
      <c r="O169" s="45"/>
      <c r="P169" s="45"/>
      <c r="Q169" s="45"/>
      <c r="R169" s="45"/>
      <c r="S169" s="45"/>
      <c r="T169" s="45"/>
      <c r="U169" s="45"/>
      <c r="V169" s="45"/>
      <c r="W169" s="45"/>
      <c r="X169" s="45"/>
      <c r="Y169" s="45"/>
      <c r="Z169" s="45">
        <v>9.0758154016119763E-7</v>
      </c>
      <c r="AA169" s="45">
        <v>1.9376408316923093E-8</v>
      </c>
      <c r="AB169" s="45">
        <v>1.443694518810762E-6</v>
      </c>
      <c r="AC169" s="45">
        <v>8.2559004959099775E-6</v>
      </c>
      <c r="AD169" s="45">
        <v>3.5875171785059525E-6</v>
      </c>
      <c r="AE169" s="45">
        <v>1.0010302629122998E-5</v>
      </c>
    </row>
    <row r="170" spans="1:31" ht="15" customHeight="1">
      <c r="A170" s="42" t="s">
        <v>47</v>
      </c>
      <c r="B170" s="42" t="s">
        <v>48</v>
      </c>
      <c r="C170" s="42" t="s">
        <v>49</v>
      </c>
      <c r="D170" s="42" t="s">
        <v>50</v>
      </c>
      <c r="E170" s="42" t="s">
        <v>51</v>
      </c>
      <c r="F170" s="42" t="s">
        <v>52</v>
      </c>
      <c r="G170" s="42" t="s">
        <v>112</v>
      </c>
      <c r="H170" s="43" t="s">
        <v>55</v>
      </c>
      <c r="I170" s="44">
        <v>1</v>
      </c>
      <c r="J170" s="45"/>
      <c r="K170" s="45"/>
      <c r="L170" s="45"/>
      <c r="M170" s="45"/>
      <c r="N170" s="45"/>
      <c r="O170" s="45"/>
      <c r="P170" s="45"/>
      <c r="Q170" s="45"/>
      <c r="R170" s="45"/>
      <c r="S170" s="45"/>
      <c r="T170" s="45"/>
      <c r="U170" s="45"/>
      <c r="V170" s="45"/>
      <c r="W170" s="45"/>
      <c r="X170" s="45"/>
      <c r="Y170" s="45"/>
      <c r="Z170" s="45">
        <v>1.95680675421197E-3</v>
      </c>
      <c r="AA170" s="45">
        <v>4.1782733988184706E-5</v>
      </c>
      <c r="AB170" s="45">
        <v>3.1134700993249399E-3</v>
      </c>
      <c r="AC170" s="45">
        <v>1.7806180633556382E-2</v>
      </c>
      <c r="AD170" s="45">
        <v>7.7350486553149737E-3</v>
      </c>
      <c r="AE170" s="45">
        <v>2.1741864127467002E-2</v>
      </c>
    </row>
    <row r="171" spans="1:31" ht="15" customHeight="1">
      <c r="A171" s="42" t="s">
        <v>47</v>
      </c>
      <c r="B171" s="42" t="s">
        <v>48</v>
      </c>
      <c r="C171" s="42" t="s">
        <v>49</v>
      </c>
      <c r="D171" s="42" t="s">
        <v>50</v>
      </c>
      <c r="E171" s="42" t="s">
        <v>51</v>
      </c>
      <c r="F171" s="42" t="s">
        <v>52</v>
      </c>
      <c r="G171" s="42" t="s">
        <v>112</v>
      </c>
      <c r="H171" s="43" t="s">
        <v>56</v>
      </c>
      <c r="I171" s="44">
        <v>298</v>
      </c>
      <c r="J171" s="45"/>
      <c r="K171" s="45"/>
      <c r="L171" s="45"/>
      <c r="M171" s="45"/>
      <c r="N171" s="45"/>
      <c r="O171" s="45"/>
      <c r="P171" s="45"/>
      <c r="Q171" s="45"/>
      <c r="R171" s="45"/>
      <c r="S171" s="45"/>
      <c r="T171" s="45"/>
      <c r="U171" s="45"/>
      <c r="V171" s="45"/>
      <c r="W171" s="45"/>
      <c r="X171" s="45"/>
      <c r="Y171" s="45"/>
      <c r="Z171" s="45">
        <v>1.0818371958721427E-6</v>
      </c>
      <c r="AA171" s="45">
        <v>2.3096678713772392E-8</v>
      </c>
      <c r="AB171" s="45">
        <v>1.7208838664224329E-6</v>
      </c>
      <c r="AC171" s="45">
        <v>9.8410333911247036E-6</v>
      </c>
      <c r="AD171" s="45">
        <v>4.2763204767796898E-6</v>
      </c>
      <c r="AE171" s="45">
        <v>1.1932280733915E-5</v>
      </c>
    </row>
    <row r="172" spans="1:31" ht="15" customHeight="1">
      <c r="A172" s="42" t="s">
        <v>47</v>
      </c>
      <c r="B172" s="42" t="s">
        <v>48</v>
      </c>
      <c r="C172" s="42" t="s">
        <v>49</v>
      </c>
      <c r="D172" s="42" t="s">
        <v>50</v>
      </c>
      <c r="E172" s="42" t="s">
        <v>51</v>
      </c>
      <c r="F172" s="42" t="s">
        <v>52</v>
      </c>
      <c r="G172" s="42" t="s">
        <v>113</v>
      </c>
      <c r="H172" s="43" t="s">
        <v>54</v>
      </c>
      <c r="I172" s="44">
        <v>25</v>
      </c>
      <c r="J172" s="45"/>
      <c r="K172" s="45"/>
      <c r="L172" s="45"/>
      <c r="M172" s="45"/>
      <c r="N172" s="45"/>
      <c r="O172" s="45"/>
      <c r="P172" s="45"/>
      <c r="Q172" s="45"/>
      <c r="R172" s="45"/>
      <c r="S172" s="45"/>
      <c r="T172" s="45"/>
      <c r="U172" s="45"/>
      <c r="V172" s="45"/>
      <c r="W172" s="45"/>
      <c r="X172" s="45"/>
      <c r="Y172" s="45">
        <v>1.5014582981310598E-7</v>
      </c>
      <c r="Z172" s="45">
        <v>1.1186456176121755E-5</v>
      </c>
      <c r="AA172" s="45">
        <v>8.9846493135194395E-6</v>
      </c>
      <c r="AB172" s="45">
        <v>2.4575603042918257E-6</v>
      </c>
      <c r="AC172" s="45">
        <v>8.5836067123722998E-6</v>
      </c>
      <c r="AD172" s="45">
        <v>8.1749835376238097E-6</v>
      </c>
      <c r="AE172" s="45">
        <v>1.7748952752478003E-5</v>
      </c>
    </row>
    <row r="173" spans="1:31" ht="15" customHeight="1">
      <c r="A173" s="42" t="s">
        <v>47</v>
      </c>
      <c r="B173" s="42" t="s">
        <v>48</v>
      </c>
      <c r="C173" s="42" t="s">
        <v>49</v>
      </c>
      <c r="D173" s="42" t="s">
        <v>50</v>
      </c>
      <c r="E173" s="42" t="s">
        <v>51</v>
      </c>
      <c r="F173" s="42" t="s">
        <v>52</v>
      </c>
      <c r="G173" s="42" t="s">
        <v>113</v>
      </c>
      <c r="H173" s="43" t="s">
        <v>55</v>
      </c>
      <c r="I173" s="44">
        <v>1</v>
      </c>
      <c r="J173" s="45"/>
      <c r="K173" s="45"/>
      <c r="L173" s="45"/>
      <c r="M173" s="45"/>
      <c r="N173" s="45"/>
      <c r="O173" s="45"/>
      <c r="P173" s="45"/>
      <c r="Q173" s="45"/>
      <c r="R173" s="45"/>
      <c r="S173" s="45"/>
      <c r="T173" s="45"/>
      <c r="U173" s="45"/>
      <c r="V173" s="45"/>
      <c r="W173" s="45"/>
      <c r="X173" s="45"/>
      <c r="Y173" s="45">
        <v>3.2413198396070997E-4</v>
      </c>
      <c r="Z173" s="45">
        <v>2.4125956713095909E-2</v>
      </c>
      <c r="AA173" s="45">
        <v>1.9370633991828503E-2</v>
      </c>
      <c r="AB173" s="45">
        <v>5.3027713250890958E-3</v>
      </c>
      <c r="AC173" s="45">
        <v>1.8513422854813912E-2</v>
      </c>
      <c r="AD173" s="45">
        <v>1.7626551717238967E-2</v>
      </c>
      <c r="AE173" s="45">
        <v>3.8272266199605158E-2</v>
      </c>
    </row>
    <row r="174" spans="1:31" ht="15" customHeight="1">
      <c r="A174" s="42" t="s">
        <v>47</v>
      </c>
      <c r="B174" s="42" t="s">
        <v>48</v>
      </c>
      <c r="C174" s="42" t="s">
        <v>49</v>
      </c>
      <c r="D174" s="42" t="s">
        <v>50</v>
      </c>
      <c r="E174" s="42" t="s">
        <v>51</v>
      </c>
      <c r="F174" s="42" t="s">
        <v>52</v>
      </c>
      <c r="G174" s="42" t="s">
        <v>113</v>
      </c>
      <c r="H174" s="43" t="s">
        <v>56</v>
      </c>
      <c r="I174" s="44">
        <v>298</v>
      </c>
      <c r="J174" s="45"/>
      <c r="K174" s="45"/>
      <c r="L174" s="45"/>
      <c r="M174" s="45"/>
      <c r="N174" s="45"/>
      <c r="O174" s="45"/>
      <c r="P174" s="45"/>
      <c r="Q174" s="45"/>
      <c r="R174" s="45"/>
      <c r="S174" s="45"/>
      <c r="T174" s="45"/>
      <c r="U174" s="45"/>
      <c r="V174" s="45"/>
      <c r="W174" s="45"/>
      <c r="X174" s="45"/>
      <c r="Y174" s="45">
        <v>1.7897382913722194E-7</v>
      </c>
      <c r="Z174" s="45">
        <v>1.3334255761937101E-5</v>
      </c>
      <c r="AA174" s="45">
        <v>1.0709701981715166E-5</v>
      </c>
      <c r="AB174" s="45">
        <v>2.9294118827158648E-6</v>
      </c>
      <c r="AC174" s="45">
        <v>1.0231659201147769E-5</v>
      </c>
      <c r="AD174" s="45">
        <v>9.7445803768480382E-6</v>
      </c>
      <c r="AE174" s="45">
        <v>2.1156751680953005E-5</v>
      </c>
    </row>
    <row r="175" spans="1:31" ht="15" customHeight="1">
      <c r="A175" s="42" t="s">
        <v>47</v>
      </c>
      <c r="B175" s="42" t="s">
        <v>48</v>
      </c>
      <c r="C175" s="42" t="s">
        <v>49</v>
      </c>
      <c r="D175" s="42" t="s">
        <v>50</v>
      </c>
      <c r="E175" s="42" t="s">
        <v>51</v>
      </c>
      <c r="F175" s="42" t="s">
        <v>52</v>
      </c>
      <c r="G175" s="42" t="s">
        <v>114</v>
      </c>
      <c r="H175" s="43" t="s">
        <v>54</v>
      </c>
      <c r="I175" s="44">
        <v>25</v>
      </c>
      <c r="J175" s="45"/>
      <c r="K175" s="45"/>
      <c r="L175" s="45"/>
      <c r="M175" s="45"/>
      <c r="N175" s="45"/>
      <c r="O175" s="45"/>
      <c r="P175" s="45"/>
      <c r="Q175" s="45"/>
      <c r="R175" s="45"/>
      <c r="S175" s="45"/>
      <c r="T175" s="45"/>
      <c r="U175" s="45"/>
      <c r="V175" s="45"/>
      <c r="W175" s="45"/>
      <c r="X175" s="45"/>
      <c r="Y175" s="45"/>
      <c r="Z175" s="45"/>
      <c r="AA175" s="45">
        <v>6.8682543927300956E-8</v>
      </c>
      <c r="AB175" s="45">
        <v>9.3950063928767267E-7</v>
      </c>
      <c r="AC175" s="45">
        <v>8.6684273243161545E-6</v>
      </c>
      <c r="AD175" s="45">
        <v>2.364593312640476E-6</v>
      </c>
      <c r="AE175" s="45">
        <v>1.5508365006794E-5</v>
      </c>
    </row>
    <row r="176" spans="1:31" ht="15" customHeight="1">
      <c r="A176" s="42" t="s">
        <v>47</v>
      </c>
      <c r="B176" s="42" t="s">
        <v>48</v>
      </c>
      <c r="C176" s="42" t="s">
        <v>49</v>
      </c>
      <c r="D176" s="42" t="s">
        <v>50</v>
      </c>
      <c r="E176" s="42" t="s">
        <v>51</v>
      </c>
      <c r="F176" s="42" t="s">
        <v>52</v>
      </c>
      <c r="G176" s="42" t="s">
        <v>114</v>
      </c>
      <c r="H176" s="43" t="s">
        <v>55</v>
      </c>
      <c r="I176" s="44">
        <v>1</v>
      </c>
      <c r="J176" s="45"/>
      <c r="K176" s="45"/>
      <c r="L176" s="45"/>
      <c r="M176" s="45"/>
      <c r="N176" s="45"/>
      <c r="O176" s="45"/>
      <c r="P176" s="45"/>
      <c r="Q176" s="45"/>
      <c r="R176" s="45"/>
      <c r="S176" s="45"/>
      <c r="T176" s="45"/>
      <c r="U176" s="45"/>
      <c r="V176" s="45"/>
      <c r="W176" s="45"/>
      <c r="X176" s="45"/>
      <c r="Y176" s="45"/>
      <c r="Z176" s="45"/>
      <c r="AA176" s="45">
        <v>1.48092010392981E-4</v>
      </c>
      <c r="AB176" s="45">
        <v>2.0255743562981399E-3</v>
      </c>
      <c r="AC176" s="45">
        <v>1.8683552962918622E-2</v>
      </c>
      <c r="AD176" s="45">
        <v>5.0987836095473128E-3</v>
      </c>
      <c r="AE176" s="45">
        <v>3.3448551846729548E-2</v>
      </c>
    </row>
    <row r="177" spans="1:31" ht="15" customHeight="1">
      <c r="A177" s="42" t="s">
        <v>47</v>
      </c>
      <c r="B177" s="42" t="s">
        <v>48</v>
      </c>
      <c r="C177" s="42" t="s">
        <v>49</v>
      </c>
      <c r="D177" s="42" t="s">
        <v>50</v>
      </c>
      <c r="E177" s="42" t="s">
        <v>51</v>
      </c>
      <c r="F177" s="42" t="s">
        <v>52</v>
      </c>
      <c r="G177" s="42" t="s">
        <v>114</v>
      </c>
      <c r="H177" s="43" t="s">
        <v>56</v>
      </c>
      <c r="I177" s="44">
        <v>298</v>
      </c>
      <c r="J177" s="45"/>
      <c r="K177" s="45"/>
      <c r="L177" s="45"/>
      <c r="M177" s="45"/>
      <c r="N177" s="45"/>
      <c r="O177" s="45"/>
      <c r="P177" s="45"/>
      <c r="Q177" s="45"/>
      <c r="R177" s="45"/>
      <c r="S177" s="45"/>
      <c r="T177" s="45"/>
      <c r="U177" s="45"/>
      <c r="V177" s="45"/>
      <c r="W177" s="45"/>
      <c r="X177" s="45"/>
      <c r="Y177" s="45"/>
      <c r="Z177" s="45"/>
      <c r="AA177" s="45">
        <v>8.1869592361342753E-8</v>
      </c>
      <c r="AB177" s="45">
        <v>1.1198847620309115E-6</v>
      </c>
      <c r="AC177" s="45">
        <v>1.0332765370584827E-5</v>
      </c>
      <c r="AD177" s="45">
        <v>2.8185952286672647E-6</v>
      </c>
      <c r="AE177" s="45">
        <v>1.8485971088098002E-5</v>
      </c>
    </row>
    <row r="178" spans="1:31" ht="15" customHeight="1">
      <c r="A178" s="42" t="s">
        <v>47</v>
      </c>
      <c r="B178" s="42" t="s">
        <v>48</v>
      </c>
      <c r="C178" s="42" t="s">
        <v>49</v>
      </c>
      <c r="D178" s="42" t="s">
        <v>50</v>
      </c>
      <c r="E178" s="42" t="s">
        <v>51</v>
      </c>
      <c r="F178" s="42" t="s">
        <v>52</v>
      </c>
      <c r="G178" s="42" t="s">
        <v>115</v>
      </c>
      <c r="H178" s="43" t="s">
        <v>54</v>
      </c>
      <c r="I178" s="44">
        <v>25</v>
      </c>
      <c r="J178" s="45"/>
      <c r="K178" s="45"/>
      <c r="L178" s="45"/>
      <c r="M178" s="45"/>
      <c r="N178" s="45"/>
      <c r="O178" s="45"/>
      <c r="P178" s="45"/>
      <c r="Q178" s="45"/>
      <c r="R178" s="45"/>
      <c r="S178" s="45"/>
      <c r="T178" s="45"/>
      <c r="U178" s="45"/>
      <c r="V178" s="45"/>
      <c r="W178" s="45"/>
      <c r="X178" s="45"/>
      <c r="Y178" s="45"/>
      <c r="Z178" s="45"/>
      <c r="AA178" s="45"/>
      <c r="AB178" s="45"/>
      <c r="AC178" s="45">
        <v>3.047617721508012E-7</v>
      </c>
      <c r="AD178" s="45">
        <v>4.1274482644404761E-7</v>
      </c>
      <c r="AE178" s="45">
        <v>5.0981815502199996E-7</v>
      </c>
    </row>
    <row r="179" spans="1:31" ht="15" customHeight="1">
      <c r="A179" s="42" t="s">
        <v>47</v>
      </c>
      <c r="B179" s="42" t="s">
        <v>48</v>
      </c>
      <c r="C179" s="42" t="s">
        <v>49</v>
      </c>
      <c r="D179" s="42" t="s">
        <v>50</v>
      </c>
      <c r="E179" s="42" t="s">
        <v>51</v>
      </c>
      <c r="F179" s="42" t="s">
        <v>52</v>
      </c>
      <c r="G179" s="42" t="s">
        <v>115</v>
      </c>
      <c r="H179" s="43" t="s">
        <v>55</v>
      </c>
      <c r="I179" s="44">
        <v>1</v>
      </c>
      <c r="J179" s="45"/>
      <c r="K179" s="45"/>
      <c r="L179" s="45"/>
      <c r="M179" s="45"/>
      <c r="N179" s="45"/>
      <c r="O179" s="45"/>
      <c r="P179" s="45"/>
      <c r="Q179" s="45"/>
      <c r="R179" s="45"/>
      <c r="S179" s="45"/>
      <c r="T179" s="45"/>
      <c r="U179" s="45"/>
      <c r="V179" s="45"/>
      <c r="W179" s="45"/>
      <c r="X179" s="45"/>
      <c r="Y179" s="45"/>
      <c r="Z179" s="45"/>
      <c r="AA179" s="45"/>
      <c r="AB179" s="45"/>
      <c r="AC179" s="45">
        <v>6.5792467255476497E-4</v>
      </c>
      <c r="AD179" s="45">
        <v>8.8813172532743799E-4</v>
      </c>
      <c r="AE179" s="45">
        <v>1.0952162210093941E-3</v>
      </c>
    </row>
    <row r="180" spans="1:31" ht="15" customHeight="1">
      <c r="A180" s="42" t="s">
        <v>47</v>
      </c>
      <c r="B180" s="42" t="s">
        <v>48</v>
      </c>
      <c r="C180" s="42" t="s">
        <v>49</v>
      </c>
      <c r="D180" s="42" t="s">
        <v>50</v>
      </c>
      <c r="E180" s="42" t="s">
        <v>51</v>
      </c>
      <c r="F180" s="42" t="s">
        <v>52</v>
      </c>
      <c r="G180" s="42" t="s">
        <v>115</v>
      </c>
      <c r="H180" s="43" t="s">
        <v>56</v>
      </c>
      <c r="I180" s="44">
        <v>298</v>
      </c>
      <c r="J180" s="45"/>
      <c r="K180" s="45"/>
      <c r="L180" s="45"/>
      <c r="M180" s="45"/>
      <c r="N180" s="45"/>
      <c r="O180" s="45"/>
      <c r="P180" s="45"/>
      <c r="Q180" s="45"/>
      <c r="R180" s="45"/>
      <c r="S180" s="45"/>
      <c r="T180" s="45"/>
      <c r="U180" s="45"/>
      <c r="V180" s="45"/>
      <c r="W180" s="45"/>
      <c r="X180" s="45"/>
      <c r="Y180" s="45"/>
      <c r="Z180" s="45"/>
      <c r="AA180" s="45"/>
      <c r="AB180" s="45"/>
      <c r="AC180" s="45">
        <v>3.6327603240375553E-7</v>
      </c>
      <c r="AD180" s="45">
        <v>4.9199183312167092E-7</v>
      </c>
      <c r="AE180" s="45">
        <v>6.0770324078699993E-7</v>
      </c>
    </row>
    <row r="181" spans="1:31" ht="15" customHeight="1">
      <c r="A181" s="42" t="s">
        <v>47</v>
      </c>
      <c r="B181" s="42" t="s">
        <v>48</v>
      </c>
      <c r="C181" s="42" t="s">
        <v>49</v>
      </c>
      <c r="D181" s="42" t="s">
        <v>50</v>
      </c>
      <c r="E181" s="42" t="s">
        <v>51</v>
      </c>
      <c r="F181" s="42" t="s">
        <v>52</v>
      </c>
      <c r="G181" s="42" t="s">
        <v>116</v>
      </c>
      <c r="H181" s="43" t="s">
        <v>54</v>
      </c>
      <c r="I181" s="44">
        <v>25</v>
      </c>
      <c r="J181" s="45">
        <v>2.0519201314114269E-3</v>
      </c>
      <c r="K181" s="45">
        <v>1.9469512469863393E-3</v>
      </c>
      <c r="L181" s="45">
        <v>1.6973957900204286E-3</v>
      </c>
      <c r="M181" s="45">
        <v>1.6230120890927398E-3</v>
      </c>
      <c r="N181" s="45">
        <v>1.702586210092558E-3</v>
      </c>
      <c r="O181" s="45">
        <v>1.7742045530425847E-3</v>
      </c>
      <c r="P181" s="45"/>
      <c r="Q181" s="45"/>
      <c r="R181" s="45"/>
      <c r="S181" s="45"/>
      <c r="T181" s="45"/>
      <c r="U181" s="45"/>
      <c r="V181" s="45"/>
      <c r="W181" s="45"/>
      <c r="X181" s="45"/>
      <c r="Y181" s="45"/>
      <c r="Z181" s="45"/>
      <c r="AA181" s="45"/>
      <c r="AB181" s="45"/>
      <c r="AC181" s="45"/>
      <c r="AD181" s="45"/>
      <c r="AE181" s="45"/>
    </row>
    <row r="182" spans="1:31" ht="15" customHeight="1">
      <c r="A182" s="42" t="s">
        <v>47</v>
      </c>
      <c r="B182" s="42" t="s">
        <v>48</v>
      </c>
      <c r="C182" s="42" t="s">
        <v>49</v>
      </c>
      <c r="D182" s="42" t="s">
        <v>50</v>
      </c>
      <c r="E182" s="42" t="s">
        <v>51</v>
      </c>
      <c r="F182" s="42" t="s">
        <v>52</v>
      </c>
      <c r="G182" s="42" t="s">
        <v>116</v>
      </c>
      <c r="H182" s="43" t="s">
        <v>55</v>
      </c>
      <c r="I182" s="44">
        <v>1</v>
      </c>
      <c r="J182" s="45">
        <v>7.6450899530716834</v>
      </c>
      <c r="K182" s="45">
        <v>7.2646014562850594</v>
      </c>
      <c r="L182" s="45">
        <v>6.3365633585563588</v>
      </c>
      <c r="M182" s="45">
        <v>6.0570169338089128</v>
      </c>
      <c r="N182" s="45">
        <v>6.3560438412114619</v>
      </c>
      <c r="O182" s="45">
        <v>6.6233187649070624</v>
      </c>
      <c r="P182" s="45"/>
      <c r="Q182" s="45"/>
      <c r="R182" s="45"/>
      <c r="S182" s="45"/>
      <c r="T182" s="45"/>
      <c r="U182" s="45"/>
      <c r="V182" s="45"/>
      <c r="W182" s="45"/>
      <c r="X182" s="45"/>
      <c r="Y182" s="45"/>
      <c r="Z182" s="45"/>
      <c r="AA182" s="45"/>
      <c r="AB182" s="45"/>
      <c r="AC182" s="45"/>
      <c r="AD182" s="45"/>
      <c r="AE182" s="45"/>
    </row>
    <row r="183" spans="1:31" ht="15" customHeight="1">
      <c r="A183" s="42" t="s">
        <v>47</v>
      </c>
      <c r="B183" s="42" t="s">
        <v>48</v>
      </c>
      <c r="C183" s="42" t="s">
        <v>49</v>
      </c>
      <c r="D183" s="42" t="s">
        <v>50</v>
      </c>
      <c r="E183" s="42" t="s">
        <v>51</v>
      </c>
      <c r="F183" s="42" t="s">
        <v>52</v>
      </c>
      <c r="G183" s="42" t="s">
        <v>116</v>
      </c>
      <c r="H183" s="43" t="s">
        <v>56</v>
      </c>
      <c r="I183" s="44">
        <v>298</v>
      </c>
      <c r="J183" s="45">
        <v>3.8903042066907881E-2</v>
      </c>
      <c r="K183" s="45">
        <v>3.7030318672424491E-2</v>
      </c>
      <c r="L183" s="45">
        <v>3.2318409354889548E-2</v>
      </c>
      <c r="M183" s="45">
        <v>3.0881510157144368E-2</v>
      </c>
      <c r="N183" s="45">
        <v>3.2418387072997157E-2</v>
      </c>
      <c r="O183" s="45">
        <v>3.3781068511724452E-2</v>
      </c>
      <c r="P183" s="45"/>
      <c r="Q183" s="45"/>
      <c r="R183" s="45"/>
      <c r="S183" s="45"/>
      <c r="T183" s="45"/>
      <c r="U183" s="45"/>
      <c r="V183" s="45"/>
      <c r="W183" s="45"/>
      <c r="X183" s="45"/>
      <c r="Y183" s="45"/>
      <c r="Z183" s="45"/>
      <c r="AA183" s="45"/>
      <c r="AB183" s="45"/>
      <c r="AC183" s="45"/>
      <c r="AD183" s="45"/>
      <c r="AE183" s="45"/>
    </row>
    <row r="184" spans="1:31" ht="15" customHeight="1">
      <c r="A184" s="42" t="s">
        <v>47</v>
      </c>
      <c r="B184" s="42" t="s">
        <v>48</v>
      </c>
      <c r="C184" s="42" t="s">
        <v>49</v>
      </c>
      <c r="D184" s="42" t="s">
        <v>50</v>
      </c>
      <c r="E184" s="42" t="s">
        <v>51</v>
      </c>
      <c r="F184" s="42" t="s">
        <v>52</v>
      </c>
      <c r="G184" s="42" t="s">
        <v>117</v>
      </c>
      <c r="H184" s="43" t="s">
        <v>54</v>
      </c>
      <c r="I184" s="44">
        <v>25</v>
      </c>
      <c r="J184" s="45">
        <v>3.461930758836221E-4</v>
      </c>
      <c r="K184" s="45">
        <v>3.1255983833557041E-4</v>
      </c>
      <c r="L184" s="45">
        <v>3.3868828247263444E-4</v>
      </c>
      <c r="M184" s="45">
        <v>3.2468771272733986E-4</v>
      </c>
      <c r="N184" s="45">
        <v>3.2407051868974819E-4</v>
      </c>
      <c r="O184" s="45">
        <v>3.2412998091188919E-4</v>
      </c>
      <c r="P184" s="45">
        <v>3.072830011661157E-4</v>
      </c>
      <c r="Q184" s="45">
        <v>3.0683472749582332E-4</v>
      </c>
      <c r="R184" s="45">
        <v>2.7497289040986786E-4</v>
      </c>
      <c r="S184" s="45">
        <v>3.2835558771558042E-4</v>
      </c>
      <c r="T184" s="45">
        <v>2.6041392934722334E-4</v>
      </c>
      <c r="U184" s="45">
        <v>2.4576725760149047E-4</v>
      </c>
      <c r="V184" s="45">
        <v>3.0314498441150119E-4</v>
      </c>
      <c r="W184" s="45">
        <v>1.5547547160940833E-3</v>
      </c>
      <c r="X184" s="45"/>
      <c r="Y184" s="45"/>
      <c r="Z184" s="45"/>
      <c r="AA184" s="45"/>
      <c r="AB184" s="45"/>
      <c r="AC184" s="45"/>
      <c r="AD184" s="45"/>
      <c r="AE184" s="45"/>
    </row>
    <row r="185" spans="1:31" ht="15" customHeight="1">
      <c r="A185" s="42" t="s">
        <v>47</v>
      </c>
      <c r="B185" s="42" t="s">
        <v>48</v>
      </c>
      <c r="C185" s="42" t="s">
        <v>49</v>
      </c>
      <c r="D185" s="42" t="s">
        <v>50</v>
      </c>
      <c r="E185" s="42" t="s">
        <v>51</v>
      </c>
      <c r="F185" s="42" t="s">
        <v>52</v>
      </c>
      <c r="G185" s="42" t="s">
        <v>117</v>
      </c>
      <c r="H185" s="43" t="s">
        <v>55</v>
      </c>
      <c r="I185" s="44">
        <v>1</v>
      </c>
      <c r="J185" s="45">
        <v>1.2863087077896267</v>
      </c>
      <c r="K185" s="45">
        <v>1.1615241726150154</v>
      </c>
      <c r="L185" s="45">
        <v>1.2553693484826904</v>
      </c>
      <c r="M185" s="45">
        <v>1.2056936675025631</v>
      </c>
      <c r="N185" s="45">
        <v>1.2057259797376449</v>
      </c>
      <c r="O185" s="45">
        <v>1.2019737178289338</v>
      </c>
      <c r="P185" s="45">
        <v>1.1436077200113623</v>
      </c>
      <c r="Q185" s="45">
        <v>1.1447072730275343</v>
      </c>
      <c r="R185" s="45">
        <v>1.0272904386687636</v>
      </c>
      <c r="S185" s="45">
        <v>1.219357655589199</v>
      </c>
      <c r="T185" s="45">
        <v>0.97495682112014781</v>
      </c>
      <c r="U185" s="45">
        <v>0.92012153423282594</v>
      </c>
      <c r="V185" s="45">
        <v>1.1385393499303902</v>
      </c>
      <c r="W185" s="45">
        <v>0.53793157355609</v>
      </c>
      <c r="X185" s="45"/>
      <c r="Y185" s="45"/>
      <c r="Z185" s="45"/>
      <c r="AA185" s="45"/>
      <c r="AB185" s="45"/>
      <c r="AC185" s="45"/>
      <c r="AD185" s="45"/>
      <c r="AE185" s="45"/>
    </row>
    <row r="186" spans="1:31" ht="15" customHeight="1">
      <c r="A186" s="42" t="s">
        <v>47</v>
      </c>
      <c r="B186" s="42" t="s">
        <v>48</v>
      </c>
      <c r="C186" s="42" t="s">
        <v>49</v>
      </c>
      <c r="D186" s="42" t="s">
        <v>50</v>
      </c>
      <c r="E186" s="42" t="s">
        <v>51</v>
      </c>
      <c r="F186" s="42" t="s">
        <v>52</v>
      </c>
      <c r="G186" s="42" t="s">
        <v>117</v>
      </c>
      <c r="H186" s="43" t="s">
        <v>56</v>
      </c>
      <c r="I186" s="44">
        <v>298</v>
      </c>
      <c r="J186" s="45">
        <v>6.5596972843045016E-3</v>
      </c>
      <c r="K186" s="45">
        <v>5.9235192998091137E-3</v>
      </c>
      <c r="L186" s="45">
        <v>6.3989579501626728E-3</v>
      </c>
      <c r="M186" s="45">
        <v>6.1479023704500797E-3</v>
      </c>
      <c r="N186" s="45">
        <v>6.1503206730733765E-3</v>
      </c>
      <c r="O186" s="45">
        <v>6.1273353852177755E-3</v>
      </c>
      <c r="P186" s="45">
        <v>5.8337897615677783E-3</v>
      </c>
      <c r="Q186" s="45">
        <v>5.8420765845957397E-3</v>
      </c>
      <c r="R186" s="45">
        <v>5.2442327180014757E-3</v>
      </c>
      <c r="S186" s="45">
        <v>5.8241288149161021E-3</v>
      </c>
      <c r="T186" s="45">
        <v>4.9399540176640307E-3</v>
      </c>
      <c r="U186" s="45">
        <v>4.6621121790300516E-3</v>
      </c>
      <c r="V186" s="45">
        <v>5.7412259495940761E-3</v>
      </c>
      <c r="W186" s="45">
        <v>2.6956342390389429E-3</v>
      </c>
      <c r="X186" s="45"/>
      <c r="Y186" s="45"/>
      <c r="Z186" s="45"/>
      <c r="AA186" s="45"/>
      <c r="AB186" s="45"/>
      <c r="AC186" s="45"/>
      <c r="AD186" s="45"/>
      <c r="AE186" s="45"/>
    </row>
    <row r="187" spans="1:31" ht="15" customHeight="1">
      <c r="A187" s="42" t="s">
        <v>47</v>
      </c>
      <c r="B187" s="42" t="s">
        <v>48</v>
      </c>
      <c r="C187" s="42" t="s">
        <v>49</v>
      </c>
      <c r="D187" s="42" t="s">
        <v>50</v>
      </c>
      <c r="E187" s="42" t="s">
        <v>51</v>
      </c>
      <c r="F187" s="42" t="s">
        <v>52</v>
      </c>
      <c r="G187" s="42" t="s">
        <v>118</v>
      </c>
      <c r="H187" s="43" t="s">
        <v>54</v>
      </c>
      <c r="I187" s="44">
        <v>25</v>
      </c>
      <c r="J187" s="45"/>
      <c r="K187" s="45"/>
      <c r="L187" s="45"/>
      <c r="M187" s="45"/>
      <c r="N187" s="45"/>
      <c r="O187" s="45"/>
      <c r="P187" s="45"/>
      <c r="Q187" s="45"/>
      <c r="R187" s="45"/>
      <c r="S187" s="45"/>
      <c r="T187" s="45"/>
      <c r="U187" s="45"/>
      <c r="V187" s="45"/>
      <c r="W187" s="45"/>
      <c r="X187" s="45"/>
      <c r="Y187" s="45"/>
      <c r="Z187" s="45"/>
      <c r="AA187" s="45">
        <v>7.7347522943377865E-9</v>
      </c>
      <c r="AB187" s="45">
        <v>2.3876573860613687E-8</v>
      </c>
      <c r="AC187" s="45">
        <v>4.3994591942588676E-6</v>
      </c>
      <c r="AD187" s="45">
        <v>3.3546392544809524E-6</v>
      </c>
      <c r="AE187" s="45">
        <v>7.1258285982709999E-6</v>
      </c>
    </row>
    <row r="188" spans="1:31" ht="15" customHeight="1">
      <c r="A188" s="42" t="s">
        <v>47</v>
      </c>
      <c r="B188" s="42" t="s">
        <v>48</v>
      </c>
      <c r="C188" s="42" t="s">
        <v>49</v>
      </c>
      <c r="D188" s="42" t="s">
        <v>50</v>
      </c>
      <c r="E188" s="42" t="s">
        <v>51</v>
      </c>
      <c r="F188" s="42" t="s">
        <v>52</v>
      </c>
      <c r="G188" s="42" t="s">
        <v>118</v>
      </c>
      <c r="H188" s="43" t="s">
        <v>55</v>
      </c>
      <c r="I188" s="44">
        <v>1</v>
      </c>
      <c r="J188" s="45"/>
      <c r="K188" s="45"/>
      <c r="L188" s="45"/>
      <c r="M188" s="45"/>
      <c r="N188" s="45"/>
      <c r="O188" s="45"/>
      <c r="P188" s="45"/>
      <c r="Q188" s="45"/>
      <c r="R188" s="45"/>
      <c r="S188" s="45"/>
      <c r="T188" s="45"/>
      <c r="U188" s="45"/>
      <c r="V188" s="45"/>
      <c r="W188" s="45"/>
      <c r="X188" s="45"/>
      <c r="Y188" s="45"/>
      <c r="Z188" s="45"/>
      <c r="AA188" s="45">
        <v>1.6685375971179096E-5</v>
      </c>
      <c r="AB188" s="45">
        <v>5.1488814565230201E-5</v>
      </c>
      <c r="AC188" s="45">
        <v>9.4897980876324887E-3</v>
      </c>
      <c r="AD188" s="45">
        <v>7.2344291314412126E-3</v>
      </c>
      <c r="AE188" s="45">
        <v>1.5362390145356952E-2</v>
      </c>
    </row>
    <row r="189" spans="1:31" ht="15" customHeight="1">
      <c r="A189" s="42" t="s">
        <v>47</v>
      </c>
      <c r="B189" s="42" t="s">
        <v>48</v>
      </c>
      <c r="C189" s="42" t="s">
        <v>49</v>
      </c>
      <c r="D189" s="42" t="s">
        <v>50</v>
      </c>
      <c r="E189" s="42" t="s">
        <v>51</v>
      </c>
      <c r="F189" s="42" t="s">
        <v>52</v>
      </c>
      <c r="G189" s="42" t="s">
        <v>118</v>
      </c>
      <c r="H189" s="43" t="s">
        <v>56</v>
      </c>
      <c r="I189" s="44">
        <v>298</v>
      </c>
      <c r="J189" s="45"/>
      <c r="K189" s="45"/>
      <c r="L189" s="45"/>
      <c r="M189" s="45"/>
      <c r="N189" s="45"/>
      <c r="O189" s="45"/>
      <c r="P189" s="45"/>
      <c r="Q189" s="45"/>
      <c r="R189" s="45"/>
      <c r="S189" s="45"/>
      <c r="T189" s="45"/>
      <c r="U189" s="45"/>
      <c r="V189" s="45"/>
      <c r="W189" s="45"/>
      <c r="X189" s="45"/>
      <c r="Y189" s="45"/>
      <c r="Z189" s="45"/>
      <c r="AA189" s="45">
        <v>9.2198247348506358E-9</v>
      </c>
      <c r="AB189" s="45">
        <v>2.8460876041851444E-8</v>
      </c>
      <c r="AC189" s="45">
        <v>5.2441553595565532E-6</v>
      </c>
      <c r="AD189" s="45">
        <v>3.9987299913409286E-6</v>
      </c>
      <c r="AE189" s="45">
        <v>8.493987689138999E-6</v>
      </c>
    </row>
    <row r="190" spans="1:31" ht="15" customHeight="1">
      <c r="A190" s="42" t="s">
        <v>47</v>
      </c>
      <c r="B190" s="42" t="s">
        <v>48</v>
      </c>
      <c r="C190" s="42" t="s">
        <v>49</v>
      </c>
      <c r="D190" s="42" t="s">
        <v>50</v>
      </c>
      <c r="E190" s="42" t="s">
        <v>51</v>
      </c>
      <c r="F190" s="42" t="s">
        <v>52</v>
      </c>
      <c r="G190" s="42" t="s">
        <v>119</v>
      </c>
      <c r="H190" s="43" t="s">
        <v>54</v>
      </c>
      <c r="I190" s="44">
        <v>25</v>
      </c>
      <c r="J190" s="45"/>
      <c r="K190" s="45"/>
      <c r="L190" s="45"/>
      <c r="M190" s="45"/>
      <c r="N190" s="45"/>
      <c r="O190" s="45"/>
      <c r="P190" s="45"/>
      <c r="Q190" s="45"/>
      <c r="R190" s="45"/>
      <c r="S190" s="45"/>
      <c r="T190" s="45"/>
      <c r="U190" s="45"/>
      <c r="V190" s="45"/>
      <c r="W190" s="45"/>
      <c r="X190" s="45"/>
      <c r="Y190" s="45"/>
      <c r="Z190" s="45"/>
      <c r="AA190" s="45"/>
      <c r="AB190" s="45"/>
      <c r="AC190" s="45">
        <v>7.8371436414170122E-7</v>
      </c>
      <c r="AD190" s="45"/>
      <c r="AE190" s="45"/>
    </row>
    <row r="191" spans="1:31" ht="15" customHeight="1">
      <c r="A191" s="42" t="s">
        <v>47</v>
      </c>
      <c r="B191" s="42" t="s">
        <v>48</v>
      </c>
      <c r="C191" s="42" t="s">
        <v>49</v>
      </c>
      <c r="D191" s="42" t="s">
        <v>50</v>
      </c>
      <c r="E191" s="42" t="s">
        <v>51</v>
      </c>
      <c r="F191" s="42" t="s">
        <v>52</v>
      </c>
      <c r="G191" s="42" t="s">
        <v>119</v>
      </c>
      <c r="H191" s="43" t="s">
        <v>55</v>
      </c>
      <c r="I191" s="44">
        <v>1</v>
      </c>
      <c r="J191" s="45"/>
      <c r="K191" s="45"/>
      <c r="L191" s="45"/>
      <c r="M191" s="45"/>
      <c r="N191" s="45"/>
      <c r="O191" s="45"/>
      <c r="P191" s="45"/>
      <c r="Q191" s="45"/>
      <c r="R191" s="45"/>
      <c r="S191" s="45"/>
      <c r="T191" s="45"/>
      <c r="U191" s="45"/>
      <c r="V191" s="45"/>
      <c r="W191" s="45"/>
      <c r="X191" s="45"/>
      <c r="Y191" s="45"/>
      <c r="Z191" s="45"/>
      <c r="AA191" s="45"/>
      <c r="AB191" s="45"/>
      <c r="AC191" s="45">
        <v>2.7124721360405405E-4</v>
      </c>
      <c r="AD191" s="45"/>
      <c r="AE191" s="45"/>
    </row>
    <row r="192" spans="1:31" ht="15" customHeight="1">
      <c r="A192" s="42" t="s">
        <v>47</v>
      </c>
      <c r="B192" s="42" t="s">
        <v>48</v>
      </c>
      <c r="C192" s="42" t="s">
        <v>49</v>
      </c>
      <c r="D192" s="42" t="s">
        <v>50</v>
      </c>
      <c r="E192" s="42" t="s">
        <v>51</v>
      </c>
      <c r="F192" s="42" t="s">
        <v>52</v>
      </c>
      <c r="G192" s="42" t="s">
        <v>119</v>
      </c>
      <c r="H192" s="43" t="s">
        <v>56</v>
      </c>
      <c r="I192" s="44">
        <v>298</v>
      </c>
      <c r="J192" s="45"/>
      <c r="K192" s="45"/>
      <c r="L192" s="45"/>
      <c r="M192" s="45"/>
      <c r="N192" s="45"/>
      <c r="O192" s="45"/>
      <c r="P192" s="45"/>
      <c r="Q192" s="45"/>
      <c r="R192" s="45"/>
      <c r="S192" s="45"/>
      <c r="T192" s="45"/>
      <c r="U192" s="45"/>
      <c r="V192" s="45"/>
      <c r="W192" s="45"/>
      <c r="X192" s="45"/>
      <c r="Y192" s="45"/>
      <c r="Z192" s="45"/>
      <c r="AA192" s="45"/>
      <c r="AB192" s="45"/>
      <c r="AC192" s="45">
        <v>1.3591343587876555E-6</v>
      </c>
      <c r="AD192" s="45"/>
      <c r="AE192" s="45"/>
    </row>
    <row r="193" spans="1:31" ht="15" customHeight="1">
      <c r="A193" s="42" t="s">
        <v>47</v>
      </c>
      <c r="B193" s="42" t="s">
        <v>48</v>
      </c>
      <c r="C193" s="42" t="s">
        <v>49</v>
      </c>
      <c r="D193" s="42" t="s">
        <v>50</v>
      </c>
      <c r="E193" s="42" t="s">
        <v>51</v>
      </c>
      <c r="F193" s="42" t="s">
        <v>52</v>
      </c>
      <c r="G193" s="42" t="s">
        <v>120</v>
      </c>
      <c r="H193" s="43" t="s">
        <v>54</v>
      </c>
      <c r="I193" s="44">
        <v>25</v>
      </c>
      <c r="J193" s="45"/>
      <c r="K193" s="45"/>
      <c r="L193" s="45"/>
      <c r="M193" s="45"/>
      <c r="N193" s="45"/>
      <c r="O193" s="45"/>
      <c r="P193" s="45"/>
      <c r="Q193" s="45"/>
      <c r="R193" s="45"/>
      <c r="S193" s="45"/>
      <c r="T193" s="45"/>
      <c r="U193" s="45"/>
      <c r="V193" s="45"/>
      <c r="W193" s="45"/>
      <c r="X193" s="45"/>
      <c r="Y193" s="45"/>
      <c r="Z193" s="45"/>
      <c r="AA193" s="45"/>
      <c r="AB193" s="45"/>
      <c r="AC193" s="45"/>
      <c r="AD193" s="45">
        <v>5.5988551475000001E-8</v>
      </c>
      <c r="AE193" s="45">
        <v>1.8282353251679995E-6</v>
      </c>
    </row>
    <row r="194" spans="1:31" ht="15" customHeight="1">
      <c r="A194" s="42" t="s">
        <v>47</v>
      </c>
      <c r="B194" s="42" t="s">
        <v>48</v>
      </c>
      <c r="C194" s="42" t="s">
        <v>49</v>
      </c>
      <c r="D194" s="42" t="s">
        <v>50</v>
      </c>
      <c r="E194" s="42" t="s">
        <v>51</v>
      </c>
      <c r="F194" s="42" t="s">
        <v>52</v>
      </c>
      <c r="G194" s="42" t="s">
        <v>120</v>
      </c>
      <c r="H194" s="43" t="s">
        <v>55</v>
      </c>
      <c r="I194" s="44">
        <v>1</v>
      </c>
      <c r="J194" s="45"/>
      <c r="K194" s="45"/>
      <c r="L194" s="45"/>
      <c r="M194" s="45"/>
      <c r="N194" s="45"/>
      <c r="O194" s="45"/>
      <c r="P194" s="45"/>
      <c r="Q194" s="45"/>
      <c r="R194" s="45"/>
      <c r="S194" s="45"/>
      <c r="T194" s="45"/>
      <c r="U194" s="45"/>
      <c r="V194" s="45"/>
      <c r="W194" s="45"/>
      <c r="X194" s="45"/>
      <c r="Y194" s="45"/>
      <c r="Z194" s="45"/>
      <c r="AA194" s="45"/>
      <c r="AB194" s="45"/>
      <c r="AC194" s="45"/>
      <c r="AD194" s="45">
        <v>1.2068685139353802E-4</v>
      </c>
      <c r="AE194" s="45">
        <v>3.9434502099020231E-3</v>
      </c>
    </row>
    <row r="195" spans="1:31" ht="15" customHeight="1">
      <c r="A195" s="42" t="s">
        <v>47</v>
      </c>
      <c r="B195" s="42" t="s">
        <v>48</v>
      </c>
      <c r="C195" s="42" t="s">
        <v>49</v>
      </c>
      <c r="D195" s="42" t="s">
        <v>50</v>
      </c>
      <c r="E195" s="42" t="s">
        <v>51</v>
      </c>
      <c r="F195" s="42" t="s">
        <v>52</v>
      </c>
      <c r="G195" s="42" t="s">
        <v>120</v>
      </c>
      <c r="H195" s="43" t="s">
        <v>56</v>
      </c>
      <c r="I195" s="44">
        <v>298</v>
      </c>
      <c r="J195" s="45"/>
      <c r="K195" s="45"/>
      <c r="L195" s="45"/>
      <c r="M195" s="45"/>
      <c r="N195" s="45"/>
      <c r="O195" s="45"/>
      <c r="P195" s="45"/>
      <c r="Q195" s="45"/>
      <c r="R195" s="45"/>
      <c r="S195" s="45"/>
      <c r="T195" s="45"/>
      <c r="U195" s="45"/>
      <c r="V195" s="45"/>
      <c r="W195" s="45"/>
      <c r="X195" s="45"/>
      <c r="Y195" s="45"/>
      <c r="Z195" s="45"/>
      <c r="AA195" s="45"/>
      <c r="AB195" s="45"/>
      <c r="AC195" s="45"/>
      <c r="AD195" s="45">
        <v>6.6738353357238708E-8</v>
      </c>
      <c r="AE195" s="45">
        <v>2.1792565076009999E-6</v>
      </c>
    </row>
    <row r="196" spans="1:31" ht="15" customHeight="1">
      <c r="A196" s="42" t="s">
        <v>47</v>
      </c>
      <c r="B196" s="42" t="s">
        <v>48</v>
      </c>
      <c r="C196" s="42" t="s">
        <v>49</v>
      </c>
      <c r="D196" s="42" t="s">
        <v>50</v>
      </c>
      <c r="E196" s="42" t="s">
        <v>51</v>
      </c>
      <c r="F196" s="42" t="s">
        <v>52</v>
      </c>
      <c r="G196" s="42" t="s">
        <v>121</v>
      </c>
      <c r="H196" s="43" t="s">
        <v>54</v>
      </c>
      <c r="I196" s="44">
        <v>25</v>
      </c>
      <c r="J196" s="45">
        <v>1.3153861019444676E-3</v>
      </c>
      <c r="K196" s="45">
        <v>1.3733716059801955E-3</v>
      </c>
      <c r="L196" s="45">
        <v>1.1874358908366034E-3</v>
      </c>
      <c r="M196" s="45">
        <v>1.4328660973205061E-3</v>
      </c>
      <c r="N196" s="45">
        <v>1.3801394513582625E-3</v>
      </c>
      <c r="O196" s="45">
        <v>1.4274966918081278E-3</v>
      </c>
      <c r="P196" s="45">
        <v>1.4646639255603113E-3</v>
      </c>
      <c r="Q196" s="45">
        <v>1.3417040289657365E-3</v>
      </c>
      <c r="R196" s="45">
        <v>1.3326139498843741E-3</v>
      </c>
      <c r="S196" s="45">
        <v>1.3877084467578066E-3</v>
      </c>
      <c r="T196" s="45">
        <v>1.1947482274864722E-3</v>
      </c>
      <c r="U196" s="45">
        <v>1.2755261968003925E-3</v>
      </c>
      <c r="V196" s="45">
        <v>1.2980446026339644E-3</v>
      </c>
      <c r="W196" s="45">
        <v>1.1305915422950686E-2</v>
      </c>
      <c r="X196" s="45">
        <v>1.6475058059083116E-6</v>
      </c>
      <c r="Y196" s="45">
        <v>2.691313923296369E-7</v>
      </c>
      <c r="Z196" s="45">
        <v>1.8173802266976766E-5</v>
      </c>
      <c r="AA196" s="45">
        <v>2.4531407353319959E-7</v>
      </c>
      <c r="AB196" s="45"/>
      <c r="AC196" s="45">
        <v>5.1596194418265009E-7</v>
      </c>
      <c r="AD196" s="45">
        <v>3.832523842105952E-6</v>
      </c>
      <c r="AE196" s="45">
        <v>9.9150234580000005E-7</v>
      </c>
    </row>
    <row r="197" spans="1:31" ht="15" customHeight="1">
      <c r="A197" s="42" t="s">
        <v>47</v>
      </c>
      <c r="B197" s="42" t="s">
        <v>48</v>
      </c>
      <c r="C197" s="42" t="s">
        <v>49</v>
      </c>
      <c r="D197" s="42" t="s">
        <v>50</v>
      </c>
      <c r="E197" s="42" t="s">
        <v>51</v>
      </c>
      <c r="F197" s="42" t="s">
        <v>52</v>
      </c>
      <c r="G197" s="42" t="s">
        <v>121</v>
      </c>
      <c r="H197" s="43" t="s">
        <v>55</v>
      </c>
      <c r="I197" s="44">
        <v>1</v>
      </c>
      <c r="J197" s="45">
        <v>5.0960206623539275</v>
      </c>
      <c r="K197" s="45">
        <v>5.3210787011631595</v>
      </c>
      <c r="L197" s="45">
        <v>4.5977395810347677</v>
      </c>
      <c r="M197" s="45">
        <v>5.5527166381997821</v>
      </c>
      <c r="N197" s="45">
        <v>5.3492375536889485</v>
      </c>
      <c r="O197" s="45">
        <v>5.5340471782054701</v>
      </c>
      <c r="P197" s="45">
        <v>5.6792220158471274</v>
      </c>
      <c r="Q197" s="45">
        <v>5.2018183505632498</v>
      </c>
      <c r="R197" s="45">
        <v>5.1657151133993198</v>
      </c>
      <c r="S197" s="45">
        <v>5.3800738141106308</v>
      </c>
      <c r="T197" s="45">
        <v>4.6294548648145613</v>
      </c>
      <c r="U197" s="45">
        <v>4.9424563444626202</v>
      </c>
      <c r="V197" s="45">
        <v>5.0100885160181106</v>
      </c>
      <c r="W197" s="45">
        <v>3.8398970471605094</v>
      </c>
      <c r="X197" s="45">
        <v>5.5776371045477603E-4</v>
      </c>
      <c r="Y197" s="45">
        <v>9.1121017070719008E-5</v>
      </c>
      <c r="Z197" s="45">
        <v>6.1492109941672212E-3</v>
      </c>
      <c r="AA197" s="45">
        <v>8.3090433389276891E-5</v>
      </c>
      <c r="AB197" s="45"/>
      <c r="AC197" s="45">
        <v>1.747381586024791E-4</v>
      </c>
      <c r="AD197" s="45">
        <v>1.2976766664820599E-3</v>
      </c>
      <c r="AE197" s="45">
        <v>3.3566155544660701E-4</v>
      </c>
    </row>
    <row r="198" spans="1:31" ht="15" customHeight="1">
      <c r="A198" s="42" t="s">
        <v>47</v>
      </c>
      <c r="B198" s="42" t="s">
        <v>48</v>
      </c>
      <c r="C198" s="42" t="s">
        <v>49</v>
      </c>
      <c r="D198" s="42" t="s">
        <v>50</v>
      </c>
      <c r="E198" s="42" t="s">
        <v>51</v>
      </c>
      <c r="F198" s="42" t="s">
        <v>52</v>
      </c>
      <c r="G198" s="42" t="s">
        <v>121</v>
      </c>
      <c r="H198" s="43" t="s">
        <v>56</v>
      </c>
      <c r="I198" s="44">
        <v>298</v>
      </c>
      <c r="J198" s="45">
        <v>2.4998357696142622E-2</v>
      </c>
      <c r="K198" s="45">
        <v>2.6104540614386752E-2</v>
      </c>
      <c r="L198" s="45">
        <v>2.2540496719504088E-2</v>
      </c>
      <c r="M198" s="45">
        <v>2.7246856294690026E-2</v>
      </c>
      <c r="N198" s="45">
        <v>2.6252860292973881E-2</v>
      </c>
      <c r="O198" s="45">
        <v>2.7166477211539943E-2</v>
      </c>
      <c r="P198" s="45">
        <v>2.7884842009402215E-2</v>
      </c>
      <c r="Q198" s="45">
        <v>2.5537506732798046E-2</v>
      </c>
      <c r="R198" s="45">
        <v>2.5355744679912005E-2</v>
      </c>
      <c r="S198" s="45">
        <v>2.4761717705375288E-2</v>
      </c>
      <c r="T198" s="45">
        <v>2.2713864257861208E-2</v>
      </c>
      <c r="U198" s="45">
        <v>2.4249568423651852E-2</v>
      </c>
      <c r="V198" s="45">
        <v>2.4650357626881877E-2</v>
      </c>
      <c r="W198" s="45">
        <v>1.9602401729223468E-2</v>
      </c>
      <c r="X198" s="45">
        <v>2.8564290627632077E-6</v>
      </c>
      <c r="Y198" s="45">
        <v>4.6661888687158411E-7</v>
      </c>
      <c r="Z198" s="45">
        <v>3.1509704740492206E-5</v>
      </c>
      <c r="AA198" s="45">
        <v>4.253061203143615E-7</v>
      </c>
      <c r="AB198" s="45"/>
      <c r="AC198" s="45">
        <v>8.9454834179934699E-7</v>
      </c>
      <c r="AD198" s="45">
        <v>6.6447672986747152E-6</v>
      </c>
      <c r="AE198" s="45">
        <v>1.7190653034850001E-6</v>
      </c>
    </row>
    <row r="199" spans="1:31" ht="15" customHeight="1">
      <c r="A199" s="42" t="s">
        <v>47</v>
      </c>
      <c r="B199" s="42" t="s">
        <v>48</v>
      </c>
      <c r="C199" s="42" t="s">
        <v>49</v>
      </c>
      <c r="D199" s="42" t="s">
        <v>50</v>
      </c>
      <c r="E199" s="42" t="s">
        <v>51</v>
      </c>
      <c r="F199" s="42" t="s">
        <v>52</v>
      </c>
      <c r="G199" s="42" t="s">
        <v>122</v>
      </c>
      <c r="H199" s="43" t="s">
        <v>54</v>
      </c>
      <c r="I199" s="44">
        <v>25</v>
      </c>
      <c r="J199" s="45"/>
      <c r="K199" s="45"/>
      <c r="L199" s="45"/>
      <c r="M199" s="45"/>
      <c r="N199" s="45"/>
      <c r="O199" s="45"/>
      <c r="P199" s="45"/>
      <c r="Q199" s="45"/>
      <c r="R199" s="45"/>
      <c r="S199" s="45"/>
      <c r="T199" s="45"/>
      <c r="U199" s="45"/>
      <c r="V199" s="45"/>
      <c r="W199" s="45"/>
      <c r="X199" s="45"/>
      <c r="Y199" s="45"/>
      <c r="Z199" s="45"/>
      <c r="AA199" s="45"/>
      <c r="AB199" s="45"/>
      <c r="AC199" s="45"/>
      <c r="AD199" s="45"/>
      <c r="AE199" s="45">
        <v>1.116488458604E-6</v>
      </c>
    </row>
    <row r="200" spans="1:31" ht="15" customHeight="1">
      <c r="A200" s="42" t="s">
        <v>47</v>
      </c>
      <c r="B200" s="42" t="s">
        <v>48</v>
      </c>
      <c r="C200" s="42" t="s">
        <v>49</v>
      </c>
      <c r="D200" s="42" t="s">
        <v>50</v>
      </c>
      <c r="E200" s="42" t="s">
        <v>51</v>
      </c>
      <c r="F200" s="42" t="s">
        <v>52</v>
      </c>
      <c r="G200" s="42" t="s">
        <v>122</v>
      </c>
      <c r="H200" s="43" t="s">
        <v>55</v>
      </c>
      <c r="I200" s="44">
        <v>1</v>
      </c>
      <c r="J200" s="45"/>
      <c r="K200" s="45"/>
      <c r="L200" s="45"/>
      <c r="M200" s="45"/>
      <c r="N200" s="45"/>
      <c r="O200" s="45"/>
      <c r="P200" s="45"/>
      <c r="Q200" s="45"/>
      <c r="R200" s="45"/>
      <c r="S200" s="45"/>
      <c r="T200" s="45"/>
      <c r="U200" s="45"/>
      <c r="V200" s="45"/>
      <c r="W200" s="45"/>
      <c r="X200" s="45"/>
      <c r="Y200" s="45"/>
      <c r="Z200" s="45"/>
      <c r="AA200" s="45"/>
      <c r="AB200" s="45"/>
      <c r="AC200" s="45"/>
      <c r="AD200" s="45"/>
      <c r="AE200" s="45">
        <v>2.386118534147272E-3</v>
      </c>
    </row>
    <row r="201" spans="1:31" ht="15" customHeight="1">
      <c r="A201" s="42" t="s">
        <v>47</v>
      </c>
      <c r="B201" s="42" t="s">
        <v>48</v>
      </c>
      <c r="C201" s="42" t="s">
        <v>49</v>
      </c>
      <c r="D201" s="42" t="s">
        <v>50</v>
      </c>
      <c r="E201" s="42" t="s">
        <v>51</v>
      </c>
      <c r="F201" s="42" t="s">
        <v>52</v>
      </c>
      <c r="G201" s="42" t="s">
        <v>122</v>
      </c>
      <c r="H201" s="43" t="s">
        <v>56</v>
      </c>
      <c r="I201" s="44">
        <v>298</v>
      </c>
      <c r="J201" s="45"/>
      <c r="K201" s="45"/>
      <c r="L201" s="45"/>
      <c r="M201" s="45"/>
      <c r="N201" s="45"/>
      <c r="O201" s="45"/>
      <c r="P201" s="45"/>
      <c r="Q201" s="45"/>
      <c r="R201" s="45"/>
      <c r="S201" s="45"/>
      <c r="T201" s="45"/>
      <c r="U201" s="45"/>
      <c r="V201" s="45"/>
      <c r="W201" s="45"/>
      <c r="X201" s="45"/>
      <c r="Y201" s="45"/>
      <c r="Z201" s="45"/>
      <c r="AA201" s="45"/>
      <c r="AB201" s="45"/>
      <c r="AC201" s="45"/>
      <c r="AD201" s="45"/>
      <c r="AE201" s="45">
        <v>1.3308542426549998E-6</v>
      </c>
    </row>
    <row r="202" spans="1:31" ht="15" customHeight="1">
      <c r="A202" s="42" t="s">
        <v>47</v>
      </c>
      <c r="B202" s="42" t="s">
        <v>48</v>
      </c>
      <c r="C202" s="42" t="s">
        <v>49</v>
      </c>
      <c r="D202" s="42" t="s">
        <v>50</v>
      </c>
      <c r="E202" s="42" t="s">
        <v>51</v>
      </c>
      <c r="F202" s="42" t="s">
        <v>52</v>
      </c>
      <c r="G202" s="42" t="s">
        <v>123</v>
      </c>
      <c r="H202" s="43" t="s">
        <v>54</v>
      </c>
      <c r="I202" s="44">
        <v>25</v>
      </c>
      <c r="J202" s="45"/>
      <c r="K202" s="45"/>
      <c r="L202" s="45"/>
      <c r="M202" s="45"/>
      <c r="N202" s="45"/>
      <c r="O202" s="45"/>
      <c r="P202" s="45"/>
      <c r="Q202" s="45"/>
      <c r="R202" s="45"/>
      <c r="S202" s="45"/>
      <c r="T202" s="45"/>
      <c r="U202" s="45"/>
      <c r="V202" s="45"/>
      <c r="W202" s="45"/>
      <c r="X202" s="45"/>
      <c r="Y202" s="45"/>
      <c r="Z202" s="45"/>
      <c r="AA202" s="45"/>
      <c r="AB202" s="45"/>
      <c r="AC202" s="45"/>
      <c r="AD202" s="45"/>
      <c r="AE202" s="45">
        <v>3.0138380458420004E-6</v>
      </c>
    </row>
    <row r="203" spans="1:31" ht="15" customHeight="1">
      <c r="A203" s="42" t="s">
        <v>47</v>
      </c>
      <c r="B203" s="42" t="s">
        <v>48</v>
      </c>
      <c r="C203" s="42" t="s">
        <v>49</v>
      </c>
      <c r="D203" s="42" t="s">
        <v>50</v>
      </c>
      <c r="E203" s="42" t="s">
        <v>51</v>
      </c>
      <c r="F203" s="42" t="s">
        <v>52</v>
      </c>
      <c r="G203" s="42" t="s">
        <v>123</v>
      </c>
      <c r="H203" s="43" t="s">
        <v>55</v>
      </c>
      <c r="I203" s="44">
        <v>1</v>
      </c>
      <c r="J203" s="45"/>
      <c r="K203" s="45"/>
      <c r="L203" s="45"/>
      <c r="M203" s="45"/>
      <c r="N203" s="45"/>
      <c r="O203" s="45"/>
      <c r="P203" s="45"/>
      <c r="Q203" s="45"/>
      <c r="R203" s="45"/>
      <c r="S203" s="45"/>
      <c r="T203" s="45"/>
      <c r="U203" s="45"/>
      <c r="V203" s="45"/>
      <c r="W203" s="45"/>
      <c r="X203" s="45"/>
      <c r="Y203" s="45"/>
      <c r="Z203" s="45"/>
      <c r="AA203" s="45"/>
      <c r="AB203" s="45"/>
      <c r="AC203" s="45"/>
      <c r="AD203" s="45"/>
      <c r="AE203" s="45">
        <v>6.555607783838048E-3</v>
      </c>
    </row>
    <row r="204" spans="1:31" ht="15" customHeight="1">
      <c r="A204" s="42" t="s">
        <v>47</v>
      </c>
      <c r="B204" s="42" t="s">
        <v>48</v>
      </c>
      <c r="C204" s="42" t="s">
        <v>49</v>
      </c>
      <c r="D204" s="42" t="s">
        <v>50</v>
      </c>
      <c r="E204" s="42" t="s">
        <v>51</v>
      </c>
      <c r="F204" s="42" t="s">
        <v>52</v>
      </c>
      <c r="G204" s="42" t="s">
        <v>123</v>
      </c>
      <c r="H204" s="43" t="s">
        <v>56</v>
      </c>
      <c r="I204" s="44">
        <v>298</v>
      </c>
      <c r="J204" s="45"/>
      <c r="K204" s="45"/>
      <c r="L204" s="45"/>
      <c r="M204" s="45"/>
      <c r="N204" s="45"/>
      <c r="O204" s="45"/>
      <c r="P204" s="45"/>
      <c r="Q204" s="45"/>
      <c r="R204" s="45"/>
      <c r="S204" s="45"/>
      <c r="T204" s="45"/>
      <c r="U204" s="45"/>
      <c r="V204" s="45"/>
      <c r="W204" s="45"/>
      <c r="X204" s="45"/>
      <c r="Y204" s="45"/>
      <c r="Z204" s="45"/>
      <c r="AA204" s="45"/>
      <c r="AB204" s="45"/>
      <c r="AC204" s="45"/>
      <c r="AD204" s="45"/>
      <c r="AE204" s="45">
        <v>3.5924949506439996E-6</v>
      </c>
    </row>
    <row r="205" spans="1:31" ht="15" customHeight="1">
      <c r="A205" s="42" t="s">
        <v>47</v>
      </c>
      <c r="B205" s="42" t="s">
        <v>48</v>
      </c>
      <c r="C205" s="42" t="s">
        <v>49</v>
      </c>
      <c r="D205" s="42" t="s">
        <v>50</v>
      </c>
      <c r="E205" s="42" t="s">
        <v>51</v>
      </c>
      <c r="F205" s="42" t="s">
        <v>52</v>
      </c>
      <c r="G205" s="42" t="s">
        <v>124</v>
      </c>
      <c r="H205" s="43" t="s">
        <v>54</v>
      </c>
      <c r="I205" s="44">
        <v>25</v>
      </c>
      <c r="J205" s="45"/>
      <c r="K205" s="45"/>
      <c r="L205" s="45"/>
      <c r="M205" s="45"/>
      <c r="N205" s="45"/>
      <c r="O205" s="45"/>
      <c r="P205" s="45"/>
      <c r="Q205" s="45"/>
      <c r="R205" s="45"/>
      <c r="S205" s="45"/>
      <c r="T205" s="45"/>
      <c r="U205" s="45"/>
      <c r="V205" s="45"/>
      <c r="W205" s="45"/>
      <c r="X205" s="45"/>
      <c r="Y205" s="45"/>
      <c r="Z205" s="45"/>
      <c r="AA205" s="45"/>
      <c r="AB205" s="45"/>
      <c r="AC205" s="45"/>
      <c r="AD205" s="45"/>
      <c r="AE205" s="45">
        <v>5.0692382231469991E-6</v>
      </c>
    </row>
    <row r="206" spans="1:31" ht="15" customHeight="1">
      <c r="A206" s="42" t="s">
        <v>47</v>
      </c>
      <c r="B206" s="42" t="s">
        <v>48</v>
      </c>
      <c r="C206" s="42" t="s">
        <v>49</v>
      </c>
      <c r="D206" s="42" t="s">
        <v>50</v>
      </c>
      <c r="E206" s="42" t="s">
        <v>51</v>
      </c>
      <c r="F206" s="42" t="s">
        <v>52</v>
      </c>
      <c r="G206" s="42" t="s">
        <v>124</v>
      </c>
      <c r="H206" s="43" t="s">
        <v>55</v>
      </c>
      <c r="I206" s="44">
        <v>1</v>
      </c>
      <c r="J206" s="45"/>
      <c r="K206" s="45"/>
      <c r="L206" s="45"/>
      <c r="M206" s="45"/>
      <c r="N206" s="45"/>
      <c r="O206" s="45"/>
      <c r="P206" s="45"/>
      <c r="Q206" s="45"/>
      <c r="R206" s="45"/>
      <c r="S206" s="45"/>
      <c r="T206" s="45"/>
      <c r="U206" s="45"/>
      <c r="V206" s="45"/>
      <c r="W206" s="45"/>
      <c r="X206" s="45"/>
      <c r="Y206" s="45"/>
      <c r="Z206" s="45"/>
      <c r="AA206" s="45"/>
      <c r="AB206" s="45"/>
      <c r="AC206" s="45"/>
      <c r="AD206" s="45"/>
      <c r="AE206" s="45">
        <v>1.0931093810753098E-2</v>
      </c>
    </row>
    <row r="207" spans="1:31" ht="15" customHeight="1">
      <c r="A207" s="42" t="s">
        <v>47</v>
      </c>
      <c r="B207" s="42" t="s">
        <v>48</v>
      </c>
      <c r="C207" s="42" t="s">
        <v>49</v>
      </c>
      <c r="D207" s="42" t="s">
        <v>50</v>
      </c>
      <c r="E207" s="42" t="s">
        <v>51</v>
      </c>
      <c r="F207" s="42" t="s">
        <v>52</v>
      </c>
      <c r="G207" s="42" t="s">
        <v>124</v>
      </c>
      <c r="H207" s="43" t="s">
        <v>56</v>
      </c>
      <c r="I207" s="44">
        <v>298</v>
      </c>
      <c r="J207" s="45"/>
      <c r="K207" s="45"/>
      <c r="L207" s="45"/>
      <c r="M207" s="45"/>
      <c r="N207" s="45"/>
      <c r="O207" s="45"/>
      <c r="P207" s="45"/>
      <c r="Q207" s="45"/>
      <c r="R207" s="45"/>
      <c r="S207" s="45"/>
      <c r="T207" s="45"/>
      <c r="U207" s="45"/>
      <c r="V207" s="45"/>
      <c r="W207" s="45"/>
      <c r="X207" s="45"/>
      <c r="Y207" s="45"/>
      <c r="Z207" s="45"/>
      <c r="AA207" s="45"/>
      <c r="AB207" s="45"/>
      <c r="AC207" s="45"/>
      <c r="AD207" s="45"/>
      <c r="AE207" s="45">
        <v>6.0425319619919996E-6</v>
      </c>
    </row>
    <row r="208" spans="1:31" ht="15" customHeight="1">
      <c r="A208" s="42" t="s">
        <v>47</v>
      </c>
      <c r="B208" s="42" t="s">
        <v>48</v>
      </c>
      <c r="C208" s="42" t="s">
        <v>49</v>
      </c>
      <c r="D208" s="42" t="s">
        <v>50</v>
      </c>
      <c r="E208" s="42" t="s">
        <v>51</v>
      </c>
      <c r="F208" s="42" t="s">
        <v>52</v>
      </c>
      <c r="G208" s="42" t="s">
        <v>125</v>
      </c>
      <c r="H208" s="43" t="s">
        <v>54</v>
      </c>
      <c r="I208" s="44">
        <v>25</v>
      </c>
      <c r="J208" s="45"/>
      <c r="K208" s="45"/>
      <c r="L208" s="45"/>
      <c r="M208" s="45"/>
      <c r="N208" s="45"/>
      <c r="O208" s="45"/>
      <c r="P208" s="45"/>
      <c r="Q208" s="45"/>
      <c r="R208" s="45"/>
      <c r="S208" s="45"/>
      <c r="T208" s="45"/>
      <c r="U208" s="45"/>
      <c r="V208" s="45"/>
      <c r="W208" s="45"/>
      <c r="X208" s="45"/>
      <c r="Y208" s="45"/>
      <c r="Z208" s="45"/>
      <c r="AA208" s="45"/>
      <c r="AB208" s="45"/>
      <c r="AC208" s="45"/>
      <c r="AD208" s="45"/>
      <c r="AE208" s="45">
        <v>4.5128775341299999E-7</v>
      </c>
    </row>
    <row r="209" spans="1:31" ht="15" customHeight="1">
      <c r="A209" s="42" t="s">
        <v>47</v>
      </c>
      <c r="B209" s="42" t="s">
        <v>48</v>
      </c>
      <c r="C209" s="42" t="s">
        <v>49</v>
      </c>
      <c r="D209" s="42" t="s">
        <v>50</v>
      </c>
      <c r="E209" s="42" t="s">
        <v>51</v>
      </c>
      <c r="F209" s="42" t="s">
        <v>52</v>
      </c>
      <c r="G209" s="42" t="s">
        <v>125</v>
      </c>
      <c r="H209" s="43" t="s">
        <v>55</v>
      </c>
      <c r="I209" s="44">
        <v>1</v>
      </c>
      <c r="J209" s="45"/>
      <c r="K209" s="45"/>
      <c r="L209" s="45"/>
      <c r="M209" s="45"/>
      <c r="N209" s="45"/>
      <c r="O209" s="45"/>
      <c r="P209" s="45"/>
      <c r="Q209" s="45"/>
      <c r="R209" s="45"/>
      <c r="S209" s="45"/>
      <c r="T209" s="45"/>
      <c r="U209" s="45"/>
      <c r="V209" s="45"/>
      <c r="W209" s="45"/>
      <c r="X209" s="45"/>
      <c r="Y209" s="45"/>
      <c r="Z209" s="45"/>
      <c r="AA209" s="45"/>
      <c r="AB209" s="45"/>
      <c r="AC209" s="45"/>
      <c r="AD209" s="45"/>
      <c r="AE209" s="45">
        <v>9.7669127265204809E-4</v>
      </c>
    </row>
    <row r="210" spans="1:31" ht="15" customHeight="1">
      <c r="A210" s="42" t="s">
        <v>47</v>
      </c>
      <c r="B210" s="42" t="s">
        <v>48</v>
      </c>
      <c r="C210" s="42" t="s">
        <v>49</v>
      </c>
      <c r="D210" s="42" t="s">
        <v>50</v>
      </c>
      <c r="E210" s="42" t="s">
        <v>51</v>
      </c>
      <c r="F210" s="42" t="s">
        <v>52</v>
      </c>
      <c r="G210" s="42" t="s">
        <v>125</v>
      </c>
      <c r="H210" s="43" t="s">
        <v>56</v>
      </c>
      <c r="I210" s="44">
        <v>298</v>
      </c>
      <c r="J210" s="45"/>
      <c r="K210" s="45"/>
      <c r="L210" s="45"/>
      <c r="M210" s="45"/>
      <c r="N210" s="45"/>
      <c r="O210" s="45"/>
      <c r="P210" s="45"/>
      <c r="Q210" s="45"/>
      <c r="R210" s="45"/>
      <c r="S210" s="45"/>
      <c r="T210" s="45"/>
      <c r="U210" s="45"/>
      <c r="V210" s="45"/>
      <c r="W210" s="45"/>
      <c r="X210" s="45"/>
      <c r="Y210" s="45"/>
      <c r="Z210" s="45"/>
      <c r="AA210" s="45"/>
      <c r="AB210" s="45"/>
      <c r="AC210" s="45"/>
      <c r="AD210" s="45"/>
      <c r="AE210" s="45">
        <v>5.3793500206900003E-7</v>
      </c>
    </row>
    <row r="211" spans="1:31" ht="15" customHeight="1">
      <c r="A211" s="42" t="s">
        <v>47</v>
      </c>
      <c r="B211" s="42" t="s">
        <v>48</v>
      </c>
      <c r="C211" s="42" t="s">
        <v>49</v>
      </c>
      <c r="D211" s="42" t="s">
        <v>50</v>
      </c>
      <c r="E211" s="42" t="s">
        <v>51</v>
      </c>
      <c r="F211" s="42" t="s">
        <v>52</v>
      </c>
      <c r="G211" s="42" t="s">
        <v>126</v>
      </c>
      <c r="H211" s="43" t="s">
        <v>54</v>
      </c>
      <c r="I211" s="44">
        <v>25</v>
      </c>
      <c r="J211" s="45"/>
      <c r="K211" s="45"/>
      <c r="L211" s="45"/>
      <c r="M211" s="45"/>
      <c r="N211" s="45"/>
      <c r="O211" s="45"/>
      <c r="P211" s="45"/>
      <c r="Q211" s="45"/>
      <c r="R211" s="45"/>
      <c r="S211" s="45"/>
      <c r="T211" s="45"/>
      <c r="U211" s="45"/>
      <c r="V211" s="45"/>
      <c r="W211" s="45"/>
      <c r="X211" s="45"/>
      <c r="Y211" s="45"/>
      <c r="Z211" s="45"/>
      <c r="AA211" s="45"/>
      <c r="AB211" s="45"/>
      <c r="AC211" s="45"/>
      <c r="AD211" s="45"/>
      <c r="AE211" s="45">
        <v>1.512666953186E-6</v>
      </c>
    </row>
    <row r="212" spans="1:31" ht="15" customHeight="1">
      <c r="A212" s="42" t="s">
        <v>47</v>
      </c>
      <c r="B212" s="42" t="s">
        <v>48</v>
      </c>
      <c r="C212" s="42" t="s">
        <v>49</v>
      </c>
      <c r="D212" s="42" t="s">
        <v>50</v>
      </c>
      <c r="E212" s="42" t="s">
        <v>51</v>
      </c>
      <c r="F212" s="42" t="s">
        <v>52</v>
      </c>
      <c r="G212" s="42" t="s">
        <v>126</v>
      </c>
      <c r="H212" s="43" t="s">
        <v>55</v>
      </c>
      <c r="I212" s="44">
        <v>1</v>
      </c>
      <c r="J212" s="45"/>
      <c r="K212" s="45"/>
      <c r="L212" s="45"/>
      <c r="M212" s="45"/>
      <c r="N212" s="45"/>
      <c r="O212" s="45"/>
      <c r="P212" s="45"/>
      <c r="Q212" s="45"/>
      <c r="R212" s="45"/>
      <c r="S212" s="45"/>
      <c r="T212" s="45"/>
      <c r="U212" s="45"/>
      <c r="V212" s="45"/>
      <c r="W212" s="45"/>
      <c r="X212" s="45"/>
      <c r="Y212" s="45"/>
      <c r="Z212" s="45"/>
      <c r="AA212" s="45"/>
      <c r="AB212" s="45"/>
      <c r="AC212" s="45"/>
      <c r="AD212" s="45"/>
      <c r="AE212" s="45">
        <v>3.2417288754298178E-3</v>
      </c>
    </row>
    <row r="213" spans="1:31" ht="15" customHeight="1">
      <c r="A213" s="42" t="s">
        <v>47</v>
      </c>
      <c r="B213" s="42" t="s">
        <v>48</v>
      </c>
      <c r="C213" s="42" t="s">
        <v>49</v>
      </c>
      <c r="D213" s="42" t="s">
        <v>50</v>
      </c>
      <c r="E213" s="42" t="s">
        <v>51</v>
      </c>
      <c r="F213" s="42" t="s">
        <v>52</v>
      </c>
      <c r="G213" s="42" t="s">
        <v>126</v>
      </c>
      <c r="H213" s="43" t="s">
        <v>56</v>
      </c>
      <c r="I213" s="44">
        <v>298</v>
      </c>
      <c r="J213" s="45"/>
      <c r="K213" s="45"/>
      <c r="L213" s="45"/>
      <c r="M213" s="45"/>
      <c r="N213" s="45"/>
      <c r="O213" s="45"/>
      <c r="P213" s="45"/>
      <c r="Q213" s="45"/>
      <c r="R213" s="45"/>
      <c r="S213" s="45"/>
      <c r="T213" s="45"/>
      <c r="U213" s="45"/>
      <c r="V213" s="45"/>
      <c r="W213" s="45"/>
      <c r="X213" s="45"/>
      <c r="Y213" s="45"/>
      <c r="Z213" s="45"/>
      <c r="AA213" s="45"/>
      <c r="AB213" s="45"/>
      <c r="AC213" s="45"/>
      <c r="AD213" s="45"/>
      <c r="AE213" s="45">
        <v>1.8149615016720001E-6</v>
      </c>
    </row>
    <row r="214" spans="1:31" ht="15" customHeight="1">
      <c r="A214" s="42" t="s">
        <v>47</v>
      </c>
      <c r="B214" s="42" t="s">
        <v>48</v>
      </c>
      <c r="C214" s="42" t="s">
        <v>49</v>
      </c>
      <c r="D214" s="42" t="s">
        <v>50</v>
      </c>
      <c r="E214" s="42" t="s">
        <v>51</v>
      </c>
      <c r="F214" s="42" t="s">
        <v>52</v>
      </c>
      <c r="G214" s="42" t="s">
        <v>127</v>
      </c>
      <c r="H214" s="43" t="s">
        <v>54</v>
      </c>
      <c r="I214" s="44">
        <v>25</v>
      </c>
      <c r="J214" s="45">
        <v>1.4491788652743566E-4</v>
      </c>
      <c r="K214" s="45">
        <v>7.6472228722443273E-4</v>
      </c>
      <c r="L214" s="45">
        <v>8.0587955046056159E-4</v>
      </c>
      <c r="M214" s="45">
        <v>7.5674448019796825E-4</v>
      </c>
      <c r="N214" s="45">
        <v>8.1323136499803774E-4</v>
      </c>
      <c r="O214" s="45">
        <v>8.2450444433695058E-4</v>
      </c>
      <c r="P214" s="45">
        <v>8.2373669391085341E-4</v>
      </c>
      <c r="Q214" s="45">
        <v>7.5997719335759762E-4</v>
      </c>
      <c r="R214" s="45">
        <v>7.0647556389650808E-4</v>
      </c>
      <c r="S214" s="45">
        <v>6.1056711371778271E-4</v>
      </c>
      <c r="T214" s="45">
        <v>4.975632757584738E-4</v>
      </c>
      <c r="U214" s="45">
        <v>6.58683953889568E-4</v>
      </c>
      <c r="V214" s="45">
        <v>5.0819632202431058E-4</v>
      </c>
      <c r="W214" s="45">
        <v>5.8364629610856145E-3</v>
      </c>
      <c r="X214" s="45">
        <v>5.8168614890418491E-3</v>
      </c>
      <c r="Y214" s="45">
        <v>5.5600547537700837E-3</v>
      </c>
      <c r="Z214" s="45">
        <v>6.6632385340698076E-3</v>
      </c>
      <c r="AA214" s="45">
        <v>7.0377242863981808E-3</v>
      </c>
      <c r="AB214" s="45">
        <v>4.8801791025904405E-6</v>
      </c>
      <c r="AC214" s="45">
        <v>4.5272018244301939E-6</v>
      </c>
      <c r="AD214" s="45">
        <v>2.482641573273809E-7</v>
      </c>
      <c r="AE214" s="45">
        <v>8.0594816430070008E-6</v>
      </c>
    </row>
    <row r="215" spans="1:31" ht="15" customHeight="1">
      <c r="A215" s="42" t="s">
        <v>47</v>
      </c>
      <c r="B215" s="42" t="s">
        <v>48</v>
      </c>
      <c r="C215" s="42" t="s">
        <v>49</v>
      </c>
      <c r="D215" s="42" t="s">
        <v>50</v>
      </c>
      <c r="E215" s="42" t="s">
        <v>51</v>
      </c>
      <c r="F215" s="42" t="s">
        <v>52</v>
      </c>
      <c r="G215" s="42" t="s">
        <v>127</v>
      </c>
      <c r="H215" s="43" t="s">
        <v>55</v>
      </c>
      <c r="I215" s="44">
        <v>1</v>
      </c>
      <c r="J215" s="45">
        <v>0.55981418254250193</v>
      </c>
      <c r="K215" s="45">
        <v>2.9525141862334756</v>
      </c>
      <c r="L215" s="45">
        <v>3.1122720082713213</v>
      </c>
      <c r="M215" s="45">
        <v>2.9123520146589659</v>
      </c>
      <c r="N215" s="45">
        <v>3.1411942566496198</v>
      </c>
      <c r="O215" s="45">
        <v>3.1836300121319332</v>
      </c>
      <c r="P215" s="45">
        <v>3.1783956521499097</v>
      </c>
      <c r="Q215" s="45">
        <v>2.9301801483778176</v>
      </c>
      <c r="R215" s="45">
        <v>2.7162561311828157</v>
      </c>
      <c r="S215" s="45">
        <v>2.3526409692943577</v>
      </c>
      <c r="T215" s="45">
        <v>1.8421321398318347</v>
      </c>
      <c r="U215" s="45">
        <v>2.438650399995502</v>
      </c>
      <c r="V215" s="45">
        <v>1.8876401827866021</v>
      </c>
      <c r="W215" s="45">
        <v>2.0256476587247954</v>
      </c>
      <c r="X215" s="45">
        <v>2.112733014931492</v>
      </c>
      <c r="Y215" s="45">
        <v>1.9334427021266571</v>
      </c>
      <c r="Z215" s="45">
        <v>2.3159921667096448</v>
      </c>
      <c r="AA215" s="45">
        <v>2.4428668369584474</v>
      </c>
      <c r="AB215" s="45">
        <v>1.69183812180692E-3</v>
      </c>
      <c r="AC215" s="45">
        <v>1.5701237957303851E-3</v>
      </c>
      <c r="AD215" s="45">
        <v>8.6200433725500009E-5</v>
      </c>
      <c r="AE215" s="45">
        <v>2.7968008461913768E-3</v>
      </c>
    </row>
    <row r="216" spans="1:31" ht="15" customHeight="1">
      <c r="A216" s="42" t="s">
        <v>47</v>
      </c>
      <c r="B216" s="42" t="s">
        <v>48</v>
      </c>
      <c r="C216" s="42" t="s">
        <v>49</v>
      </c>
      <c r="D216" s="42" t="s">
        <v>50</v>
      </c>
      <c r="E216" s="42" t="s">
        <v>51</v>
      </c>
      <c r="F216" s="42" t="s">
        <v>52</v>
      </c>
      <c r="G216" s="42" t="s">
        <v>127</v>
      </c>
      <c r="H216" s="43" t="s">
        <v>56</v>
      </c>
      <c r="I216" s="44">
        <v>298</v>
      </c>
      <c r="J216" s="45">
        <v>2.7489818433719679E-3</v>
      </c>
      <c r="K216" s="45">
        <v>1.4497038484332531E-2</v>
      </c>
      <c r="L216" s="45">
        <v>1.5282189942962024E-2</v>
      </c>
      <c r="M216" s="45">
        <v>1.4291836022239886E-2</v>
      </c>
      <c r="N216" s="45">
        <v>1.5424659780562275E-2</v>
      </c>
      <c r="O216" s="45">
        <v>1.5632091483488975E-2</v>
      </c>
      <c r="P216" s="45">
        <v>1.5604449405864739E-2</v>
      </c>
      <c r="Q216" s="45">
        <v>1.4383945084893494E-2</v>
      </c>
      <c r="R216" s="45">
        <v>1.332727140989474E-2</v>
      </c>
      <c r="S216" s="45">
        <v>1.0827104185467765E-2</v>
      </c>
      <c r="T216" s="45">
        <v>9.3877902465081767E-3</v>
      </c>
      <c r="U216" s="45">
        <v>1.242773954414097E-2</v>
      </c>
      <c r="V216" s="45">
        <v>9.6256786447824916E-3</v>
      </c>
      <c r="W216" s="45">
        <v>1.0124085452796572E-2</v>
      </c>
      <c r="X216" s="45">
        <v>1.0090226808688499E-2</v>
      </c>
      <c r="Y216" s="45">
        <v>9.6461857242787566E-3</v>
      </c>
      <c r="Z216" s="45">
        <v>1.1561436419856541E-2</v>
      </c>
      <c r="AA216" s="45">
        <v>1.220813556857572E-2</v>
      </c>
      <c r="AB216" s="45">
        <v>8.4639217829667882E-6</v>
      </c>
      <c r="AC216" s="45">
        <v>7.8527729094694692E-6</v>
      </c>
      <c r="AD216" s="45">
        <v>4.3069855659367096E-7</v>
      </c>
      <c r="AE216" s="45">
        <v>1.3980518103109001E-5</v>
      </c>
    </row>
    <row r="217" spans="1:31" ht="15" customHeight="1">
      <c r="A217" s="42" t="s">
        <v>47</v>
      </c>
      <c r="B217" s="42" t="s">
        <v>48</v>
      </c>
      <c r="C217" s="42" t="s">
        <v>49</v>
      </c>
      <c r="D217" s="42" t="s">
        <v>50</v>
      </c>
      <c r="E217" s="42" t="s">
        <v>51</v>
      </c>
      <c r="F217" s="42" t="s">
        <v>52</v>
      </c>
      <c r="G217" s="42" t="s">
        <v>128</v>
      </c>
      <c r="H217" s="43" t="s">
        <v>54</v>
      </c>
      <c r="I217" s="44">
        <v>25</v>
      </c>
      <c r="J217" s="45"/>
      <c r="K217" s="45"/>
      <c r="L217" s="45"/>
      <c r="M217" s="45"/>
      <c r="N217" s="45"/>
      <c r="O217" s="45"/>
      <c r="P217" s="45"/>
      <c r="Q217" s="45"/>
      <c r="R217" s="45"/>
      <c r="S217" s="45"/>
      <c r="T217" s="45"/>
      <c r="U217" s="45"/>
      <c r="V217" s="45"/>
      <c r="W217" s="45"/>
      <c r="X217" s="45"/>
      <c r="Y217" s="45"/>
      <c r="Z217" s="45"/>
      <c r="AA217" s="45"/>
      <c r="AB217" s="45"/>
      <c r="AC217" s="45"/>
      <c r="AD217" s="45"/>
      <c r="AE217" s="45">
        <v>3.2338520617949998E-6</v>
      </c>
    </row>
    <row r="218" spans="1:31" ht="15" customHeight="1">
      <c r="A218" s="42" t="s">
        <v>47</v>
      </c>
      <c r="B218" s="42" t="s">
        <v>48</v>
      </c>
      <c r="C218" s="42" t="s">
        <v>49</v>
      </c>
      <c r="D218" s="42" t="s">
        <v>50</v>
      </c>
      <c r="E218" s="42" t="s">
        <v>51</v>
      </c>
      <c r="F218" s="42" t="s">
        <v>52</v>
      </c>
      <c r="G218" s="42" t="s">
        <v>128</v>
      </c>
      <c r="H218" s="43" t="s">
        <v>55</v>
      </c>
      <c r="I218" s="44">
        <v>1</v>
      </c>
      <c r="J218" s="45"/>
      <c r="K218" s="45"/>
      <c r="L218" s="45"/>
      <c r="M218" s="45"/>
      <c r="N218" s="45"/>
      <c r="O218" s="45"/>
      <c r="P218" s="45"/>
      <c r="Q218" s="45"/>
      <c r="R218" s="45"/>
      <c r="S218" s="45"/>
      <c r="T218" s="45"/>
      <c r="U218" s="45"/>
      <c r="V218" s="45"/>
      <c r="W218" s="45"/>
      <c r="X218" s="45"/>
      <c r="Y218" s="45"/>
      <c r="Z218" s="45"/>
      <c r="AA218" s="45"/>
      <c r="AB218" s="45"/>
      <c r="AC218" s="45"/>
      <c r="AD218" s="45"/>
      <c r="AE218" s="45">
        <v>6.0743163410773059E-3</v>
      </c>
    </row>
    <row r="219" spans="1:31" ht="15" customHeight="1">
      <c r="A219" s="42" t="s">
        <v>47</v>
      </c>
      <c r="B219" s="42" t="s">
        <v>48</v>
      </c>
      <c r="C219" s="42" t="s">
        <v>49</v>
      </c>
      <c r="D219" s="42" t="s">
        <v>50</v>
      </c>
      <c r="E219" s="42" t="s">
        <v>51</v>
      </c>
      <c r="F219" s="42" t="s">
        <v>52</v>
      </c>
      <c r="G219" s="42" t="s">
        <v>128</v>
      </c>
      <c r="H219" s="43" t="s">
        <v>56</v>
      </c>
      <c r="I219" s="44">
        <v>298</v>
      </c>
      <c r="J219" s="45"/>
      <c r="K219" s="45"/>
      <c r="L219" s="45"/>
      <c r="M219" s="45"/>
      <c r="N219" s="45"/>
      <c r="O219" s="45"/>
      <c r="P219" s="45"/>
      <c r="Q219" s="45"/>
      <c r="R219" s="45"/>
      <c r="S219" s="45"/>
      <c r="T219" s="45"/>
      <c r="U219" s="45"/>
      <c r="V219" s="45"/>
      <c r="W219" s="45"/>
      <c r="X219" s="45"/>
      <c r="Y219" s="45"/>
      <c r="Z219" s="45"/>
      <c r="AA219" s="45"/>
      <c r="AB219" s="45"/>
      <c r="AC219" s="45"/>
      <c r="AD219" s="45"/>
      <c r="AE219" s="45">
        <v>3.8547516576600007E-6</v>
      </c>
    </row>
    <row r="220" spans="1:31" ht="15" customHeight="1">
      <c r="A220" s="42" t="s">
        <v>47</v>
      </c>
      <c r="B220" s="42" t="s">
        <v>48</v>
      </c>
      <c r="C220" s="42" t="s">
        <v>49</v>
      </c>
      <c r="D220" s="42" t="s">
        <v>50</v>
      </c>
      <c r="E220" s="42" t="s">
        <v>51</v>
      </c>
      <c r="F220" s="42" t="s">
        <v>52</v>
      </c>
      <c r="G220" s="42" t="s">
        <v>129</v>
      </c>
      <c r="H220" s="43" t="s">
        <v>54</v>
      </c>
      <c r="I220" s="44">
        <v>25</v>
      </c>
      <c r="J220" s="45"/>
      <c r="K220" s="45"/>
      <c r="L220" s="45"/>
      <c r="M220" s="45"/>
      <c r="N220" s="45"/>
      <c r="O220" s="45"/>
      <c r="P220" s="45"/>
      <c r="Q220" s="45"/>
      <c r="R220" s="45"/>
      <c r="S220" s="45"/>
      <c r="T220" s="45"/>
      <c r="U220" s="45"/>
      <c r="V220" s="45"/>
      <c r="W220" s="45"/>
      <c r="X220" s="45"/>
      <c r="Y220" s="45"/>
      <c r="Z220" s="45"/>
      <c r="AA220" s="45"/>
      <c r="AB220" s="45"/>
      <c r="AC220" s="45">
        <v>7.9244922090972467E-7</v>
      </c>
      <c r="AD220" s="45">
        <v>3.5006378970357149E-7</v>
      </c>
      <c r="AE220" s="45">
        <v>6.8250711175900006E-7</v>
      </c>
    </row>
    <row r="221" spans="1:31" ht="15" customHeight="1">
      <c r="A221" s="42" t="s">
        <v>47</v>
      </c>
      <c r="B221" s="42" t="s">
        <v>48</v>
      </c>
      <c r="C221" s="42" t="s">
        <v>49</v>
      </c>
      <c r="D221" s="42" t="s">
        <v>50</v>
      </c>
      <c r="E221" s="42" t="s">
        <v>51</v>
      </c>
      <c r="F221" s="42" t="s">
        <v>52</v>
      </c>
      <c r="G221" s="42" t="s">
        <v>129</v>
      </c>
      <c r="H221" s="43" t="s">
        <v>55</v>
      </c>
      <c r="I221" s="44">
        <v>1</v>
      </c>
      <c r="J221" s="45"/>
      <c r="K221" s="45"/>
      <c r="L221" s="45"/>
      <c r="M221" s="45"/>
      <c r="N221" s="45"/>
      <c r="O221" s="45"/>
      <c r="P221" s="45"/>
      <c r="Q221" s="45"/>
      <c r="R221" s="45"/>
      <c r="S221" s="45"/>
      <c r="T221" s="45"/>
      <c r="U221" s="45"/>
      <c r="V221" s="45"/>
      <c r="W221" s="45"/>
      <c r="X221" s="45"/>
      <c r="Y221" s="45"/>
      <c r="Z221" s="45"/>
      <c r="AA221" s="45"/>
      <c r="AB221" s="45"/>
      <c r="AC221" s="45">
        <v>1.6837948264450842E-3</v>
      </c>
      <c r="AD221" s="45">
        <v>7.4091709312337902E-4</v>
      </c>
      <c r="AE221" s="45">
        <v>1.450482550466418E-3</v>
      </c>
    </row>
    <row r="222" spans="1:31" ht="15" customHeight="1">
      <c r="A222" s="42" t="s">
        <v>47</v>
      </c>
      <c r="B222" s="42" t="s">
        <v>48</v>
      </c>
      <c r="C222" s="42" t="s">
        <v>49</v>
      </c>
      <c r="D222" s="42" t="s">
        <v>50</v>
      </c>
      <c r="E222" s="42" t="s">
        <v>51</v>
      </c>
      <c r="F222" s="42" t="s">
        <v>52</v>
      </c>
      <c r="G222" s="42" t="s">
        <v>129</v>
      </c>
      <c r="H222" s="43" t="s">
        <v>56</v>
      </c>
      <c r="I222" s="44">
        <v>298</v>
      </c>
      <c r="J222" s="45"/>
      <c r="K222" s="45"/>
      <c r="L222" s="45"/>
      <c r="M222" s="45"/>
      <c r="N222" s="45"/>
      <c r="O222" s="45"/>
      <c r="P222" s="45"/>
      <c r="Q222" s="45"/>
      <c r="R222" s="45"/>
      <c r="S222" s="45"/>
      <c r="T222" s="45"/>
      <c r="U222" s="45"/>
      <c r="V222" s="45"/>
      <c r="W222" s="45"/>
      <c r="X222" s="45"/>
      <c r="Y222" s="45"/>
      <c r="Z222" s="45"/>
      <c r="AA222" s="45"/>
      <c r="AB222" s="45"/>
      <c r="AC222" s="45">
        <v>9.4459947132439225E-7</v>
      </c>
      <c r="AD222" s="45">
        <v>4.2210003775829029E-7</v>
      </c>
      <c r="AE222" s="45">
        <v>8.1566159014500006E-7</v>
      </c>
    </row>
    <row r="223" spans="1:31" ht="15" customHeight="1">
      <c r="A223" s="42" t="s">
        <v>47</v>
      </c>
      <c r="B223" s="42" t="s">
        <v>48</v>
      </c>
      <c r="C223" s="42" t="s">
        <v>49</v>
      </c>
      <c r="D223" s="42" t="s">
        <v>50</v>
      </c>
      <c r="E223" s="42" t="s">
        <v>51</v>
      </c>
      <c r="F223" s="42" t="s">
        <v>52</v>
      </c>
      <c r="G223" s="42" t="s">
        <v>130</v>
      </c>
      <c r="H223" s="43" t="s">
        <v>54</v>
      </c>
      <c r="I223" s="44">
        <v>25</v>
      </c>
      <c r="J223" s="45">
        <v>2.6531158070797819E-4</v>
      </c>
      <c r="K223" s="45">
        <v>2.5533211774999995E-4</v>
      </c>
      <c r="L223" s="45">
        <v>2.1647173050000013E-4</v>
      </c>
      <c r="M223" s="45">
        <v>2.5776536650000084E-4</v>
      </c>
      <c r="N223" s="45">
        <v>2.0727123374999996E-4</v>
      </c>
      <c r="O223" s="45">
        <v>2.0878608369999906E-4</v>
      </c>
      <c r="P223" s="45">
        <v>1.4311979987499971E-4</v>
      </c>
      <c r="Q223" s="45">
        <v>2.5400796325E-4</v>
      </c>
      <c r="R223" s="45">
        <v>2.3396456062500012E-4</v>
      </c>
      <c r="S223" s="45">
        <v>1.4158844280613082E-4</v>
      </c>
      <c r="T223" s="45">
        <v>1.6021385481531153E-4</v>
      </c>
      <c r="U223" s="45">
        <v>1.6533633342885083E-4</v>
      </c>
      <c r="V223" s="45">
        <v>1.3196853037378988E-4</v>
      </c>
      <c r="W223" s="45">
        <v>2.1304124669324753E-3</v>
      </c>
      <c r="X223" s="45">
        <v>7.1357801827661891E-4</v>
      </c>
      <c r="Y223" s="45">
        <v>5.7617045653762257E-4</v>
      </c>
      <c r="Z223" s="45">
        <v>2.5328435568528455E-4</v>
      </c>
      <c r="AA223" s="45">
        <v>2.4908068682390953E-4</v>
      </c>
      <c r="AB223" s="45">
        <v>2.8202430195613682E-4</v>
      </c>
      <c r="AC223" s="45">
        <v>1.1659143759733739E-7</v>
      </c>
      <c r="AD223" s="45"/>
      <c r="AE223" s="45"/>
    </row>
    <row r="224" spans="1:31" ht="15" customHeight="1">
      <c r="A224" s="42" t="s">
        <v>47</v>
      </c>
      <c r="B224" s="42" t="s">
        <v>48</v>
      </c>
      <c r="C224" s="42" t="s">
        <v>49</v>
      </c>
      <c r="D224" s="42" t="s">
        <v>50</v>
      </c>
      <c r="E224" s="42" t="s">
        <v>51</v>
      </c>
      <c r="F224" s="42" t="s">
        <v>52</v>
      </c>
      <c r="G224" s="42" t="s">
        <v>130</v>
      </c>
      <c r="H224" s="43" t="s">
        <v>55</v>
      </c>
      <c r="I224" s="44">
        <v>1</v>
      </c>
      <c r="J224" s="45">
        <v>1.0210971275750991</v>
      </c>
      <c r="K224" s="45">
        <v>0.98925569889919995</v>
      </c>
      <c r="L224" s="45">
        <v>0.83638046695740031</v>
      </c>
      <c r="M224" s="45">
        <v>0.99193977078669981</v>
      </c>
      <c r="N224" s="45">
        <v>0.8005044712689996</v>
      </c>
      <c r="O224" s="45">
        <v>0.80817355032366012</v>
      </c>
      <c r="P224" s="45">
        <v>0.55317098507840001</v>
      </c>
      <c r="Q224" s="45">
        <v>0.98398605766309999</v>
      </c>
      <c r="R224" s="45">
        <v>0.90620707973549941</v>
      </c>
      <c r="S224" s="45">
        <v>0.54819052138839297</v>
      </c>
      <c r="T224" s="45">
        <v>0.62059860620438212</v>
      </c>
      <c r="U224" s="45">
        <v>0.64044085450143995</v>
      </c>
      <c r="V224" s="45">
        <v>0.50984316559583409</v>
      </c>
      <c r="W224" s="45">
        <v>0.73843402389027202</v>
      </c>
      <c r="X224" s="45">
        <v>0.247175626188848</v>
      </c>
      <c r="Y224" s="45">
        <v>0.19978058216200698</v>
      </c>
      <c r="Z224" s="45">
        <v>8.7789852310508495E-2</v>
      </c>
      <c r="AA224" s="45">
        <v>8.6133584407059691E-2</v>
      </c>
      <c r="AB224" s="45">
        <v>9.7981780440385524E-2</v>
      </c>
      <c r="AC224" s="45">
        <v>4.0508350485583107E-5</v>
      </c>
      <c r="AD224" s="45"/>
      <c r="AE224" s="45"/>
    </row>
    <row r="225" spans="1:31" ht="15" customHeight="1">
      <c r="A225" s="42" t="s">
        <v>47</v>
      </c>
      <c r="B225" s="42" t="s">
        <v>48</v>
      </c>
      <c r="C225" s="42" t="s">
        <v>49</v>
      </c>
      <c r="D225" s="42" t="s">
        <v>50</v>
      </c>
      <c r="E225" s="42" t="s">
        <v>51</v>
      </c>
      <c r="F225" s="42" t="s">
        <v>52</v>
      </c>
      <c r="G225" s="42" t="s">
        <v>130</v>
      </c>
      <c r="H225" s="43" t="s">
        <v>56</v>
      </c>
      <c r="I225" s="44">
        <v>298</v>
      </c>
      <c r="J225" s="45">
        <v>5.0382198885065748E-3</v>
      </c>
      <c r="K225" s="45">
        <v>4.8602556463879978E-3</v>
      </c>
      <c r="L225" s="45">
        <v>4.1072005907640072E-3</v>
      </c>
      <c r="M225" s="45">
        <v>4.8676970481940042E-3</v>
      </c>
      <c r="N225" s="45">
        <v>3.9307445711520067E-3</v>
      </c>
      <c r="O225" s="45">
        <v>3.9699567295635998E-3</v>
      </c>
      <c r="P225" s="45">
        <v>2.7166189845220005E-3</v>
      </c>
      <c r="Q225" s="45">
        <v>4.8342469385740071E-3</v>
      </c>
      <c r="R225" s="45">
        <v>4.4520106351919886E-3</v>
      </c>
      <c r="S225" s="45">
        <v>2.5247446788884812E-3</v>
      </c>
      <c r="T225" s="45">
        <v>3.0489150514369854E-3</v>
      </c>
      <c r="U225" s="45">
        <v>3.1463972708335986E-3</v>
      </c>
      <c r="V225" s="45">
        <v>2.5036423449610163E-3</v>
      </c>
      <c r="W225" s="45">
        <v>3.69466324518133E-3</v>
      </c>
      <c r="X225" s="45">
        <v>1.2374544768623231E-3</v>
      </c>
      <c r="Y225" s="45">
        <v>9.9926766480591634E-4</v>
      </c>
      <c r="Z225" s="45">
        <v>4.3925982731586361E-4</v>
      </c>
      <c r="AA225" s="45">
        <v>4.3197285344683071E-4</v>
      </c>
      <c r="AB225" s="45">
        <v>4.8930813168369881E-4</v>
      </c>
      <c r="AC225" s="45">
        <v>2.0227917720673558E-7</v>
      </c>
      <c r="AD225" s="45"/>
      <c r="AE225" s="45"/>
    </row>
    <row r="226" spans="1:31" ht="15" customHeight="1">
      <c r="A226" s="42" t="s">
        <v>47</v>
      </c>
      <c r="B226" s="42" t="s">
        <v>48</v>
      </c>
      <c r="C226" s="42" t="s">
        <v>49</v>
      </c>
      <c r="D226" s="42" t="s">
        <v>50</v>
      </c>
      <c r="E226" s="42" t="s">
        <v>51</v>
      </c>
      <c r="F226" s="42" t="s">
        <v>52</v>
      </c>
      <c r="G226" s="42" t="s">
        <v>131</v>
      </c>
      <c r="H226" s="43" t="s">
        <v>54</v>
      </c>
      <c r="I226" s="44">
        <v>25</v>
      </c>
      <c r="J226" s="45"/>
      <c r="K226" s="45"/>
      <c r="L226" s="45"/>
      <c r="M226" s="45"/>
      <c r="N226" s="45"/>
      <c r="O226" s="45"/>
      <c r="P226" s="45"/>
      <c r="Q226" s="45"/>
      <c r="R226" s="45"/>
      <c r="S226" s="45"/>
      <c r="T226" s="45"/>
      <c r="U226" s="45"/>
      <c r="V226" s="45"/>
      <c r="W226" s="45"/>
      <c r="X226" s="45"/>
      <c r="Y226" s="45"/>
      <c r="Z226" s="45"/>
      <c r="AA226" s="45">
        <v>9.6254872165907756E-6</v>
      </c>
      <c r="AB226" s="45">
        <v>2.9667129948021547E-5</v>
      </c>
      <c r="AC226" s="45">
        <v>5.7797116417827382E-6</v>
      </c>
      <c r="AD226" s="45">
        <v>9.6350139817333347E-6</v>
      </c>
      <c r="AE226" s="45">
        <v>1.1677898164736998E-5</v>
      </c>
    </row>
    <row r="227" spans="1:31" ht="15" customHeight="1">
      <c r="A227" s="42" t="s">
        <v>47</v>
      </c>
      <c r="B227" s="42" t="s">
        <v>48</v>
      </c>
      <c r="C227" s="42" t="s">
        <v>49</v>
      </c>
      <c r="D227" s="42" t="s">
        <v>50</v>
      </c>
      <c r="E227" s="42" t="s">
        <v>51</v>
      </c>
      <c r="F227" s="42" t="s">
        <v>52</v>
      </c>
      <c r="G227" s="42" t="s">
        <v>131</v>
      </c>
      <c r="H227" s="43" t="s">
        <v>55</v>
      </c>
      <c r="I227" s="44">
        <v>1</v>
      </c>
      <c r="J227" s="45"/>
      <c r="K227" s="45"/>
      <c r="L227" s="45"/>
      <c r="M227" s="45"/>
      <c r="N227" s="45"/>
      <c r="O227" s="45"/>
      <c r="P227" s="45"/>
      <c r="Q227" s="45"/>
      <c r="R227" s="45"/>
      <c r="S227" s="45"/>
      <c r="T227" s="45"/>
      <c r="U227" s="45"/>
      <c r="V227" s="45"/>
      <c r="W227" s="45"/>
      <c r="X227" s="45"/>
      <c r="Y227" s="45"/>
      <c r="Z227" s="45"/>
      <c r="AA227" s="45">
        <v>2.0758360244998799E-2</v>
      </c>
      <c r="AB227" s="45">
        <v>6.3977582455893606E-2</v>
      </c>
      <c r="AC227" s="45">
        <v>1.2461019207223471E-2</v>
      </c>
      <c r="AD227" s="45">
        <v>2.077808320291678E-2</v>
      </c>
      <c r="AE227" s="45">
        <v>2.5185458101287223E-2</v>
      </c>
    </row>
    <row r="228" spans="1:31" ht="15" customHeight="1">
      <c r="A228" s="42" t="s">
        <v>47</v>
      </c>
      <c r="B228" s="42" t="s">
        <v>48</v>
      </c>
      <c r="C228" s="42" t="s">
        <v>49</v>
      </c>
      <c r="D228" s="42" t="s">
        <v>50</v>
      </c>
      <c r="E228" s="42" t="s">
        <v>51</v>
      </c>
      <c r="F228" s="42" t="s">
        <v>52</v>
      </c>
      <c r="G228" s="42" t="s">
        <v>131</v>
      </c>
      <c r="H228" s="43" t="s">
        <v>56</v>
      </c>
      <c r="I228" s="44">
        <v>298</v>
      </c>
      <c r="J228" s="45"/>
      <c r="K228" s="45"/>
      <c r="L228" s="45"/>
      <c r="M228" s="45"/>
      <c r="N228" s="45"/>
      <c r="O228" s="45"/>
      <c r="P228" s="45"/>
      <c r="Q228" s="45"/>
      <c r="R228" s="45"/>
      <c r="S228" s="45"/>
      <c r="T228" s="45"/>
      <c r="U228" s="45"/>
      <c r="V228" s="45"/>
      <c r="W228" s="45"/>
      <c r="X228" s="45"/>
      <c r="Y228" s="45"/>
      <c r="Z228" s="45"/>
      <c r="AA228" s="45">
        <v>1.147358076217624E-5</v>
      </c>
      <c r="AB228" s="45">
        <v>3.5363218898041857E-5</v>
      </c>
      <c r="AC228" s="45">
        <v>6.8894162770050383E-6</v>
      </c>
      <c r="AD228" s="45">
        <v>1.1484936666225812E-5</v>
      </c>
      <c r="AE228" s="45">
        <v>1.3920054612366999E-5</v>
      </c>
    </row>
    <row r="229" spans="1:31" ht="15" customHeight="1">
      <c r="A229" s="42" t="s">
        <v>47</v>
      </c>
      <c r="B229" s="42" t="s">
        <v>48</v>
      </c>
      <c r="C229" s="42" t="s">
        <v>49</v>
      </c>
      <c r="D229" s="42" t="s">
        <v>50</v>
      </c>
      <c r="E229" s="42" t="s">
        <v>51</v>
      </c>
      <c r="F229" s="42" t="s">
        <v>52</v>
      </c>
      <c r="G229" s="42" t="s">
        <v>132</v>
      </c>
      <c r="H229" s="43" t="s">
        <v>54</v>
      </c>
      <c r="I229" s="44">
        <v>25</v>
      </c>
      <c r="J229" s="45"/>
      <c r="K229" s="45"/>
      <c r="L229" s="45"/>
      <c r="M229" s="45"/>
      <c r="N229" s="45"/>
      <c r="O229" s="45"/>
      <c r="P229" s="45"/>
      <c r="Q229" s="45"/>
      <c r="R229" s="45"/>
      <c r="S229" s="45"/>
      <c r="T229" s="45"/>
      <c r="U229" s="45"/>
      <c r="V229" s="45"/>
      <c r="W229" s="45"/>
      <c r="X229" s="45"/>
      <c r="Y229" s="45"/>
      <c r="Z229" s="45"/>
      <c r="AA229" s="45">
        <v>7.1524720766032612E-7</v>
      </c>
      <c r="AB229" s="45">
        <v>2.1636504728055237E-6</v>
      </c>
      <c r="AC229" s="45">
        <v>3.0687240318681855E-6</v>
      </c>
      <c r="AD229" s="45">
        <v>3.6960602258464283E-6</v>
      </c>
      <c r="AE229" s="45">
        <v>4.0481667808340003E-6</v>
      </c>
    </row>
    <row r="230" spans="1:31" ht="15" customHeight="1">
      <c r="A230" s="42" t="s">
        <v>47</v>
      </c>
      <c r="B230" s="42" t="s">
        <v>48</v>
      </c>
      <c r="C230" s="42" t="s">
        <v>49</v>
      </c>
      <c r="D230" s="42" t="s">
        <v>50</v>
      </c>
      <c r="E230" s="42" t="s">
        <v>51</v>
      </c>
      <c r="F230" s="42" t="s">
        <v>52</v>
      </c>
      <c r="G230" s="42" t="s">
        <v>132</v>
      </c>
      <c r="H230" s="43" t="s">
        <v>55</v>
      </c>
      <c r="I230" s="44">
        <v>1</v>
      </c>
      <c r="J230" s="45"/>
      <c r="K230" s="45"/>
      <c r="L230" s="45"/>
      <c r="M230" s="45"/>
      <c r="N230" s="45"/>
      <c r="O230" s="45"/>
      <c r="P230" s="45"/>
      <c r="Q230" s="45"/>
      <c r="R230" s="45"/>
      <c r="S230" s="45"/>
      <c r="T230" s="45"/>
      <c r="U230" s="45"/>
      <c r="V230" s="45"/>
      <c r="W230" s="45"/>
      <c r="X230" s="45"/>
      <c r="Y230" s="45"/>
      <c r="Z230" s="45"/>
      <c r="AA230" s="45">
        <v>1.5168962780060201E-3</v>
      </c>
      <c r="AB230" s="45">
        <v>4.58866992272594E-3</v>
      </c>
      <c r="AC230" s="45">
        <v>6.6178067718312998E-3</v>
      </c>
      <c r="AD230" s="45">
        <v>7.9709161882057719E-3</v>
      </c>
      <c r="AE230" s="45">
        <v>8.7285232384787508E-3</v>
      </c>
    </row>
    <row r="231" spans="1:31" ht="15" customHeight="1">
      <c r="A231" s="42" t="s">
        <v>47</v>
      </c>
      <c r="B231" s="42" t="s">
        <v>48</v>
      </c>
      <c r="C231" s="42" t="s">
        <v>49</v>
      </c>
      <c r="D231" s="42" t="s">
        <v>50</v>
      </c>
      <c r="E231" s="42" t="s">
        <v>51</v>
      </c>
      <c r="F231" s="42" t="s">
        <v>52</v>
      </c>
      <c r="G231" s="42" t="s">
        <v>132</v>
      </c>
      <c r="H231" s="43" t="s">
        <v>56</v>
      </c>
      <c r="I231" s="44">
        <v>298</v>
      </c>
      <c r="J231" s="45"/>
      <c r="K231" s="45"/>
      <c r="L231" s="45"/>
      <c r="M231" s="45"/>
      <c r="N231" s="45"/>
      <c r="O231" s="45"/>
      <c r="P231" s="45"/>
      <c r="Q231" s="45"/>
      <c r="R231" s="45"/>
      <c r="S231" s="45"/>
      <c r="T231" s="45"/>
      <c r="U231" s="45"/>
      <c r="V231" s="45"/>
      <c r="W231" s="45"/>
      <c r="X231" s="45"/>
      <c r="Y231" s="45"/>
      <c r="Z231" s="45"/>
      <c r="AA231" s="45">
        <v>8.5257467153110831E-7</v>
      </c>
      <c r="AB231" s="45">
        <v>2.579071363584166E-6</v>
      </c>
      <c r="AC231" s="45">
        <v>3.6584704972272219E-6</v>
      </c>
      <c r="AD231" s="45">
        <v>4.4060928481811231E-6</v>
      </c>
      <c r="AE231" s="45">
        <v>4.825102292380001E-6</v>
      </c>
    </row>
    <row r="232" spans="1:31" ht="15" customHeight="1">
      <c r="A232" s="42" t="s">
        <v>47</v>
      </c>
      <c r="B232" s="42" t="s">
        <v>48</v>
      </c>
      <c r="C232" s="42" t="s">
        <v>49</v>
      </c>
      <c r="D232" s="42" t="s">
        <v>50</v>
      </c>
      <c r="E232" s="42" t="s">
        <v>51</v>
      </c>
      <c r="F232" s="42" t="s">
        <v>52</v>
      </c>
      <c r="G232" s="42" t="s">
        <v>133</v>
      </c>
      <c r="H232" s="43" t="s">
        <v>54</v>
      </c>
      <c r="I232" s="44">
        <v>25</v>
      </c>
      <c r="J232" s="45"/>
      <c r="K232" s="45"/>
      <c r="L232" s="45"/>
      <c r="M232" s="45"/>
      <c r="N232" s="45"/>
      <c r="O232" s="45"/>
      <c r="P232" s="45"/>
      <c r="Q232" s="45"/>
      <c r="R232" s="45"/>
      <c r="S232" s="45"/>
      <c r="T232" s="45"/>
      <c r="U232" s="45"/>
      <c r="V232" s="45"/>
      <c r="W232" s="45">
        <v>1.523120251414738E-7</v>
      </c>
      <c r="X232" s="45">
        <v>3.089382559591479E-7</v>
      </c>
      <c r="Y232" s="45"/>
      <c r="Z232" s="45">
        <v>6.5761197518976553E-5</v>
      </c>
      <c r="AA232" s="45">
        <v>2.7623546277008217E-5</v>
      </c>
      <c r="AB232" s="45">
        <v>9.2377694390901909E-6</v>
      </c>
      <c r="AC232" s="45">
        <v>2.0595505666149654E-5</v>
      </c>
      <c r="AD232" s="45">
        <v>7.4062362594559509E-6</v>
      </c>
      <c r="AE232" s="45">
        <v>2.1077755969868998E-5</v>
      </c>
    </row>
    <row r="233" spans="1:31" ht="15" customHeight="1">
      <c r="A233" s="42" t="s">
        <v>47</v>
      </c>
      <c r="B233" s="42" t="s">
        <v>48</v>
      </c>
      <c r="C233" s="42" t="s">
        <v>49</v>
      </c>
      <c r="D233" s="42" t="s">
        <v>50</v>
      </c>
      <c r="E233" s="42" t="s">
        <v>51</v>
      </c>
      <c r="F233" s="42" t="s">
        <v>52</v>
      </c>
      <c r="G233" s="42" t="s">
        <v>133</v>
      </c>
      <c r="H233" s="43" t="s">
        <v>55</v>
      </c>
      <c r="I233" s="44">
        <v>1</v>
      </c>
      <c r="J233" s="45"/>
      <c r="K233" s="45"/>
      <c r="L233" s="45"/>
      <c r="M233" s="45"/>
      <c r="N233" s="45"/>
      <c r="O233" s="45"/>
      <c r="P233" s="45"/>
      <c r="Q233" s="45"/>
      <c r="R233" s="45"/>
      <c r="S233" s="45"/>
      <c r="T233" s="45"/>
      <c r="U233" s="45"/>
      <c r="V233" s="45"/>
      <c r="W233" s="45">
        <v>3.2302334292003701E-4</v>
      </c>
      <c r="X233" s="45">
        <v>6.6624312868777643E-4</v>
      </c>
      <c r="Y233" s="45"/>
      <c r="Z233" s="45">
        <v>0.14180516970191401</v>
      </c>
      <c r="AA233" s="45">
        <v>5.9582056595131799E-2</v>
      </c>
      <c r="AB233" s="45">
        <v>1.9919396105722402E-2</v>
      </c>
      <c r="AC233" s="45">
        <v>4.4421646581098297E-2</v>
      </c>
      <c r="AD233" s="45">
        <v>1.5971875198517452E-2</v>
      </c>
      <c r="AE233" s="45">
        <v>4.5461499380736362E-2</v>
      </c>
    </row>
    <row r="234" spans="1:31" ht="15" customHeight="1">
      <c r="A234" s="42" t="s">
        <v>47</v>
      </c>
      <c r="B234" s="42" t="s">
        <v>48</v>
      </c>
      <c r="C234" s="42" t="s">
        <v>49</v>
      </c>
      <c r="D234" s="42" t="s">
        <v>50</v>
      </c>
      <c r="E234" s="42" t="s">
        <v>51</v>
      </c>
      <c r="F234" s="42" t="s">
        <v>52</v>
      </c>
      <c r="G234" s="42" t="s">
        <v>133</v>
      </c>
      <c r="H234" s="43" t="s">
        <v>56</v>
      </c>
      <c r="I234" s="44">
        <v>298</v>
      </c>
      <c r="J234" s="45"/>
      <c r="K234" s="45"/>
      <c r="L234" s="45"/>
      <c r="M234" s="45"/>
      <c r="N234" s="45"/>
      <c r="O234" s="45"/>
      <c r="P234" s="45"/>
      <c r="Q234" s="45"/>
      <c r="R234" s="45"/>
      <c r="S234" s="45"/>
      <c r="T234" s="45"/>
      <c r="U234" s="45"/>
      <c r="V234" s="45"/>
      <c r="W234" s="45">
        <v>1.8155593396863626E-7</v>
      </c>
      <c r="X234" s="45">
        <v>3.6825440110330388E-7</v>
      </c>
      <c r="Y234" s="45"/>
      <c r="Z234" s="45">
        <v>7.8387347442620024E-5</v>
      </c>
      <c r="AA234" s="45">
        <v>3.2927267162193808E-5</v>
      </c>
      <c r="AB234" s="45">
        <v>1.1011421171395569E-5</v>
      </c>
      <c r="AC234" s="45">
        <v>2.4549842754050415E-5</v>
      </c>
      <c r="AD234" s="45">
        <v>8.828233621271128E-6</v>
      </c>
      <c r="AE234" s="45">
        <v>2.5124685116082998E-5</v>
      </c>
    </row>
    <row r="235" spans="1:31" ht="15" customHeight="1">
      <c r="A235" s="42" t="s">
        <v>47</v>
      </c>
      <c r="B235" s="42" t="s">
        <v>48</v>
      </c>
      <c r="C235" s="42" t="s">
        <v>49</v>
      </c>
      <c r="D235" s="42" t="s">
        <v>50</v>
      </c>
      <c r="E235" s="42" t="s">
        <v>51</v>
      </c>
      <c r="F235" s="42" t="s">
        <v>52</v>
      </c>
      <c r="G235" s="42" t="s">
        <v>134</v>
      </c>
      <c r="H235" s="43" t="s">
        <v>54</v>
      </c>
      <c r="I235" s="44">
        <v>25</v>
      </c>
      <c r="J235" s="45"/>
      <c r="K235" s="45"/>
      <c r="L235" s="45"/>
      <c r="M235" s="45"/>
      <c r="N235" s="45"/>
      <c r="O235" s="45"/>
      <c r="P235" s="45"/>
      <c r="Q235" s="45"/>
      <c r="R235" s="45"/>
      <c r="S235" s="45"/>
      <c r="T235" s="45"/>
      <c r="U235" s="45">
        <v>2.6877259523809524E-5</v>
      </c>
      <c r="V235" s="45"/>
      <c r="W235" s="45">
        <v>1.0099003508252095E-4</v>
      </c>
      <c r="X235" s="45">
        <v>1.146415261904762E-4</v>
      </c>
      <c r="Y235" s="45">
        <v>1.0824318281652749E-4</v>
      </c>
      <c r="Z235" s="45">
        <v>1.0886149047619046E-4</v>
      </c>
      <c r="AA235" s="45">
        <v>4.700254703695345E-5</v>
      </c>
      <c r="AB235" s="45">
        <v>5.9874422841814612E-5</v>
      </c>
      <c r="AC235" s="45">
        <v>1.594109908771001E-5</v>
      </c>
      <c r="AD235" s="45">
        <v>3.0548144087940474E-6</v>
      </c>
      <c r="AE235" s="45">
        <v>1.0353659457087002E-5</v>
      </c>
    </row>
    <row r="236" spans="1:31" ht="15" customHeight="1">
      <c r="A236" s="42" t="s">
        <v>47</v>
      </c>
      <c r="B236" s="42" t="s">
        <v>48</v>
      </c>
      <c r="C236" s="42" t="s">
        <v>49</v>
      </c>
      <c r="D236" s="42" t="s">
        <v>50</v>
      </c>
      <c r="E236" s="42" t="s">
        <v>51</v>
      </c>
      <c r="F236" s="42" t="s">
        <v>52</v>
      </c>
      <c r="G236" s="42" t="s">
        <v>134</v>
      </c>
      <c r="H236" s="43" t="s">
        <v>55</v>
      </c>
      <c r="I236" s="44">
        <v>1</v>
      </c>
      <c r="J236" s="45"/>
      <c r="K236" s="45"/>
      <c r="L236" s="45"/>
      <c r="M236" s="45"/>
      <c r="N236" s="45"/>
      <c r="O236" s="45"/>
      <c r="P236" s="45"/>
      <c r="Q236" s="45"/>
      <c r="R236" s="45"/>
      <c r="S236" s="45"/>
      <c r="T236" s="45"/>
      <c r="U236" s="45">
        <v>5.6994553975000001E-2</v>
      </c>
      <c r="V236" s="45"/>
      <c r="W236" s="45">
        <v>0.21784673545296085</v>
      </c>
      <c r="X236" s="45">
        <v>0.24804769158600001</v>
      </c>
      <c r="Y236" s="45">
        <v>0.235007678670825</v>
      </c>
      <c r="Z236" s="45">
        <v>0.230873752347</v>
      </c>
      <c r="AA236" s="45">
        <v>0.10360099327639</v>
      </c>
      <c r="AB236" s="45">
        <v>0.13401027712464178</v>
      </c>
      <c r="AC236" s="45">
        <v>3.5055551013055658E-2</v>
      </c>
      <c r="AD236" s="45">
        <v>6.7194097135513274E-3</v>
      </c>
      <c r="AE236" s="45">
        <v>2.2768792987361654E-2</v>
      </c>
    </row>
    <row r="237" spans="1:31" ht="15" customHeight="1">
      <c r="A237" s="42" t="s">
        <v>47</v>
      </c>
      <c r="B237" s="42" t="s">
        <v>48</v>
      </c>
      <c r="C237" s="42" t="s">
        <v>49</v>
      </c>
      <c r="D237" s="42" t="s">
        <v>50</v>
      </c>
      <c r="E237" s="42" t="s">
        <v>51</v>
      </c>
      <c r="F237" s="42" t="s">
        <v>52</v>
      </c>
      <c r="G237" s="42" t="s">
        <v>134</v>
      </c>
      <c r="H237" s="43" t="s">
        <v>56</v>
      </c>
      <c r="I237" s="44">
        <v>298</v>
      </c>
      <c r="J237" s="45"/>
      <c r="K237" s="45"/>
      <c r="L237" s="45"/>
      <c r="M237" s="45"/>
      <c r="N237" s="45"/>
      <c r="O237" s="45"/>
      <c r="P237" s="45"/>
      <c r="Q237" s="45"/>
      <c r="R237" s="45"/>
      <c r="S237" s="45"/>
      <c r="T237" s="45"/>
      <c r="U237" s="45">
        <v>3.2035634451612904E-5</v>
      </c>
      <c r="V237" s="45"/>
      <c r="W237" s="45">
        <v>1.203801218183654E-4</v>
      </c>
      <c r="X237" s="45">
        <v>1.3665225849032259E-4</v>
      </c>
      <c r="Y237" s="45">
        <v>1.2902587391730027E-4</v>
      </c>
      <c r="Z237" s="45">
        <v>1.2976314063225809E-4</v>
      </c>
      <c r="AA237" s="45">
        <v>5.6027036068048441E-5</v>
      </c>
      <c r="AB237" s="45">
        <v>7.1370312027442989E-5</v>
      </c>
      <c r="AC237" s="45">
        <v>1.9001790112550334E-5</v>
      </c>
      <c r="AD237" s="45">
        <v>3.6413387752828708E-6</v>
      </c>
      <c r="AE237" s="45">
        <v>1.2341562072848001E-5</v>
      </c>
    </row>
    <row r="238" spans="1:31" ht="15" customHeight="1">
      <c r="A238" s="42" t="s">
        <v>47</v>
      </c>
      <c r="B238" s="42" t="s">
        <v>48</v>
      </c>
      <c r="C238" s="42" t="s">
        <v>49</v>
      </c>
      <c r="D238" s="42" t="s">
        <v>50</v>
      </c>
      <c r="E238" s="42" t="s">
        <v>51</v>
      </c>
      <c r="F238" s="42" t="s">
        <v>52</v>
      </c>
      <c r="G238" s="42" t="s">
        <v>135</v>
      </c>
      <c r="H238" s="43" t="s">
        <v>54</v>
      </c>
      <c r="I238" s="44">
        <v>25</v>
      </c>
      <c r="J238" s="45"/>
      <c r="K238" s="45"/>
      <c r="L238" s="45"/>
      <c r="M238" s="45"/>
      <c r="N238" s="45"/>
      <c r="O238" s="45"/>
      <c r="P238" s="45"/>
      <c r="Q238" s="45"/>
      <c r="R238" s="45"/>
      <c r="S238" s="45"/>
      <c r="T238" s="45">
        <v>2.7090337264551184E-6</v>
      </c>
      <c r="U238" s="45">
        <v>3.3935715806889523E-6</v>
      </c>
      <c r="V238" s="45">
        <v>5.4483493688910714E-6</v>
      </c>
      <c r="W238" s="45"/>
      <c r="X238" s="45"/>
      <c r="Y238" s="45"/>
      <c r="Z238" s="45"/>
      <c r="AA238" s="45"/>
      <c r="AB238" s="45"/>
      <c r="AC238" s="45"/>
      <c r="AD238" s="45"/>
      <c r="AE238" s="45"/>
    </row>
    <row r="239" spans="1:31" ht="15" customHeight="1">
      <c r="A239" s="42" t="s">
        <v>47</v>
      </c>
      <c r="B239" s="42" t="s">
        <v>48</v>
      </c>
      <c r="C239" s="42" t="s">
        <v>49</v>
      </c>
      <c r="D239" s="42" t="s">
        <v>50</v>
      </c>
      <c r="E239" s="42" t="s">
        <v>51</v>
      </c>
      <c r="F239" s="42" t="s">
        <v>52</v>
      </c>
      <c r="G239" s="42" t="s">
        <v>135</v>
      </c>
      <c r="H239" s="43" t="s">
        <v>55</v>
      </c>
      <c r="I239" s="44">
        <v>1</v>
      </c>
      <c r="J239" s="45"/>
      <c r="K239" s="45"/>
      <c r="L239" s="45"/>
      <c r="M239" s="45"/>
      <c r="N239" s="45"/>
      <c r="O239" s="45"/>
      <c r="P239" s="45"/>
      <c r="Q239" s="45"/>
      <c r="R239" s="45"/>
      <c r="S239" s="45"/>
      <c r="T239" s="45">
        <v>5.7453187270660013E-3</v>
      </c>
      <c r="U239" s="45">
        <v>7.1970866083251308E-3</v>
      </c>
      <c r="V239" s="45">
        <v>1.15548593415442E-2</v>
      </c>
      <c r="W239" s="45"/>
      <c r="X239" s="45"/>
      <c r="Y239" s="45"/>
      <c r="Z239" s="45"/>
      <c r="AA239" s="45"/>
      <c r="AB239" s="45"/>
      <c r="AC239" s="45"/>
      <c r="AD239" s="45"/>
      <c r="AE239" s="45"/>
    </row>
    <row r="240" spans="1:31" ht="15" customHeight="1">
      <c r="A240" s="42" t="s">
        <v>47</v>
      </c>
      <c r="B240" s="42" t="s">
        <v>48</v>
      </c>
      <c r="C240" s="42" t="s">
        <v>49</v>
      </c>
      <c r="D240" s="42" t="s">
        <v>50</v>
      </c>
      <c r="E240" s="42" t="s">
        <v>51</v>
      </c>
      <c r="F240" s="42" t="s">
        <v>52</v>
      </c>
      <c r="G240" s="42" t="s">
        <v>135</v>
      </c>
      <c r="H240" s="43" t="s">
        <v>56</v>
      </c>
      <c r="I240" s="44">
        <v>298</v>
      </c>
      <c r="J240" s="45"/>
      <c r="K240" s="45"/>
      <c r="L240" s="45"/>
      <c r="M240" s="45"/>
      <c r="N240" s="45"/>
      <c r="O240" s="45"/>
      <c r="P240" s="45"/>
      <c r="Q240" s="45"/>
      <c r="R240" s="45"/>
      <c r="S240" s="45"/>
      <c r="T240" s="45">
        <v>3.2291682019345006E-6</v>
      </c>
      <c r="U240" s="45">
        <v>4.0451373241812302E-6</v>
      </c>
      <c r="V240" s="45">
        <v>6.4944324477181591E-6</v>
      </c>
      <c r="W240" s="45"/>
      <c r="X240" s="45"/>
      <c r="Y240" s="45"/>
      <c r="Z240" s="45"/>
      <c r="AA240" s="45"/>
      <c r="AB240" s="45"/>
      <c r="AC240" s="45"/>
      <c r="AD240" s="45"/>
      <c r="AE240" s="45"/>
    </row>
    <row r="241" spans="1:31" ht="15" customHeight="1">
      <c r="A241" s="42" t="s">
        <v>47</v>
      </c>
      <c r="B241" s="42" t="s">
        <v>48</v>
      </c>
      <c r="C241" s="42" t="s">
        <v>49</v>
      </c>
      <c r="D241" s="42" t="s">
        <v>50</v>
      </c>
      <c r="E241" s="42" t="s">
        <v>51</v>
      </c>
      <c r="F241" s="42" t="s">
        <v>52</v>
      </c>
      <c r="G241" s="42" t="s">
        <v>136</v>
      </c>
      <c r="H241" s="43" t="s">
        <v>54</v>
      </c>
      <c r="I241" s="44">
        <v>25</v>
      </c>
      <c r="J241" s="45"/>
      <c r="K241" s="45"/>
      <c r="L241" s="45"/>
      <c r="M241" s="45"/>
      <c r="N241" s="45"/>
      <c r="O241" s="45"/>
      <c r="P241" s="45"/>
      <c r="Q241" s="45"/>
      <c r="R241" s="45"/>
      <c r="S241" s="45">
        <v>4.3869449166305873E-4</v>
      </c>
      <c r="T241" s="45">
        <v>4.8877098522661657E-4</v>
      </c>
      <c r="U241" s="45">
        <v>7.5113659763673006E-6</v>
      </c>
      <c r="V241" s="45">
        <v>3.7044984061786769E-5</v>
      </c>
      <c r="W241" s="45">
        <v>1.9664517621621059E-5</v>
      </c>
      <c r="X241" s="45">
        <v>1.0232133298141252E-4</v>
      </c>
      <c r="Y241" s="45">
        <v>1.0493778451206924E-4</v>
      </c>
      <c r="Z241" s="45">
        <v>2.2347057608364766E-5</v>
      </c>
      <c r="AA241" s="45">
        <v>1.4899816636758221E-5</v>
      </c>
      <c r="AB241" s="45">
        <v>1.5278921984035357E-5</v>
      </c>
      <c r="AC241" s="45">
        <v>2.3047325298079151E-6</v>
      </c>
      <c r="AD241" s="45">
        <v>1.3510393248470242E-5</v>
      </c>
      <c r="AE241" s="45">
        <v>3.6693339417789996E-6</v>
      </c>
    </row>
    <row r="242" spans="1:31" ht="15" customHeight="1">
      <c r="A242" s="42" t="s">
        <v>47</v>
      </c>
      <c r="B242" s="42" t="s">
        <v>48</v>
      </c>
      <c r="C242" s="42" t="s">
        <v>49</v>
      </c>
      <c r="D242" s="42" t="s">
        <v>50</v>
      </c>
      <c r="E242" s="42" t="s">
        <v>51</v>
      </c>
      <c r="F242" s="42" t="s">
        <v>52</v>
      </c>
      <c r="G242" s="42" t="s">
        <v>136</v>
      </c>
      <c r="H242" s="43" t="s">
        <v>55</v>
      </c>
      <c r="I242" s="44">
        <v>1</v>
      </c>
      <c r="J242" s="45"/>
      <c r="K242" s="45"/>
      <c r="L242" s="45"/>
      <c r="M242" s="45"/>
      <c r="N242" s="45"/>
      <c r="O242" s="45"/>
      <c r="P242" s="45"/>
      <c r="Q242" s="45"/>
      <c r="R242" s="45"/>
      <c r="S242" s="45">
        <v>0.92775111096903562</v>
      </c>
      <c r="T242" s="45">
        <v>1.0365855054686075</v>
      </c>
      <c r="U242" s="45">
        <v>7.746080486827589E-2</v>
      </c>
      <c r="V242" s="45">
        <v>7.8548279077570726E-2</v>
      </c>
      <c r="W242" s="45">
        <v>4.1714317748426412E-2</v>
      </c>
      <c r="X242" s="45">
        <v>0.2206461581306676</v>
      </c>
      <c r="Y242" s="45">
        <v>0.22636207136032074</v>
      </c>
      <c r="Z242" s="45">
        <v>4.8167787536775919E-2</v>
      </c>
      <c r="AA242" s="45">
        <v>3.2040904853435456E-2</v>
      </c>
      <c r="AB242" s="45">
        <v>3.2776998736139998E-2</v>
      </c>
      <c r="AC242" s="45">
        <v>4.9684875964453338E-3</v>
      </c>
      <c r="AD242" s="45">
        <v>2.9131293516823531E-2</v>
      </c>
      <c r="AE242" s="45">
        <v>7.8871533555546977E-3</v>
      </c>
    </row>
    <row r="243" spans="1:31" ht="15" customHeight="1">
      <c r="A243" s="42" t="s">
        <v>47</v>
      </c>
      <c r="B243" s="42" t="s">
        <v>48</v>
      </c>
      <c r="C243" s="42" t="s">
        <v>49</v>
      </c>
      <c r="D243" s="42" t="s">
        <v>50</v>
      </c>
      <c r="E243" s="42" t="s">
        <v>51</v>
      </c>
      <c r="F243" s="42" t="s">
        <v>52</v>
      </c>
      <c r="G243" s="42" t="s">
        <v>136</v>
      </c>
      <c r="H243" s="43" t="s">
        <v>56</v>
      </c>
      <c r="I243" s="44">
        <v>298</v>
      </c>
      <c r="J243" s="45"/>
      <c r="K243" s="45"/>
      <c r="L243" s="45"/>
      <c r="M243" s="45"/>
      <c r="N243" s="45"/>
      <c r="O243" s="45"/>
      <c r="P243" s="45"/>
      <c r="Q243" s="45"/>
      <c r="R243" s="45"/>
      <c r="S243" s="45">
        <v>5.2292383406236606E-4</v>
      </c>
      <c r="T243" s="45">
        <v>5.8261501439012698E-4</v>
      </c>
      <c r="U243" s="45">
        <v>8.9535482438298192E-6</v>
      </c>
      <c r="V243" s="45">
        <v>4.4140516122079937E-5</v>
      </c>
      <c r="W243" s="45">
        <v>2.3446875830471528E-5</v>
      </c>
      <c r="X243" s="45">
        <v>1.2196720627240262E-4</v>
      </c>
      <c r="Y243" s="45">
        <v>1.2508583913838658E-4</v>
      </c>
      <c r="Z243" s="45">
        <v>2.6637692669170725E-5</v>
      </c>
      <c r="AA243" s="45">
        <v>1.7760581431015726E-5</v>
      </c>
      <c r="AB243" s="45">
        <v>1.82124750049702E-5</v>
      </c>
      <c r="AC243" s="45">
        <v>2.7472411755310347E-6</v>
      </c>
      <c r="AD243" s="45">
        <v>1.6104388752175474E-5</v>
      </c>
      <c r="AE243" s="45">
        <v>4.3738460586000004E-6</v>
      </c>
    </row>
    <row r="244" spans="1:31" ht="15" customHeight="1">
      <c r="A244" s="42" t="s">
        <v>47</v>
      </c>
      <c r="B244" s="42" t="s">
        <v>48</v>
      </c>
      <c r="C244" s="42" t="s">
        <v>49</v>
      </c>
      <c r="D244" s="42" t="s">
        <v>50</v>
      </c>
      <c r="E244" s="42" t="s">
        <v>51</v>
      </c>
      <c r="F244" s="42" t="s">
        <v>52</v>
      </c>
      <c r="G244" s="42" t="s">
        <v>137</v>
      </c>
      <c r="H244" s="43" t="s">
        <v>54</v>
      </c>
      <c r="I244" s="44">
        <v>25</v>
      </c>
      <c r="J244" s="45"/>
      <c r="K244" s="45"/>
      <c r="L244" s="45"/>
      <c r="M244" s="45"/>
      <c r="N244" s="45"/>
      <c r="O244" s="45"/>
      <c r="P244" s="45"/>
      <c r="Q244" s="45"/>
      <c r="R244" s="45"/>
      <c r="S244" s="45"/>
      <c r="T244" s="45"/>
      <c r="U244" s="45"/>
      <c r="V244" s="45"/>
      <c r="W244" s="45"/>
      <c r="X244" s="45"/>
      <c r="Y244" s="45"/>
      <c r="Z244" s="45"/>
      <c r="AA244" s="45">
        <v>4.804651798481333E-6</v>
      </c>
      <c r="AB244" s="45">
        <v>2.8227136527172145E-5</v>
      </c>
      <c r="AC244" s="45">
        <v>6.740927118688512E-6</v>
      </c>
      <c r="AD244" s="45">
        <v>5.7753919586142857E-6</v>
      </c>
      <c r="AE244" s="45">
        <v>6.199707534537E-6</v>
      </c>
    </row>
    <row r="245" spans="1:31" ht="15" customHeight="1">
      <c r="A245" s="42" t="s">
        <v>47</v>
      </c>
      <c r="B245" s="42" t="s">
        <v>48</v>
      </c>
      <c r="C245" s="42" t="s">
        <v>49</v>
      </c>
      <c r="D245" s="42" t="s">
        <v>50</v>
      </c>
      <c r="E245" s="42" t="s">
        <v>51</v>
      </c>
      <c r="F245" s="42" t="s">
        <v>52</v>
      </c>
      <c r="G245" s="42" t="s">
        <v>137</v>
      </c>
      <c r="H245" s="43" t="s">
        <v>55</v>
      </c>
      <c r="I245" s="44">
        <v>1</v>
      </c>
      <c r="J245" s="45"/>
      <c r="K245" s="45"/>
      <c r="L245" s="45"/>
      <c r="M245" s="45"/>
      <c r="N245" s="45"/>
      <c r="O245" s="45"/>
      <c r="P245" s="45"/>
      <c r="Q245" s="45"/>
      <c r="R245" s="45"/>
      <c r="S245" s="45"/>
      <c r="T245" s="45"/>
      <c r="U245" s="45"/>
      <c r="V245" s="45"/>
      <c r="W245" s="45"/>
      <c r="X245" s="45"/>
      <c r="Y245" s="45"/>
      <c r="Z245" s="45"/>
      <c r="AA245" s="45">
        <v>1.01897055342192E-2</v>
      </c>
      <c r="AB245" s="45">
        <v>5.9864111146826701E-2</v>
      </c>
      <c r="AC245" s="45">
        <v>1.4296158233314619E-2</v>
      </c>
      <c r="AD245" s="45">
        <v>1.224845126582984E-2</v>
      </c>
      <c r="AE245" s="45">
        <v>1.3148339739246742E-2</v>
      </c>
    </row>
    <row r="246" spans="1:31" ht="15" customHeight="1">
      <c r="A246" s="42" t="s">
        <v>47</v>
      </c>
      <c r="B246" s="42" t="s">
        <v>48</v>
      </c>
      <c r="C246" s="42" t="s">
        <v>49</v>
      </c>
      <c r="D246" s="42" t="s">
        <v>50</v>
      </c>
      <c r="E246" s="42" t="s">
        <v>51</v>
      </c>
      <c r="F246" s="42" t="s">
        <v>52</v>
      </c>
      <c r="G246" s="42" t="s">
        <v>137</v>
      </c>
      <c r="H246" s="43" t="s">
        <v>56</v>
      </c>
      <c r="I246" s="44">
        <v>298</v>
      </c>
      <c r="J246" s="45"/>
      <c r="K246" s="45"/>
      <c r="L246" s="45"/>
      <c r="M246" s="45"/>
      <c r="N246" s="45"/>
      <c r="O246" s="45"/>
      <c r="P246" s="45"/>
      <c r="Q246" s="45"/>
      <c r="R246" s="45"/>
      <c r="S246" s="45"/>
      <c r="T246" s="45"/>
      <c r="U246" s="45"/>
      <c r="V246" s="45"/>
      <c r="W246" s="45"/>
      <c r="X246" s="45"/>
      <c r="Y246" s="45"/>
      <c r="Z246" s="45"/>
      <c r="AA246" s="45">
        <v>5.7271449437897463E-6</v>
      </c>
      <c r="AB246" s="45">
        <v>3.3646746740389226E-5</v>
      </c>
      <c r="AC246" s="45">
        <v>8.0351851254767312E-6</v>
      </c>
      <c r="AD246" s="45">
        <v>6.884267214668504E-6</v>
      </c>
      <c r="AE246" s="45">
        <v>7.390051381168E-6</v>
      </c>
    </row>
    <row r="247" spans="1:31" ht="15" customHeight="1">
      <c r="A247" s="42" t="s">
        <v>47</v>
      </c>
      <c r="B247" s="42" t="s">
        <v>48</v>
      </c>
      <c r="C247" s="42" t="s">
        <v>49</v>
      </c>
      <c r="D247" s="42" t="s">
        <v>50</v>
      </c>
      <c r="E247" s="42" t="s">
        <v>51</v>
      </c>
      <c r="F247" s="42" t="s">
        <v>52</v>
      </c>
      <c r="G247" s="42" t="s">
        <v>138</v>
      </c>
      <c r="H247" s="43" t="s">
        <v>54</v>
      </c>
      <c r="I247" s="44">
        <v>25</v>
      </c>
      <c r="J247" s="45"/>
      <c r="K247" s="45"/>
      <c r="L247" s="45"/>
      <c r="M247" s="45"/>
      <c r="N247" s="45"/>
      <c r="O247" s="45"/>
      <c r="P247" s="45"/>
      <c r="Q247" s="45"/>
      <c r="R247" s="45"/>
      <c r="S247" s="45"/>
      <c r="T247" s="45"/>
      <c r="U247" s="45"/>
      <c r="V247" s="45"/>
      <c r="W247" s="45"/>
      <c r="X247" s="45"/>
      <c r="Y247" s="45"/>
      <c r="Z247" s="45"/>
      <c r="AA247" s="45"/>
      <c r="AB247" s="45">
        <v>3.3771843955242025E-9</v>
      </c>
      <c r="AC247" s="45">
        <v>4.9950824935879931E-6</v>
      </c>
      <c r="AD247" s="45">
        <v>1.9029994625964285E-6</v>
      </c>
      <c r="AE247" s="45">
        <v>2.0961485656740002E-6</v>
      </c>
    </row>
    <row r="248" spans="1:31" ht="15" customHeight="1">
      <c r="A248" s="42" t="s">
        <v>47</v>
      </c>
      <c r="B248" s="42" t="s">
        <v>48</v>
      </c>
      <c r="C248" s="42" t="s">
        <v>49</v>
      </c>
      <c r="D248" s="42" t="s">
        <v>50</v>
      </c>
      <c r="E248" s="42" t="s">
        <v>51</v>
      </c>
      <c r="F248" s="42" t="s">
        <v>52</v>
      </c>
      <c r="G248" s="42" t="s">
        <v>138</v>
      </c>
      <c r="H248" s="43" t="s">
        <v>55</v>
      </c>
      <c r="I248" s="44">
        <v>1</v>
      </c>
      <c r="J248" s="45"/>
      <c r="K248" s="45"/>
      <c r="L248" s="45"/>
      <c r="M248" s="45"/>
      <c r="N248" s="45"/>
      <c r="O248" s="45"/>
      <c r="P248" s="45"/>
      <c r="Q248" s="45"/>
      <c r="R248" s="45"/>
      <c r="S248" s="45"/>
      <c r="T248" s="45"/>
      <c r="U248" s="45"/>
      <c r="V248" s="45"/>
      <c r="W248" s="45"/>
      <c r="X248" s="45"/>
      <c r="Y248" s="45"/>
      <c r="Z248" s="45"/>
      <c r="AA248" s="45"/>
      <c r="AB248" s="45">
        <v>7.1623326660277307E-6</v>
      </c>
      <c r="AC248" s="45">
        <v>1.0593570952401439E-2</v>
      </c>
      <c r="AD248" s="45">
        <v>4.035881260275721E-3</v>
      </c>
      <c r="AE248" s="45">
        <v>4.4455118780812779E-3</v>
      </c>
    </row>
    <row r="249" spans="1:31" ht="15" customHeight="1">
      <c r="A249" s="42" t="s">
        <v>47</v>
      </c>
      <c r="B249" s="42" t="s">
        <v>48</v>
      </c>
      <c r="C249" s="42" t="s">
        <v>49</v>
      </c>
      <c r="D249" s="42" t="s">
        <v>50</v>
      </c>
      <c r="E249" s="42" t="s">
        <v>51</v>
      </c>
      <c r="F249" s="42" t="s">
        <v>52</v>
      </c>
      <c r="G249" s="42" t="s">
        <v>138</v>
      </c>
      <c r="H249" s="43" t="s">
        <v>56</v>
      </c>
      <c r="I249" s="44">
        <v>298</v>
      </c>
      <c r="J249" s="45"/>
      <c r="K249" s="45"/>
      <c r="L249" s="45"/>
      <c r="M249" s="45"/>
      <c r="N249" s="45"/>
      <c r="O249" s="45"/>
      <c r="P249" s="45"/>
      <c r="Q249" s="45"/>
      <c r="R249" s="45"/>
      <c r="S249" s="45"/>
      <c r="T249" s="45"/>
      <c r="U249" s="45"/>
      <c r="V249" s="45"/>
      <c r="W249" s="45"/>
      <c r="X249" s="45"/>
      <c r="Y249" s="45"/>
      <c r="Z249" s="45"/>
      <c r="AA249" s="45"/>
      <c r="AB249" s="45">
        <v>4.0256037994648582E-9</v>
      </c>
      <c r="AC249" s="45">
        <v>5.9541383323568973E-6</v>
      </c>
      <c r="AD249" s="45">
        <v>2.2683753594153551E-6</v>
      </c>
      <c r="AE249" s="45">
        <v>2.4986090902829999E-6</v>
      </c>
    </row>
    <row r="250" spans="1:31" ht="15" customHeight="1">
      <c r="A250" s="42" t="s">
        <v>47</v>
      </c>
      <c r="B250" s="42" t="s">
        <v>48</v>
      </c>
      <c r="C250" s="42" t="s">
        <v>49</v>
      </c>
      <c r="D250" s="42" t="s">
        <v>50</v>
      </c>
      <c r="E250" s="42" t="s">
        <v>51</v>
      </c>
      <c r="F250" s="42" t="s">
        <v>52</v>
      </c>
      <c r="G250" s="42" t="s">
        <v>139</v>
      </c>
      <c r="H250" s="43" t="s">
        <v>54</v>
      </c>
      <c r="I250" s="44">
        <v>25</v>
      </c>
      <c r="J250" s="45"/>
      <c r="K250" s="45"/>
      <c r="L250" s="45"/>
      <c r="M250" s="45"/>
      <c r="N250" s="45"/>
      <c r="O250" s="45"/>
      <c r="P250" s="45"/>
      <c r="Q250" s="45"/>
      <c r="R250" s="45"/>
      <c r="S250" s="45"/>
      <c r="T250" s="45"/>
      <c r="U250" s="45"/>
      <c r="V250" s="45"/>
      <c r="W250" s="45">
        <v>9.9834542062789979E-4</v>
      </c>
      <c r="X250" s="45">
        <v>3.6122819630163927E-6</v>
      </c>
      <c r="Y250" s="45">
        <v>5.9262775151577168E-4</v>
      </c>
      <c r="Z250" s="45">
        <v>6.8878872126765223E-4</v>
      </c>
      <c r="AA250" s="45">
        <v>8.4203631230606306E-4</v>
      </c>
      <c r="AB250" s="45">
        <v>9.7608359928701312E-4</v>
      </c>
      <c r="AC250" s="45">
        <v>5.3201149901793698E-4</v>
      </c>
      <c r="AD250" s="45">
        <v>7.5746261247897735E-4</v>
      </c>
      <c r="AE250" s="45">
        <v>7.82637828262626E-4</v>
      </c>
    </row>
    <row r="251" spans="1:31" ht="15" customHeight="1">
      <c r="A251" s="42" t="s">
        <v>47</v>
      </c>
      <c r="B251" s="42" t="s">
        <v>48</v>
      </c>
      <c r="C251" s="42" t="s">
        <v>49</v>
      </c>
      <c r="D251" s="42" t="s">
        <v>50</v>
      </c>
      <c r="E251" s="42" t="s">
        <v>51</v>
      </c>
      <c r="F251" s="42" t="s">
        <v>52</v>
      </c>
      <c r="G251" s="42" t="s">
        <v>139</v>
      </c>
      <c r="H251" s="43" t="s">
        <v>56</v>
      </c>
      <c r="I251" s="44">
        <v>298</v>
      </c>
      <c r="J251" s="45"/>
      <c r="K251" s="45"/>
      <c r="L251" s="45"/>
      <c r="M251" s="45"/>
      <c r="N251" s="45"/>
      <c r="O251" s="45"/>
      <c r="P251" s="45"/>
      <c r="Q251" s="45"/>
      <c r="R251" s="45"/>
      <c r="S251" s="45"/>
      <c r="T251" s="45"/>
      <c r="U251" s="45"/>
      <c r="V251" s="45"/>
      <c r="W251" s="45">
        <v>1.5619114105723489E-3</v>
      </c>
      <c r="X251" s="45">
        <v>5.6514151311391469E-6</v>
      </c>
      <c r="Y251" s="45">
        <v>9.2716611724642177E-4</v>
      </c>
      <c r="Z251" s="45">
        <v>1.077609954423242E-3</v>
      </c>
      <c r="AA251" s="45">
        <v>1.317365810602836E-3</v>
      </c>
      <c r="AB251" s="45">
        <v>1.5270827910845298E-3</v>
      </c>
      <c r="AC251" s="45">
        <v>8.3233199021356204E-4</v>
      </c>
      <c r="AD251" s="45">
        <v>1.1850502572233624E-3</v>
      </c>
      <c r="AE251" s="45">
        <v>1.2244368823168749E-3</v>
      </c>
    </row>
    <row r="252" spans="1:31" ht="15" customHeight="1">
      <c r="A252" s="42" t="s">
        <v>47</v>
      </c>
      <c r="B252" s="42" t="s">
        <v>48</v>
      </c>
      <c r="C252" s="42" t="s">
        <v>49</v>
      </c>
      <c r="D252" s="42" t="s">
        <v>50</v>
      </c>
      <c r="E252" s="42" t="s">
        <v>51</v>
      </c>
      <c r="F252" s="42" t="s">
        <v>52</v>
      </c>
      <c r="G252" s="42" t="s">
        <v>140</v>
      </c>
      <c r="H252" s="43" t="s">
        <v>54</v>
      </c>
      <c r="I252" s="44">
        <v>25</v>
      </c>
      <c r="J252" s="45"/>
      <c r="K252" s="45"/>
      <c r="L252" s="45"/>
      <c r="M252" s="45"/>
      <c r="N252" s="45"/>
      <c r="O252" s="45"/>
      <c r="P252" s="45"/>
      <c r="Q252" s="45"/>
      <c r="R252" s="45"/>
      <c r="S252" s="45"/>
      <c r="T252" s="45"/>
      <c r="U252" s="45">
        <v>3.2471252909071124E-4</v>
      </c>
      <c r="V252" s="45">
        <v>4.1570659972505581E-4</v>
      </c>
      <c r="W252" s="45">
        <v>1.2927788065102627E-4</v>
      </c>
      <c r="X252" s="45">
        <v>9.7103772159397642E-5</v>
      </c>
      <c r="Y252" s="45">
        <v>7.6017492378357081E-5</v>
      </c>
      <c r="Z252" s="45">
        <v>1.019562946947857E-4</v>
      </c>
      <c r="AA252" s="45">
        <v>9.0680762349656119E-5</v>
      </c>
      <c r="AB252" s="45">
        <v>4.847131045188076E-5</v>
      </c>
      <c r="AC252" s="45">
        <v>3.5860622906594082E-5</v>
      </c>
      <c r="AD252" s="45">
        <v>5.8676358672138219E-5</v>
      </c>
      <c r="AE252" s="45">
        <v>7.4407223161930945E-5</v>
      </c>
    </row>
    <row r="253" spans="1:31" ht="15" customHeight="1">
      <c r="A253" s="42" t="s">
        <v>47</v>
      </c>
      <c r="B253" s="42" t="s">
        <v>48</v>
      </c>
      <c r="C253" s="42" t="s">
        <v>49</v>
      </c>
      <c r="D253" s="42" t="s">
        <v>50</v>
      </c>
      <c r="E253" s="42" t="s">
        <v>51</v>
      </c>
      <c r="F253" s="42" t="s">
        <v>52</v>
      </c>
      <c r="G253" s="42" t="s">
        <v>140</v>
      </c>
      <c r="H253" s="43" t="s">
        <v>55</v>
      </c>
      <c r="I253" s="44">
        <v>1</v>
      </c>
      <c r="J253" s="45"/>
      <c r="K253" s="45"/>
      <c r="L253" s="45"/>
      <c r="M253" s="45"/>
      <c r="N253" s="45"/>
      <c r="O253" s="45"/>
      <c r="P253" s="45"/>
      <c r="Q253" s="45"/>
      <c r="R253" s="45"/>
      <c r="S253" s="45"/>
      <c r="T253" s="45"/>
      <c r="U253" s="45">
        <v>0.68405755642292032</v>
      </c>
      <c r="V253" s="45">
        <v>0.87501061679927405</v>
      </c>
      <c r="W253" s="45">
        <v>0.21254531883023323</v>
      </c>
      <c r="X253" s="45">
        <v>0.15965450750699026</v>
      </c>
      <c r="Y253" s="45">
        <v>0.14351063966494298</v>
      </c>
      <c r="Z253" s="45">
        <v>0.15190895666305795</v>
      </c>
      <c r="AA253" s="45">
        <v>0.12807415883222356</v>
      </c>
      <c r="AB253" s="45">
        <v>9.3673092763014887E-2</v>
      </c>
      <c r="AC253" s="45">
        <v>7.6055301962354285E-2</v>
      </c>
      <c r="AD253" s="45">
        <v>0.12443064601459097</v>
      </c>
      <c r="AE253" s="45">
        <v>0.15780283888182317</v>
      </c>
    </row>
    <row r="254" spans="1:31" ht="15" customHeight="1">
      <c r="A254" s="42" t="s">
        <v>47</v>
      </c>
      <c r="B254" s="42" t="s">
        <v>48</v>
      </c>
      <c r="C254" s="42" t="s">
        <v>49</v>
      </c>
      <c r="D254" s="42" t="s">
        <v>50</v>
      </c>
      <c r="E254" s="42" t="s">
        <v>51</v>
      </c>
      <c r="F254" s="42" t="s">
        <v>52</v>
      </c>
      <c r="G254" s="42" t="s">
        <v>140</v>
      </c>
      <c r="H254" s="43" t="s">
        <v>56</v>
      </c>
      <c r="I254" s="44">
        <v>298</v>
      </c>
      <c r="J254" s="45"/>
      <c r="K254" s="45"/>
      <c r="L254" s="45"/>
      <c r="M254" s="45"/>
      <c r="N254" s="45"/>
      <c r="O254" s="45"/>
      <c r="P254" s="45"/>
      <c r="Q254" s="45"/>
      <c r="R254" s="45"/>
      <c r="S254" s="45"/>
      <c r="T254" s="45"/>
      <c r="U254" s="45">
        <v>4.4995844209755613E-4</v>
      </c>
      <c r="V254" s="45">
        <v>5.7607326995298659E-4</v>
      </c>
      <c r="W254" s="45">
        <v>1.8394431060910982E-4</v>
      </c>
      <c r="X254" s="45">
        <v>1.3817929812753212E-4</v>
      </c>
      <c r="Y254" s="45">
        <v>9.3722976183167471E-5</v>
      </c>
      <c r="Z254" s="45">
        <v>1.3281416787344494E-4</v>
      </c>
      <c r="AA254" s="45">
        <v>1.1934765985678013E-4</v>
      </c>
      <c r="AB254" s="45">
        <v>6.6922799185973185E-5</v>
      </c>
      <c r="AC254" s="45">
        <v>4.2745862504660132E-5</v>
      </c>
      <c r="AD254" s="45">
        <v>6.9939565108800475E-5</v>
      </c>
      <c r="AE254" s="45">
        <v>8.8693410009021688E-5</v>
      </c>
    </row>
    <row r="255" spans="1:31" ht="15" customHeight="1">
      <c r="A255" s="42" t="s">
        <v>47</v>
      </c>
      <c r="B255" s="42" t="s">
        <v>48</v>
      </c>
      <c r="C255" s="42" t="s">
        <v>49</v>
      </c>
      <c r="D255" s="42" t="s">
        <v>50</v>
      </c>
      <c r="E255" s="42" t="s">
        <v>51</v>
      </c>
      <c r="F255" s="42" t="s">
        <v>52</v>
      </c>
      <c r="G255" s="42" t="s">
        <v>141</v>
      </c>
      <c r="H255" s="43" t="s">
        <v>54</v>
      </c>
      <c r="I255" s="44">
        <v>25</v>
      </c>
      <c r="J255" s="45"/>
      <c r="K255" s="45"/>
      <c r="L255" s="45"/>
      <c r="M255" s="45"/>
      <c r="N255" s="45"/>
      <c r="O255" s="45"/>
      <c r="P255" s="45"/>
      <c r="Q255" s="45"/>
      <c r="R255" s="45"/>
      <c r="S255" s="45"/>
      <c r="T255" s="45"/>
      <c r="U255" s="45"/>
      <c r="V255" s="45"/>
      <c r="W255" s="45">
        <v>3.8550564014085701E-4</v>
      </c>
      <c r="X255" s="45">
        <v>3.0273671291697796E-4</v>
      </c>
      <c r="Y255" s="45">
        <v>1.3328380722245296E-4</v>
      </c>
      <c r="Z255" s="45">
        <v>2.3173160341442077E-4</v>
      </c>
      <c r="AA255" s="45">
        <v>3.8179527658720016E-3</v>
      </c>
      <c r="AB255" s="45">
        <v>2.0048730499748579E-3</v>
      </c>
      <c r="AC255" s="45">
        <v>1.3585278953600591E-3</v>
      </c>
      <c r="AD255" s="45">
        <v>3.6714722878290265E-3</v>
      </c>
      <c r="AE255" s="45"/>
    </row>
    <row r="256" spans="1:31" ht="15" customHeight="1">
      <c r="A256" s="42" t="s">
        <v>47</v>
      </c>
      <c r="B256" s="42" t="s">
        <v>48</v>
      </c>
      <c r="C256" s="42" t="s">
        <v>49</v>
      </c>
      <c r="D256" s="42" t="s">
        <v>50</v>
      </c>
      <c r="E256" s="42" t="s">
        <v>51</v>
      </c>
      <c r="F256" s="42" t="s">
        <v>52</v>
      </c>
      <c r="G256" s="42" t="s">
        <v>141</v>
      </c>
      <c r="H256" s="43" t="s">
        <v>55</v>
      </c>
      <c r="I256" s="44">
        <v>1</v>
      </c>
      <c r="J256" s="45"/>
      <c r="K256" s="45"/>
      <c r="L256" s="45"/>
      <c r="M256" s="45"/>
      <c r="N256" s="45"/>
      <c r="O256" s="45"/>
      <c r="P256" s="45"/>
      <c r="Q256" s="45"/>
      <c r="R256" s="45"/>
      <c r="S256" s="45"/>
      <c r="T256" s="45"/>
      <c r="U256" s="45"/>
      <c r="V256" s="45"/>
      <c r="W256" s="45">
        <v>0.13270159186301622</v>
      </c>
      <c r="X256" s="45">
        <v>0.10421034706661193</v>
      </c>
      <c r="Y256" s="45">
        <v>0.24627279133535246</v>
      </c>
      <c r="Z256" s="45">
        <v>0.49145929621841816</v>
      </c>
      <c r="AA256" s="45">
        <v>0.20377964162917994</v>
      </c>
      <c r="AB256" s="45">
        <v>0.12856557723514148</v>
      </c>
      <c r="AC256" s="45">
        <v>8.4857856629466794E-2</v>
      </c>
      <c r="AD256" s="45">
        <v>0.25613250264621318</v>
      </c>
      <c r="AE256" s="45"/>
    </row>
    <row r="257" spans="1:31" ht="15" customHeight="1">
      <c r="A257" s="42" t="s">
        <v>47</v>
      </c>
      <c r="B257" s="42" t="s">
        <v>48</v>
      </c>
      <c r="C257" s="42" t="s">
        <v>49</v>
      </c>
      <c r="D257" s="42" t="s">
        <v>50</v>
      </c>
      <c r="E257" s="42" t="s">
        <v>51</v>
      </c>
      <c r="F257" s="42" t="s">
        <v>52</v>
      </c>
      <c r="G257" s="42" t="s">
        <v>141</v>
      </c>
      <c r="H257" s="43" t="s">
        <v>56</v>
      </c>
      <c r="I257" s="44">
        <v>298</v>
      </c>
      <c r="J257" s="45"/>
      <c r="K257" s="45"/>
      <c r="L257" s="45"/>
      <c r="M257" s="45"/>
      <c r="N257" s="45"/>
      <c r="O257" s="45"/>
      <c r="P257" s="45"/>
      <c r="Q257" s="45"/>
      <c r="R257" s="45"/>
      <c r="S257" s="45"/>
      <c r="T257" s="45"/>
      <c r="U257" s="45"/>
      <c r="V257" s="45"/>
      <c r="W257" s="45">
        <v>6.3312984831691516E-4</v>
      </c>
      <c r="X257" s="45">
        <v>4.9719588762625188E-4</v>
      </c>
      <c r="Y257" s="45">
        <v>1.7014630742268925E-4</v>
      </c>
      <c r="Z257" s="45">
        <v>2.7623333664731216E-4</v>
      </c>
      <c r="AA257" s="45">
        <v>5.9521416510687625E-3</v>
      </c>
      <c r="AB257" s="45">
        <v>3.1223543989746024E-3</v>
      </c>
      <c r="AC257" s="45">
        <v>2.1160238387882774E-3</v>
      </c>
      <c r="AD257" s="45">
        <v>5.7070719270810033E-3</v>
      </c>
      <c r="AE257" s="45"/>
    </row>
    <row r="258" spans="1:31" ht="15" customHeight="1">
      <c r="A258" s="42" t="s">
        <v>47</v>
      </c>
      <c r="B258" s="42" t="s">
        <v>48</v>
      </c>
      <c r="C258" s="42" t="s">
        <v>49</v>
      </c>
      <c r="D258" s="42" t="s">
        <v>50</v>
      </c>
      <c r="E258" s="42" t="s">
        <v>51</v>
      </c>
      <c r="F258" s="42" t="s">
        <v>52</v>
      </c>
      <c r="G258" s="42" t="s">
        <v>142</v>
      </c>
      <c r="H258" s="43" t="s">
        <v>54</v>
      </c>
      <c r="I258" s="44">
        <v>25</v>
      </c>
      <c r="J258" s="45"/>
      <c r="K258" s="45"/>
      <c r="L258" s="45"/>
      <c r="M258" s="45"/>
      <c r="N258" s="45"/>
      <c r="O258" s="45"/>
      <c r="P258" s="45"/>
      <c r="Q258" s="45"/>
      <c r="R258" s="45"/>
      <c r="S258" s="45"/>
      <c r="T258" s="45"/>
      <c r="U258" s="45"/>
      <c r="V258" s="45"/>
      <c r="W258" s="45"/>
      <c r="X258" s="45"/>
      <c r="Y258" s="45"/>
      <c r="Z258" s="45">
        <v>1.1418304496716791E-5</v>
      </c>
      <c r="AA258" s="45">
        <v>1.2308577092589971E-5</v>
      </c>
      <c r="AB258" s="45">
        <v>1.0963179038875131E-5</v>
      </c>
      <c r="AC258" s="45">
        <v>6.3809677356250764E-6</v>
      </c>
      <c r="AD258" s="45">
        <v>9.3832442161110228E-6</v>
      </c>
      <c r="AE258" s="45">
        <v>1.6131137840601548E-5</v>
      </c>
    </row>
    <row r="259" spans="1:31" ht="15" customHeight="1">
      <c r="A259" s="42" t="s">
        <v>47</v>
      </c>
      <c r="B259" s="42" t="s">
        <v>48</v>
      </c>
      <c r="C259" s="42" t="s">
        <v>49</v>
      </c>
      <c r="D259" s="42" t="s">
        <v>50</v>
      </c>
      <c r="E259" s="42" t="s">
        <v>51</v>
      </c>
      <c r="F259" s="42" t="s">
        <v>52</v>
      </c>
      <c r="G259" s="42" t="s">
        <v>142</v>
      </c>
      <c r="H259" s="43" t="s">
        <v>55</v>
      </c>
      <c r="I259" s="44">
        <v>1</v>
      </c>
      <c r="J259" s="45"/>
      <c r="K259" s="45"/>
      <c r="L259" s="45"/>
      <c r="M259" s="45"/>
      <c r="N259" s="45"/>
      <c r="O259" s="45"/>
      <c r="P259" s="45"/>
      <c r="Q259" s="45"/>
      <c r="R259" s="45"/>
      <c r="S259" s="45"/>
      <c r="T259" s="45"/>
      <c r="U259" s="45"/>
      <c r="V259" s="45"/>
      <c r="W259" s="45"/>
      <c r="X259" s="45"/>
      <c r="Y259" s="45"/>
      <c r="Z259" s="45">
        <v>2.0683412732697529E-2</v>
      </c>
      <c r="AA259" s="45">
        <v>2.4568768945796994E-2</v>
      </c>
      <c r="AB259" s="45">
        <v>1.8149173120458707E-2</v>
      </c>
      <c r="AC259" s="45">
        <v>1.073591620079156E-2</v>
      </c>
      <c r="AD259" s="45">
        <v>1.9122090135632881E-2</v>
      </c>
      <c r="AE259" s="45">
        <v>3.4211139322291549E-2</v>
      </c>
    </row>
    <row r="260" spans="1:31" ht="15" customHeight="1">
      <c r="A260" s="42" t="s">
        <v>47</v>
      </c>
      <c r="B260" s="42" t="s">
        <v>48</v>
      </c>
      <c r="C260" s="42" t="s">
        <v>49</v>
      </c>
      <c r="D260" s="42" t="s">
        <v>50</v>
      </c>
      <c r="E260" s="42" t="s">
        <v>51</v>
      </c>
      <c r="F260" s="42" t="s">
        <v>52</v>
      </c>
      <c r="G260" s="42" t="s">
        <v>142</v>
      </c>
      <c r="H260" s="43" t="s">
        <v>56</v>
      </c>
      <c r="I260" s="44">
        <v>298</v>
      </c>
      <c r="J260" s="45"/>
      <c r="K260" s="45"/>
      <c r="L260" s="45"/>
      <c r="M260" s="45"/>
      <c r="N260" s="45"/>
      <c r="O260" s="45"/>
      <c r="P260" s="45"/>
      <c r="Q260" s="45"/>
      <c r="R260" s="45"/>
      <c r="S260" s="45"/>
      <c r="T260" s="45"/>
      <c r="U260" s="45"/>
      <c r="V260" s="45"/>
      <c r="W260" s="45"/>
      <c r="X260" s="45"/>
      <c r="Y260" s="45"/>
      <c r="Z260" s="45">
        <v>1.5322692356502333E-5</v>
      </c>
      <c r="AA260" s="45">
        <v>1.494147914412324E-5</v>
      </c>
      <c r="AB260" s="45">
        <v>1.3962962213861026E-5</v>
      </c>
      <c r="AC260" s="45">
        <v>8.0961661952704754E-6</v>
      </c>
      <c r="AD260" s="45">
        <v>1.1964437784592483E-5</v>
      </c>
      <c r="AE260" s="45">
        <v>1.9228316305997056E-5</v>
      </c>
    </row>
    <row r="261" spans="1:31" ht="15" customHeight="1">
      <c r="A261" s="42" t="s">
        <v>47</v>
      </c>
      <c r="B261" s="42" t="s">
        <v>48</v>
      </c>
      <c r="C261" s="42" t="s">
        <v>49</v>
      </c>
      <c r="D261" s="42" t="s">
        <v>50</v>
      </c>
      <c r="E261" s="42" t="s">
        <v>51</v>
      </c>
      <c r="F261" s="42" t="s">
        <v>52</v>
      </c>
      <c r="G261" s="42" t="s">
        <v>143</v>
      </c>
      <c r="H261" s="43" t="s">
        <v>54</v>
      </c>
      <c r="I261" s="44">
        <v>25</v>
      </c>
      <c r="J261" s="45">
        <v>5.709824799839412E-5</v>
      </c>
      <c r="K261" s="45">
        <v>5.6059128584935227E-5</v>
      </c>
      <c r="L261" s="45">
        <v>5.493107747879338E-5</v>
      </c>
      <c r="M261" s="45">
        <v>5.5091230819577208E-5</v>
      </c>
      <c r="N261" s="45">
        <v>5.6269909509309554E-5</v>
      </c>
      <c r="O261" s="45">
        <v>5.5258088604614014E-5</v>
      </c>
      <c r="P261" s="45">
        <v>5.5478487934206155E-5</v>
      </c>
      <c r="Q261" s="45">
        <v>5.1315944511327581E-5</v>
      </c>
      <c r="R261" s="45">
        <v>5.5129487685219479E-5</v>
      </c>
      <c r="S261" s="45">
        <v>4.9206066531660433E-5</v>
      </c>
      <c r="T261" s="45"/>
      <c r="U261" s="45"/>
      <c r="V261" s="45"/>
      <c r="W261" s="45">
        <v>1.4757569979970236E-5</v>
      </c>
      <c r="X261" s="45">
        <v>1.8079318825242622E-5</v>
      </c>
      <c r="Y261" s="45">
        <v>3.5516776753225724E-6</v>
      </c>
      <c r="Z261" s="45"/>
      <c r="AA261" s="45">
        <v>5.3755209703572629E-7</v>
      </c>
      <c r="AB261" s="45"/>
      <c r="AC261" s="45"/>
      <c r="AD261" s="45"/>
      <c r="AE261" s="45"/>
    </row>
    <row r="262" spans="1:31" ht="15" customHeight="1">
      <c r="A262" s="42" t="s">
        <v>47</v>
      </c>
      <c r="B262" s="42" t="s">
        <v>48</v>
      </c>
      <c r="C262" s="42" t="s">
        <v>49</v>
      </c>
      <c r="D262" s="42" t="s">
        <v>50</v>
      </c>
      <c r="E262" s="42" t="s">
        <v>51</v>
      </c>
      <c r="F262" s="42" t="s">
        <v>52</v>
      </c>
      <c r="G262" s="42" t="s">
        <v>143</v>
      </c>
      <c r="H262" s="43" t="s">
        <v>55</v>
      </c>
      <c r="I262" s="44">
        <v>1</v>
      </c>
      <c r="J262" s="45">
        <v>0.21195780608857423</v>
      </c>
      <c r="K262" s="45">
        <v>0.20910136087273579</v>
      </c>
      <c r="L262" s="45">
        <v>0.20500183435662753</v>
      </c>
      <c r="M262" s="45">
        <v>0.20524213186668941</v>
      </c>
      <c r="N262" s="45">
        <v>0.20979238066727335</v>
      </c>
      <c r="O262" s="45">
        <v>0.20591130301637131</v>
      </c>
      <c r="P262" s="45">
        <v>0.20699553915189367</v>
      </c>
      <c r="Q262" s="45">
        <v>0.19121139370680038</v>
      </c>
      <c r="R262" s="45">
        <v>0.20551951509286234</v>
      </c>
      <c r="S262" s="45">
        <v>0.18342821735259415</v>
      </c>
      <c r="T262" s="45"/>
      <c r="U262" s="45"/>
      <c r="V262" s="45"/>
      <c r="W262" s="45">
        <v>5.126260710821509E-3</v>
      </c>
      <c r="X262" s="45">
        <v>6.1235422548042697E-3</v>
      </c>
      <c r="Y262" s="45">
        <v>1.2025541424041399E-3</v>
      </c>
      <c r="Z262" s="45"/>
      <c r="AA262" s="45">
        <v>1.8337163159491102E-4</v>
      </c>
      <c r="AB262" s="45"/>
      <c r="AC262" s="45"/>
      <c r="AD262" s="45"/>
      <c r="AE262" s="45"/>
    </row>
    <row r="263" spans="1:31" ht="15" customHeight="1">
      <c r="A263" s="42" t="s">
        <v>47</v>
      </c>
      <c r="B263" s="42" t="s">
        <v>48</v>
      </c>
      <c r="C263" s="42" t="s">
        <v>49</v>
      </c>
      <c r="D263" s="42" t="s">
        <v>50</v>
      </c>
      <c r="E263" s="42" t="s">
        <v>51</v>
      </c>
      <c r="F263" s="42" t="s">
        <v>52</v>
      </c>
      <c r="G263" s="42" t="s">
        <v>143</v>
      </c>
      <c r="H263" s="43" t="s">
        <v>56</v>
      </c>
      <c r="I263" s="44">
        <v>298</v>
      </c>
      <c r="J263" s="45">
        <v>1.0807168348009552E-3</v>
      </c>
      <c r="K263" s="45">
        <v>1.0671234015435297E-3</v>
      </c>
      <c r="L263" s="45">
        <v>1.0463063322417459E-3</v>
      </c>
      <c r="M263" s="45">
        <v>1.0471879825830208E-3</v>
      </c>
      <c r="N263" s="45">
        <v>1.0705580463163267E-3</v>
      </c>
      <c r="O263" s="45">
        <v>1.0506481809239262E-3</v>
      </c>
      <c r="P263" s="45">
        <v>1.0564344900168079E-3</v>
      </c>
      <c r="Q263" s="45">
        <v>9.7563317328569444E-4</v>
      </c>
      <c r="R263" s="45">
        <v>1.0487335824154009E-3</v>
      </c>
      <c r="S263" s="45">
        <v>8.7752806597864749E-4</v>
      </c>
      <c r="T263" s="45"/>
      <c r="U263" s="45"/>
      <c r="V263" s="45"/>
      <c r="W263" s="45">
        <v>2.5589067943816258E-5</v>
      </c>
      <c r="X263" s="45">
        <v>3.1349582385992588E-5</v>
      </c>
      <c r="Y263" s="45">
        <v>6.1582441327917295E-6</v>
      </c>
      <c r="Z263" s="45"/>
      <c r="AA263" s="45">
        <v>9.3306484798228746E-7</v>
      </c>
      <c r="AB263" s="45"/>
      <c r="AC263" s="45"/>
      <c r="AD263" s="45"/>
      <c r="AE263" s="45"/>
    </row>
    <row r="264" spans="1:31" ht="15" customHeight="1">
      <c r="A264" s="42" t="s">
        <v>47</v>
      </c>
      <c r="B264" s="42" t="s">
        <v>48</v>
      </c>
      <c r="C264" s="42" t="s">
        <v>49</v>
      </c>
      <c r="D264" s="42" t="s">
        <v>50</v>
      </c>
      <c r="E264" s="42" t="s">
        <v>51</v>
      </c>
      <c r="F264" s="42" t="s">
        <v>52</v>
      </c>
      <c r="G264" s="42" t="s">
        <v>144</v>
      </c>
      <c r="H264" s="43" t="s">
        <v>54</v>
      </c>
      <c r="I264" s="44">
        <v>25</v>
      </c>
      <c r="J264" s="45"/>
      <c r="K264" s="45"/>
      <c r="L264" s="45"/>
      <c r="M264" s="45"/>
      <c r="N264" s="45"/>
      <c r="O264" s="45"/>
      <c r="P264" s="45"/>
      <c r="Q264" s="45"/>
      <c r="R264" s="45"/>
      <c r="S264" s="45"/>
      <c r="T264" s="45"/>
      <c r="U264" s="45"/>
      <c r="V264" s="45"/>
      <c r="W264" s="45"/>
      <c r="X264" s="45">
        <v>8.31882429511013E-7</v>
      </c>
      <c r="Y264" s="45">
        <v>5.2081961561423579E-6</v>
      </c>
      <c r="Z264" s="45">
        <v>7.573747055806976E-6</v>
      </c>
      <c r="AA264" s="45">
        <v>5.9671003623506905E-6</v>
      </c>
      <c r="AB264" s="45">
        <v>9.3492620775856428E-6</v>
      </c>
      <c r="AC264" s="45">
        <v>2.0215856209488169E-5</v>
      </c>
      <c r="AD264" s="45">
        <v>4.5486058288273813E-6</v>
      </c>
      <c r="AE264" s="45">
        <v>7.7088746842000015E-6</v>
      </c>
    </row>
    <row r="265" spans="1:31" ht="15" customHeight="1">
      <c r="A265" s="42" t="s">
        <v>47</v>
      </c>
      <c r="B265" s="42" t="s">
        <v>48</v>
      </c>
      <c r="C265" s="42" t="s">
        <v>49</v>
      </c>
      <c r="D265" s="42" t="s">
        <v>50</v>
      </c>
      <c r="E265" s="42" t="s">
        <v>51</v>
      </c>
      <c r="F265" s="42" t="s">
        <v>52</v>
      </c>
      <c r="G265" s="42" t="s">
        <v>144</v>
      </c>
      <c r="H265" s="43" t="s">
        <v>55</v>
      </c>
      <c r="I265" s="44">
        <v>1</v>
      </c>
      <c r="J265" s="45"/>
      <c r="K265" s="45"/>
      <c r="L265" s="45"/>
      <c r="M265" s="45"/>
      <c r="N265" s="45"/>
      <c r="O265" s="45"/>
      <c r="P265" s="45"/>
      <c r="Q265" s="45"/>
      <c r="R265" s="45"/>
      <c r="S265" s="45"/>
      <c r="T265" s="45"/>
      <c r="U265" s="45"/>
      <c r="V265" s="45"/>
      <c r="W265" s="45"/>
      <c r="X265" s="45">
        <v>1.7933419753916699E-3</v>
      </c>
      <c r="Y265" s="45">
        <v>1.12347953745817E-2</v>
      </c>
      <c r="Z265" s="45">
        <v>1.6341932692186301E-2</v>
      </c>
      <c r="AA265" s="45">
        <v>1.28522781229956E-2</v>
      </c>
      <c r="AB265" s="45">
        <v>2.0147031171529099E-2</v>
      </c>
      <c r="AC265" s="45">
        <v>4.3592294837357201E-2</v>
      </c>
      <c r="AD265" s="45">
        <v>9.80507039640394E-3</v>
      </c>
      <c r="AE265" s="45">
        <v>1.6631452913311473E-2</v>
      </c>
    </row>
    <row r="266" spans="1:31" ht="15" customHeight="1">
      <c r="A266" s="42" t="s">
        <v>47</v>
      </c>
      <c r="B266" s="42" t="s">
        <v>48</v>
      </c>
      <c r="C266" s="42" t="s">
        <v>49</v>
      </c>
      <c r="D266" s="42" t="s">
        <v>50</v>
      </c>
      <c r="E266" s="42" t="s">
        <v>51</v>
      </c>
      <c r="F266" s="42" t="s">
        <v>52</v>
      </c>
      <c r="G266" s="42" t="s">
        <v>144</v>
      </c>
      <c r="H266" s="43" t="s">
        <v>56</v>
      </c>
      <c r="I266" s="44">
        <v>298</v>
      </c>
      <c r="J266" s="45"/>
      <c r="K266" s="45"/>
      <c r="L266" s="45"/>
      <c r="M266" s="45"/>
      <c r="N266" s="45"/>
      <c r="O266" s="45"/>
      <c r="P266" s="45"/>
      <c r="Q266" s="45"/>
      <c r="R266" s="45"/>
      <c r="S266" s="45"/>
      <c r="T266" s="45"/>
      <c r="U266" s="45"/>
      <c r="V266" s="45"/>
      <c r="W266" s="45"/>
      <c r="X266" s="45">
        <v>9.9160385597712182E-7</v>
      </c>
      <c r="Y266" s="45">
        <v>6.2081698181216853E-6</v>
      </c>
      <c r="Z266" s="45">
        <v>9.0279064905219146E-6</v>
      </c>
      <c r="AA266" s="45">
        <v>7.1127836319220262E-6</v>
      </c>
      <c r="AB266" s="45">
        <v>1.114432039648209E-5</v>
      </c>
      <c r="AC266" s="45">
        <v>2.4097300601709967E-5</v>
      </c>
      <c r="AD266" s="45">
        <v>5.4219381479622846E-6</v>
      </c>
      <c r="AE266" s="45">
        <v>9.1889786235660006E-6</v>
      </c>
    </row>
    <row r="267" spans="1:31" ht="15" customHeight="1">
      <c r="A267" s="42" t="s">
        <v>47</v>
      </c>
      <c r="B267" s="42" t="s">
        <v>48</v>
      </c>
      <c r="C267" s="42" t="s">
        <v>49</v>
      </c>
      <c r="D267" s="42" t="s">
        <v>50</v>
      </c>
      <c r="E267" s="42" t="s">
        <v>51</v>
      </c>
      <c r="F267" s="42" t="s">
        <v>52</v>
      </c>
      <c r="G267" s="42" t="s">
        <v>145</v>
      </c>
      <c r="H267" s="43" t="s">
        <v>54</v>
      </c>
      <c r="I267" s="44">
        <v>25</v>
      </c>
      <c r="J267" s="45"/>
      <c r="K267" s="45"/>
      <c r="L267" s="45"/>
      <c r="M267" s="45"/>
      <c r="N267" s="45"/>
      <c r="O267" s="45"/>
      <c r="P267" s="45"/>
      <c r="Q267" s="45"/>
      <c r="R267" s="45"/>
      <c r="S267" s="45"/>
      <c r="T267" s="45"/>
      <c r="U267" s="45"/>
      <c r="V267" s="45"/>
      <c r="W267" s="45"/>
      <c r="X267" s="45">
        <v>7.2660355442492395E-9</v>
      </c>
      <c r="Y267" s="45">
        <v>3.7284932617286421E-8</v>
      </c>
      <c r="Z267" s="45"/>
      <c r="AA267" s="45"/>
      <c r="AB267" s="45"/>
      <c r="AC267" s="45">
        <v>1.4648376327769341E-6</v>
      </c>
      <c r="AD267" s="45">
        <v>1.9621715524559521E-6</v>
      </c>
      <c r="AE267" s="45">
        <v>1.173271445687E-6</v>
      </c>
    </row>
    <row r="268" spans="1:31" ht="15" customHeight="1">
      <c r="A268" s="42" t="s">
        <v>47</v>
      </c>
      <c r="B268" s="42" t="s">
        <v>48</v>
      </c>
      <c r="C268" s="42" t="s">
        <v>49</v>
      </c>
      <c r="D268" s="42" t="s">
        <v>50</v>
      </c>
      <c r="E268" s="42" t="s">
        <v>51</v>
      </c>
      <c r="F268" s="42" t="s">
        <v>52</v>
      </c>
      <c r="G268" s="42" t="s">
        <v>145</v>
      </c>
      <c r="H268" s="43" t="s">
        <v>55</v>
      </c>
      <c r="I268" s="44">
        <v>1</v>
      </c>
      <c r="J268" s="45"/>
      <c r="K268" s="45"/>
      <c r="L268" s="45"/>
      <c r="M268" s="45"/>
      <c r="N268" s="45"/>
      <c r="O268" s="45"/>
      <c r="P268" s="45"/>
      <c r="Q268" s="45"/>
      <c r="R268" s="45"/>
      <c r="S268" s="45"/>
      <c r="T268" s="45"/>
      <c r="U268" s="45"/>
      <c r="V268" s="45"/>
      <c r="W268" s="45"/>
      <c r="X268" s="45">
        <v>1.5662436300006201E-5</v>
      </c>
      <c r="Y268" s="45">
        <v>8.0635108318978586E-5</v>
      </c>
      <c r="Z268" s="45"/>
      <c r="AA268" s="45"/>
      <c r="AB268" s="45"/>
      <c r="AC268" s="45">
        <v>3.1646915617602454E-3</v>
      </c>
      <c r="AD268" s="45">
        <v>4.2292628653127703E-3</v>
      </c>
      <c r="AE268" s="45">
        <v>2.5354727775638514E-3</v>
      </c>
    </row>
    <row r="269" spans="1:31" ht="15" customHeight="1">
      <c r="A269" s="42" t="s">
        <v>47</v>
      </c>
      <c r="B269" s="42" t="s">
        <v>48</v>
      </c>
      <c r="C269" s="42" t="s">
        <v>49</v>
      </c>
      <c r="D269" s="42" t="s">
        <v>50</v>
      </c>
      <c r="E269" s="42" t="s">
        <v>51</v>
      </c>
      <c r="F269" s="42" t="s">
        <v>52</v>
      </c>
      <c r="G269" s="42" t="s">
        <v>145</v>
      </c>
      <c r="H269" s="43" t="s">
        <v>56</v>
      </c>
      <c r="I269" s="44">
        <v>298</v>
      </c>
      <c r="J269" s="45"/>
      <c r="K269" s="45"/>
      <c r="L269" s="45"/>
      <c r="M269" s="45"/>
      <c r="N269" s="45"/>
      <c r="O269" s="45"/>
      <c r="P269" s="45"/>
      <c r="Q269" s="45"/>
      <c r="R269" s="45"/>
      <c r="S269" s="45"/>
      <c r="T269" s="45"/>
      <c r="U269" s="45"/>
      <c r="V269" s="45"/>
      <c r="W269" s="45"/>
      <c r="X269" s="45">
        <v>8.6611143687450854E-9</v>
      </c>
      <c r="Y269" s="45">
        <v>4.4443639679805448E-8</v>
      </c>
      <c r="Z269" s="45"/>
      <c r="AA269" s="45"/>
      <c r="AB269" s="45"/>
      <c r="AC269" s="45">
        <v>1.7460864582701011E-6</v>
      </c>
      <c r="AD269" s="45">
        <v>2.3389084905271288E-6</v>
      </c>
      <c r="AE269" s="45">
        <v>1.3985395632589999E-6</v>
      </c>
    </row>
    <row r="270" spans="1:31" ht="15" customHeight="1">
      <c r="A270" s="42" t="s">
        <v>47</v>
      </c>
      <c r="B270" s="42" t="s">
        <v>48</v>
      </c>
      <c r="C270" s="42" t="s">
        <v>49</v>
      </c>
      <c r="D270" s="42" t="s">
        <v>50</v>
      </c>
      <c r="E270" s="42" t="s">
        <v>51</v>
      </c>
      <c r="F270" s="42" t="s">
        <v>52</v>
      </c>
      <c r="G270" s="42" t="s">
        <v>146</v>
      </c>
      <c r="H270" s="43" t="s">
        <v>54</v>
      </c>
      <c r="I270" s="44">
        <v>25</v>
      </c>
      <c r="J270" s="45">
        <v>5.8683318616628239E-5</v>
      </c>
      <c r="K270" s="45">
        <v>6.0962717619202455E-5</v>
      </c>
      <c r="L270" s="45">
        <v>5.7489004141864468E-5</v>
      </c>
      <c r="M270" s="45">
        <v>5.6747070249297553E-5</v>
      </c>
      <c r="N270" s="45">
        <v>6.0848994574349037E-5</v>
      </c>
      <c r="O270" s="45">
        <v>6.0582679160676236E-5</v>
      </c>
      <c r="P270" s="45">
        <v>5.8896546192306037E-5</v>
      </c>
      <c r="Q270" s="45">
        <v>5.4195347624065762E-5</v>
      </c>
      <c r="R270" s="45">
        <v>5.902665988726299E-5</v>
      </c>
      <c r="S270" s="45">
        <v>5.0894902393024648E-5</v>
      </c>
      <c r="T270" s="45"/>
      <c r="U270" s="45"/>
      <c r="V270" s="45"/>
      <c r="W270" s="45"/>
      <c r="X270" s="45">
        <v>8.8811937011225821E-7</v>
      </c>
      <c r="Y270" s="45">
        <v>2.8828235546918696E-8</v>
      </c>
      <c r="Z270" s="45"/>
      <c r="AA270" s="45"/>
      <c r="AB270" s="45">
        <v>5.6391408681306306E-6</v>
      </c>
      <c r="AC270" s="45">
        <v>1.7786807741977388E-5</v>
      </c>
      <c r="AD270" s="45">
        <v>9.425417617077381E-6</v>
      </c>
      <c r="AE270" s="45">
        <v>7.3499132734669997E-6</v>
      </c>
    </row>
    <row r="271" spans="1:31" ht="15" customHeight="1">
      <c r="A271" s="42" t="s">
        <v>47</v>
      </c>
      <c r="B271" s="42" t="s">
        <v>48</v>
      </c>
      <c r="C271" s="42" t="s">
        <v>49</v>
      </c>
      <c r="D271" s="42" t="s">
        <v>50</v>
      </c>
      <c r="E271" s="42" t="s">
        <v>51</v>
      </c>
      <c r="F271" s="42" t="s">
        <v>52</v>
      </c>
      <c r="G271" s="42" t="s">
        <v>146</v>
      </c>
      <c r="H271" s="43" t="s">
        <v>55</v>
      </c>
      <c r="I271" s="44">
        <v>1</v>
      </c>
      <c r="J271" s="45">
        <v>0.21874736015505364</v>
      </c>
      <c r="K271" s="45">
        <v>0.22694921473491955</v>
      </c>
      <c r="L271" s="45">
        <v>0.2142869048178308</v>
      </c>
      <c r="M271" s="45">
        <v>0.21157837570672194</v>
      </c>
      <c r="N271" s="45">
        <v>0.22680153700063424</v>
      </c>
      <c r="O271" s="45">
        <v>0.22579091243162216</v>
      </c>
      <c r="P271" s="45">
        <v>0.21953620278381322</v>
      </c>
      <c r="Q271" s="45">
        <v>0.20173030388278643</v>
      </c>
      <c r="R271" s="45">
        <v>0.22011845170982125</v>
      </c>
      <c r="S271" s="45">
        <v>0.18965658522665493</v>
      </c>
      <c r="T271" s="45"/>
      <c r="U271" s="45"/>
      <c r="V271" s="45"/>
      <c r="W271" s="45"/>
      <c r="X271" s="45">
        <v>3.0083069462578905E-4</v>
      </c>
      <c r="Y271" s="45">
        <v>9.7629251575950583E-6</v>
      </c>
      <c r="Z271" s="45"/>
      <c r="AA271" s="45"/>
      <c r="AB271" s="45">
        <v>1.9099391879975501E-3</v>
      </c>
      <c r="AC271" s="45">
        <v>6.0259068273709297E-3</v>
      </c>
      <c r="AD271" s="45">
        <v>3.1926461819263082E-3</v>
      </c>
      <c r="AE271" s="45">
        <v>2.4904299643077887E-3</v>
      </c>
    </row>
    <row r="272" spans="1:31" ht="15" customHeight="1">
      <c r="A272" s="42" t="s">
        <v>47</v>
      </c>
      <c r="B272" s="42" t="s">
        <v>48</v>
      </c>
      <c r="C272" s="42" t="s">
        <v>49</v>
      </c>
      <c r="D272" s="42" t="s">
        <v>50</v>
      </c>
      <c r="E272" s="42" t="s">
        <v>51</v>
      </c>
      <c r="F272" s="42" t="s">
        <v>52</v>
      </c>
      <c r="G272" s="42" t="s">
        <v>146</v>
      </c>
      <c r="H272" s="43" t="s">
        <v>56</v>
      </c>
      <c r="I272" s="44">
        <v>298</v>
      </c>
      <c r="J272" s="45">
        <v>1.1162132595659926E-3</v>
      </c>
      <c r="K272" s="45">
        <v>1.1577805195747695E-3</v>
      </c>
      <c r="L272" s="45">
        <v>1.0934444183761636E-3</v>
      </c>
      <c r="M272" s="45">
        <v>1.0796786191553059E-3</v>
      </c>
      <c r="N272" s="45">
        <v>1.1572937744144206E-3</v>
      </c>
      <c r="O272" s="45">
        <v>1.1521195098621719E-3</v>
      </c>
      <c r="P272" s="45">
        <v>1.1202327484697314E-3</v>
      </c>
      <c r="Q272" s="45">
        <v>1.0291015326933492E-3</v>
      </c>
      <c r="R272" s="45">
        <v>1.1232977428836091E-3</v>
      </c>
      <c r="S272" s="45">
        <v>9.0726920714785555E-4</v>
      </c>
      <c r="T272" s="45"/>
      <c r="U272" s="45"/>
      <c r="V272" s="45"/>
      <c r="W272" s="45"/>
      <c r="X272" s="45">
        <v>1.5400205716175154E-6</v>
      </c>
      <c r="Y272" s="45">
        <v>4.9986654358176046E-8</v>
      </c>
      <c r="Z272" s="45"/>
      <c r="AA272" s="45"/>
      <c r="AB272" s="45">
        <v>9.7781723431706949E-6</v>
      </c>
      <c r="AC272" s="45">
        <v>3.0843545630459396E-5</v>
      </c>
      <c r="AD272" s="45">
        <v>1.6343777988077697E-5</v>
      </c>
      <c r="AE272" s="45">
        <v>1.2745503812839999E-5</v>
      </c>
    </row>
    <row r="273" spans="1:31" ht="15" customHeight="1">
      <c r="A273" s="42" t="s">
        <v>47</v>
      </c>
      <c r="B273" s="42" t="s">
        <v>48</v>
      </c>
      <c r="C273" s="42" t="s">
        <v>49</v>
      </c>
      <c r="D273" s="42" t="s">
        <v>50</v>
      </c>
      <c r="E273" s="42" t="s">
        <v>51</v>
      </c>
      <c r="F273" s="42" t="s">
        <v>52</v>
      </c>
      <c r="G273" s="42" t="s">
        <v>147</v>
      </c>
      <c r="H273" s="43" t="s">
        <v>54</v>
      </c>
      <c r="I273" s="44">
        <v>25</v>
      </c>
      <c r="J273" s="45"/>
      <c r="K273" s="45"/>
      <c r="L273" s="45"/>
      <c r="M273" s="45"/>
      <c r="N273" s="45"/>
      <c r="O273" s="45"/>
      <c r="P273" s="45"/>
      <c r="Q273" s="45"/>
      <c r="R273" s="45"/>
      <c r="S273" s="45"/>
      <c r="T273" s="45"/>
      <c r="U273" s="45"/>
      <c r="V273" s="45"/>
      <c r="W273" s="45"/>
      <c r="X273" s="45">
        <v>1.2128237144981071E-5</v>
      </c>
      <c r="Y273" s="45">
        <v>1.4919145862660476E-6</v>
      </c>
      <c r="Z273" s="45"/>
      <c r="AA273" s="45"/>
      <c r="AB273" s="45">
        <v>1.3433940549941785E-5</v>
      </c>
      <c r="AC273" s="45">
        <v>7.0249113302713807E-5</v>
      </c>
      <c r="AD273" s="45">
        <v>4.064301373184167E-5</v>
      </c>
      <c r="AE273" s="45">
        <v>8.4592568284849997E-5</v>
      </c>
    </row>
    <row r="274" spans="1:31" ht="15" customHeight="1">
      <c r="A274" s="42" t="s">
        <v>47</v>
      </c>
      <c r="B274" s="42" t="s">
        <v>48</v>
      </c>
      <c r="C274" s="42" t="s">
        <v>49</v>
      </c>
      <c r="D274" s="42" t="s">
        <v>50</v>
      </c>
      <c r="E274" s="42" t="s">
        <v>51</v>
      </c>
      <c r="F274" s="42" t="s">
        <v>52</v>
      </c>
      <c r="G274" s="42" t="s">
        <v>147</v>
      </c>
      <c r="H274" s="43" t="s">
        <v>55</v>
      </c>
      <c r="I274" s="44">
        <v>1</v>
      </c>
      <c r="J274" s="45"/>
      <c r="K274" s="45"/>
      <c r="L274" s="45"/>
      <c r="M274" s="45"/>
      <c r="N274" s="45"/>
      <c r="O274" s="45"/>
      <c r="P274" s="45"/>
      <c r="Q274" s="45"/>
      <c r="R274" s="45"/>
      <c r="S274" s="45"/>
      <c r="T274" s="45"/>
      <c r="U274" s="45"/>
      <c r="V274" s="45"/>
      <c r="W274" s="45"/>
      <c r="X274" s="45">
        <v>4.1059121207809605E-3</v>
      </c>
      <c r="Y274" s="45">
        <v>5.05161759755254E-4</v>
      </c>
      <c r="Z274" s="45"/>
      <c r="AA274" s="45"/>
      <c r="AB274" s="45">
        <v>4.5491926767564092E-3</v>
      </c>
      <c r="AC274" s="45">
        <v>2.3791814105575539E-2</v>
      </c>
      <c r="AD274" s="45">
        <v>1.3762703666233892E-2</v>
      </c>
      <c r="AE274" s="45">
        <v>2.864172745094809E-2</v>
      </c>
    </row>
    <row r="275" spans="1:31" ht="15" customHeight="1">
      <c r="A275" s="42" t="s">
        <v>47</v>
      </c>
      <c r="B275" s="42" t="s">
        <v>48</v>
      </c>
      <c r="C275" s="42" t="s">
        <v>49</v>
      </c>
      <c r="D275" s="42" t="s">
        <v>50</v>
      </c>
      <c r="E275" s="42" t="s">
        <v>51</v>
      </c>
      <c r="F275" s="42" t="s">
        <v>52</v>
      </c>
      <c r="G275" s="42" t="s">
        <v>147</v>
      </c>
      <c r="H275" s="43" t="s">
        <v>56</v>
      </c>
      <c r="I275" s="44">
        <v>298</v>
      </c>
      <c r="J275" s="45"/>
      <c r="K275" s="45"/>
      <c r="L275" s="45"/>
      <c r="M275" s="45"/>
      <c r="N275" s="45"/>
      <c r="O275" s="45"/>
      <c r="P275" s="45"/>
      <c r="Q275" s="45"/>
      <c r="R275" s="45"/>
      <c r="S275" s="45"/>
      <c r="T275" s="45"/>
      <c r="U275" s="45"/>
      <c r="V275" s="45"/>
      <c r="W275" s="45"/>
      <c r="X275" s="45">
        <v>2.1028962680488693E-5</v>
      </c>
      <c r="Y275" s="45">
        <v>2.5868480971627017E-6</v>
      </c>
      <c r="Z275" s="45"/>
      <c r="AA275" s="45"/>
      <c r="AB275" s="45">
        <v>2.3294022705619175E-5</v>
      </c>
      <c r="AC275" s="45">
        <v>1.2181001100238721E-4</v>
      </c>
      <c r="AD275" s="45">
        <v>7.0474195526257555E-5</v>
      </c>
      <c r="AE275" s="45">
        <v>1.4667562667674899E-4</v>
      </c>
    </row>
    <row r="276" spans="1:31" ht="15" customHeight="1">
      <c r="A276" s="42" t="s">
        <v>47</v>
      </c>
      <c r="B276" s="42" t="s">
        <v>48</v>
      </c>
      <c r="C276" s="42" t="s">
        <v>49</v>
      </c>
      <c r="D276" s="42" t="s">
        <v>50</v>
      </c>
      <c r="E276" s="42" t="s">
        <v>51</v>
      </c>
      <c r="F276" s="42" t="s">
        <v>52</v>
      </c>
      <c r="G276" s="42" t="s">
        <v>148</v>
      </c>
      <c r="H276" s="43" t="s">
        <v>54</v>
      </c>
      <c r="I276" s="44">
        <v>25</v>
      </c>
      <c r="J276" s="45">
        <v>3.1073084463809392E-3</v>
      </c>
      <c r="K276" s="45">
        <v>3.0922425386978778E-3</v>
      </c>
      <c r="L276" s="45">
        <v>3.077299749586526E-3</v>
      </c>
      <c r="M276" s="45">
        <v>3.1460689130806199E-3</v>
      </c>
      <c r="N276" s="45">
        <v>3.2269895413790908E-3</v>
      </c>
      <c r="O276" s="45">
        <v>3.0961428297057894E-3</v>
      </c>
      <c r="P276" s="45">
        <v>3.2366448121825347E-3</v>
      </c>
      <c r="Q276" s="45">
        <v>3.0610569772861829E-3</v>
      </c>
      <c r="R276" s="45">
        <v>3.0512981486505207E-3</v>
      </c>
      <c r="S276" s="45">
        <v>2.7522076508383038E-3</v>
      </c>
      <c r="T276" s="45">
        <v>2.7592866155347713E-3</v>
      </c>
      <c r="U276" s="45">
        <v>2.9287927293283745E-3</v>
      </c>
      <c r="V276" s="45">
        <v>2.3030277897087485E-3</v>
      </c>
      <c r="W276" s="45">
        <v>3.2226107341517526E-2</v>
      </c>
      <c r="X276" s="45">
        <v>3.2406996202477827E-2</v>
      </c>
      <c r="Y276" s="45">
        <v>3.0898852644182268E-2</v>
      </c>
      <c r="Z276" s="45">
        <v>2.1458445688856222E-2</v>
      </c>
      <c r="AA276" s="45">
        <v>2.2015944249243715E-2</v>
      </c>
      <c r="AB276" s="45">
        <v>2.1700305431701501E-2</v>
      </c>
      <c r="AC276" s="45">
        <v>1.8746307643922634E-2</v>
      </c>
      <c r="AD276" s="45">
        <v>1.4343956821301955E-2</v>
      </c>
      <c r="AE276" s="45">
        <v>1.7074642549793847E-2</v>
      </c>
    </row>
    <row r="277" spans="1:31" ht="15" customHeight="1">
      <c r="A277" s="42" t="s">
        <v>47</v>
      </c>
      <c r="B277" s="42" t="s">
        <v>48</v>
      </c>
      <c r="C277" s="42" t="s">
        <v>49</v>
      </c>
      <c r="D277" s="42" t="s">
        <v>50</v>
      </c>
      <c r="E277" s="42" t="s">
        <v>51</v>
      </c>
      <c r="F277" s="42" t="s">
        <v>52</v>
      </c>
      <c r="G277" s="42" t="s">
        <v>148</v>
      </c>
      <c r="H277" s="43" t="s">
        <v>55</v>
      </c>
      <c r="I277" s="44">
        <v>1</v>
      </c>
      <c r="J277" s="45">
        <v>11.594841989840942</v>
      </c>
      <c r="K277" s="45">
        <v>11.53892922280173</v>
      </c>
      <c r="L277" s="45">
        <v>11.484187978780451</v>
      </c>
      <c r="M277" s="45">
        <v>11.738934895868285</v>
      </c>
      <c r="N277" s="45">
        <v>12.045027806004407</v>
      </c>
      <c r="O277" s="45">
        <v>11.554876142617555</v>
      </c>
      <c r="P277" s="45">
        <v>12.080487475431529</v>
      </c>
      <c r="Q277" s="45">
        <v>11.425797166599523</v>
      </c>
      <c r="R277" s="45">
        <v>11.390310313213849</v>
      </c>
      <c r="S277" s="45">
        <v>10.341953704198039</v>
      </c>
      <c r="T277" s="45">
        <v>10.29108337536651</v>
      </c>
      <c r="U277" s="45">
        <v>10.92327632692993</v>
      </c>
      <c r="V277" s="45">
        <v>8.6106701193127453</v>
      </c>
      <c r="W277" s="45">
        <v>10.957480354424463</v>
      </c>
      <c r="X277" s="45">
        <v>11.011832462305188</v>
      </c>
      <c r="Y277" s="45">
        <v>10.502476621530404</v>
      </c>
      <c r="Z277" s="45">
        <v>7.2906165857490803</v>
      </c>
      <c r="AA277" s="45">
        <v>7.4887622471217341</v>
      </c>
      <c r="AB277" s="45">
        <v>7.3857220002532413</v>
      </c>
      <c r="AC277" s="45">
        <v>6.3776550891439197</v>
      </c>
      <c r="AD277" s="45">
        <v>4.8842386904763897</v>
      </c>
      <c r="AE277" s="45">
        <v>5.8147462990111274</v>
      </c>
    </row>
    <row r="278" spans="1:31" ht="15" customHeight="1">
      <c r="A278" s="42" t="s">
        <v>47</v>
      </c>
      <c r="B278" s="42" t="s">
        <v>48</v>
      </c>
      <c r="C278" s="42" t="s">
        <v>49</v>
      </c>
      <c r="D278" s="42" t="s">
        <v>50</v>
      </c>
      <c r="E278" s="42" t="s">
        <v>51</v>
      </c>
      <c r="F278" s="42" t="s">
        <v>52</v>
      </c>
      <c r="G278" s="42" t="s">
        <v>148</v>
      </c>
      <c r="H278" s="43" t="s">
        <v>56</v>
      </c>
      <c r="I278" s="44">
        <v>298</v>
      </c>
      <c r="J278" s="45">
        <v>5.9177247002201269E-2</v>
      </c>
      <c r="K278" s="45">
        <v>5.8892176436507085E-2</v>
      </c>
      <c r="L278" s="45">
        <v>5.8613772154066816E-2</v>
      </c>
      <c r="M278" s="45">
        <v>5.9912140265119561E-2</v>
      </c>
      <c r="N278" s="45">
        <v>6.1478358221468653E-2</v>
      </c>
      <c r="O278" s="45">
        <v>5.897490981655102E-2</v>
      </c>
      <c r="P278" s="45">
        <v>6.1658786964851435E-2</v>
      </c>
      <c r="Q278" s="45">
        <v>5.8317900488112494E-2</v>
      </c>
      <c r="R278" s="45">
        <v>5.8137679635162684E-2</v>
      </c>
      <c r="S278" s="45">
        <v>4.9137314640448813E-2</v>
      </c>
      <c r="T278" s="45">
        <v>5.2518236647171049E-2</v>
      </c>
      <c r="U278" s="45">
        <v>5.574449163178781E-2</v>
      </c>
      <c r="V278" s="45">
        <v>4.3841436769650244E-2</v>
      </c>
      <c r="W278" s="45">
        <v>5.5878169759858196E-2</v>
      </c>
      <c r="X278" s="45">
        <v>5.6189264191271932E-2</v>
      </c>
      <c r="Y278" s="45">
        <v>5.3578974299605911E-2</v>
      </c>
      <c r="Z278" s="45">
        <v>3.7207491276929967E-2</v>
      </c>
      <c r="AA278" s="45">
        <v>3.8178013217682612E-2</v>
      </c>
      <c r="AB278" s="45">
        <v>3.7634030364846978E-2</v>
      </c>
      <c r="AC278" s="45">
        <v>3.2510183437653162E-2</v>
      </c>
      <c r="AD278" s="45">
        <v>2.4878526016161216E-2</v>
      </c>
      <c r="AE278" s="45">
        <v>2.9614309769881338E-2</v>
      </c>
    </row>
    <row r="279" spans="1:31" ht="15" customHeight="1">
      <c r="A279" s="42" t="s">
        <v>47</v>
      </c>
      <c r="B279" s="42" t="s">
        <v>48</v>
      </c>
      <c r="C279" s="42" t="s">
        <v>49</v>
      </c>
      <c r="D279" s="42" t="s">
        <v>50</v>
      </c>
      <c r="E279" s="42" t="s">
        <v>51</v>
      </c>
      <c r="F279" s="42" t="s">
        <v>52</v>
      </c>
      <c r="G279" s="42" t="s">
        <v>149</v>
      </c>
      <c r="H279" s="43" t="s">
        <v>54</v>
      </c>
      <c r="I279" s="44">
        <v>25</v>
      </c>
      <c r="J279" s="45"/>
      <c r="K279" s="45"/>
      <c r="L279" s="45"/>
      <c r="M279" s="45"/>
      <c r="N279" s="45"/>
      <c r="O279" s="45"/>
      <c r="P279" s="45"/>
      <c r="Q279" s="45"/>
      <c r="R279" s="45"/>
      <c r="S279" s="45"/>
      <c r="T279" s="45"/>
      <c r="U279" s="45"/>
      <c r="V279" s="45"/>
      <c r="W279" s="45"/>
      <c r="X279" s="45">
        <v>2.4714601707480475E-6</v>
      </c>
      <c r="Y279" s="45">
        <v>1.0150340395738488E-4</v>
      </c>
      <c r="Z279" s="45">
        <v>1.3326365333017975E-4</v>
      </c>
      <c r="AA279" s="45">
        <v>7.4182039976450131E-5</v>
      </c>
      <c r="AB279" s="45">
        <v>4.7474745291677264E-5</v>
      </c>
      <c r="AC279" s="45">
        <v>4.2599029548242383E-5</v>
      </c>
      <c r="AD279" s="45">
        <v>1.5397523428192857E-5</v>
      </c>
      <c r="AE279" s="45">
        <v>3.5753950780135003E-5</v>
      </c>
    </row>
    <row r="280" spans="1:31" ht="15" customHeight="1">
      <c r="A280" s="42" t="s">
        <v>47</v>
      </c>
      <c r="B280" s="42" t="s">
        <v>48</v>
      </c>
      <c r="C280" s="42" t="s">
        <v>49</v>
      </c>
      <c r="D280" s="42" t="s">
        <v>50</v>
      </c>
      <c r="E280" s="42" t="s">
        <v>51</v>
      </c>
      <c r="F280" s="42" t="s">
        <v>52</v>
      </c>
      <c r="G280" s="42" t="s">
        <v>149</v>
      </c>
      <c r="H280" s="43" t="s">
        <v>55</v>
      </c>
      <c r="I280" s="44">
        <v>1</v>
      </c>
      <c r="J280" s="45"/>
      <c r="K280" s="45"/>
      <c r="L280" s="45"/>
      <c r="M280" s="45"/>
      <c r="N280" s="45"/>
      <c r="O280" s="45"/>
      <c r="P280" s="45"/>
      <c r="Q280" s="45"/>
      <c r="R280" s="45"/>
      <c r="S280" s="45"/>
      <c r="T280" s="45"/>
      <c r="U280" s="45"/>
      <c r="V280" s="45"/>
      <c r="W280" s="45"/>
      <c r="X280" s="45">
        <v>5.3303002028792798E-3</v>
      </c>
      <c r="Y280" s="45">
        <v>0.21893689618481299</v>
      </c>
      <c r="Z280" s="45">
        <v>0.28743015161603003</v>
      </c>
      <c r="AA280" s="45">
        <v>0.15999214844660498</v>
      </c>
      <c r="AB280" s="45">
        <v>0.10241685979540301</v>
      </c>
      <c r="AC280" s="45">
        <v>9.185627437314621E-2</v>
      </c>
      <c r="AD280" s="45">
        <v>3.3203034396123099E-2</v>
      </c>
      <c r="AE280" s="45">
        <v>7.7102649205739393E-2</v>
      </c>
    </row>
    <row r="281" spans="1:31" ht="15" customHeight="1">
      <c r="A281" s="42" t="s">
        <v>47</v>
      </c>
      <c r="B281" s="42" t="s">
        <v>48</v>
      </c>
      <c r="C281" s="42" t="s">
        <v>49</v>
      </c>
      <c r="D281" s="42" t="s">
        <v>50</v>
      </c>
      <c r="E281" s="42" t="s">
        <v>51</v>
      </c>
      <c r="F281" s="42" t="s">
        <v>52</v>
      </c>
      <c r="G281" s="42" t="s">
        <v>149</v>
      </c>
      <c r="H281" s="43" t="s">
        <v>56</v>
      </c>
      <c r="I281" s="44">
        <v>298</v>
      </c>
      <c r="J281" s="45"/>
      <c r="K281" s="45"/>
      <c r="L281" s="45"/>
      <c r="M281" s="45"/>
      <c r="N281" s="45"/>
      <c r="O281" s="45"/>
      <c r="P281" s="45"/>
      <c r="Q281" s="45"/>
      <c r="R281" s="45"/>
      <c r="S281" s="45"/>
      <c r="T281" s="45"/>
      <c r="U281" s="45"/>
      <c r="V281" s="45"/>
      <c r="W281" s="45"/>
      <c r="X281" s="45">
        <v>2.9459805235316635E-6</v>
      </c>
      <c r="Y281" s="45">
        <v>1.2099205751720254E-4</v>
      </c>
      <c r="Z281" s="45">
        <v>1.5885027476957437E-4</v>
      </c>
      <c r="AA281" s="45">
        <v>8.8424991651928588E-5</v>
      </c>
      <c r="AB281" s="45">
        <v>5.6589896387679296E-5</v>
      </c>
      <c r="AC281" s="45">
        <v>5.0778043221504962E-5</v>
      </c>
      <c r="AD281" s="45">
        <v>1.8353847926405747E-5</v>
      </c>
      <c r="AE281" s="45">
        <v>4.2618709329919994E-5</v>
      </c>
    </row>
    <row r="282" spans="1:31" ht="15" customHeight="1">
      <c r="A282" s="42" t="s">
        <v>47</v>
      </c>
      <c r="B282" s="42" t="s">
        <v>48</v>
      </c>
      <c r="C282" s="42" t="s">
        <v>49</v>
      </c>
      <c r="D282" s="42" t="s">
        <v>50</v>
      </c>
      <c r="E282" s="42" t="s">
        <v>51</v>
      </c>
      <c r="F282" s="42" t="s">
        <v>52</v>
      </c>
      <c r="G282" s="42" t="s">
        <v>150</v>
      </c>
      <c r="H282" s="43" t="s">
        <v>54</v>
      </c>
      <c r="I282" s="44">
        <v>25</v>
      </c>
      <c r="J282" s="45"/>
      <c r="K282" s="45"/>
      <c r="L282" s="45"/>
      <c r="M282" s="45"/>
      <c r="N282" s="45"/>
      <c r="O282" s="45"/>
      <c r="P282" s="45"/>
      <c r="Q282" s="45"/>
      <c r="R282" s="45"/>
      <c r="S282" s="45">
        <v>5.643289412930674E-6</v>
      </c>
      <c r="T282" s="45">
        <v>6.5633885795397191E-6</v>
      </c>
      <c r="U282" s="45">
        <v>3.8234646768926907E-6</v>
      </c>
      <c r="V282" s="45">
        <v>6.6087171045011421E-6</v>
      </c>
      <c r="W282" s="45">
        <v>3.2181476335276427E-6</v>
      </c>
      <c r="X282" s="45">
        <v>2.412819480137567E-6</v>
      </c>
      <c r="Y282" s="45">
        <v>3.1109537483620955E-6</v>
      </c>
      <c r="Z282" s="45">
        <v>2.4247613729200956E-6</v>
      </c>
      <c r="AA282" s="45">
        <v>2.1327309578929882E-6</v>
      </c>
      <c r="AB282" s="45">
        <v>2.9696263417762736E-6</v>
      </c>
      <c r="AC282" s="45">
        <v>2.0826378456896307E-6</v>
      </c>
      <c r="AD282" s="45">
        <v>3.1630072872464285E-6</v>
      </c>
      <c r="AE282" s="45">
        <v>3.5655240069160005E-6</v>
      </c>
    </row>
    <row r="283" spans="1:31" ht="15" customHeight="1">
      <c r="A283" s="42" t="s">
        <v>47</v>
      </c>
      <c r="B283" s="42" t="s">
        <v>48</v>
      </c>
      <c r="C283" s="42" t="s">
        <v>49</v>
      </c>
      <c r="D283" s="42" t="s">
        <v>50</v>
      </c>
      <c r="E283" s="42" t="s">
        <v>51</v>
      </c>
      <c r="F283" s="42" t="s">
        <v>52</v>
      </c>
      <c r="G283" s="42" t="s">
        <v>150</v>
      </c>
      <c r="H283" s="43" t="s">
        <v>55</v>
      </c>
      <c r="I283" s="44">
        <v>1</v>
      </c>
      <c r="J283" s="45"/>
      <c r="K283" s="45"/>
      <c r="L283" s="45"/>
      <c r="M283" s="45"/>
      <c r="N283" s="45"/>
      <c r="O283" s="45"/>
      <c r="P283" s="45"/>
      <c r="Q283" s="45"/>
      <c r="R283" s="45"/>
      <c r="S283" s="45">
        <v>1.2058580817550259E-2</v>
      </c>
      <c r="T283" s="45">
        <v>1.3919634499487838E-2</v>
      </c>
      <c r="U283" s="45">
        <v>8.1088038867540308E-3</v>
      </c>
      <c r="V283" s="45">
        <v>1.4015767235225993E-2</v>
      </c>
      <c r="W283" s="45">
        <v>6.9487886199843798E-3</v>
      </c>
      <c r="X283" s="45">
        <v>5.2047276000153353E-3</v>
      </c>
      <c r="Y283" s="45">
        <v>6.7145292770916408E-3</v>
      </c>
      <c r="Z283" s="45">
        <v>5.2288495392920301E-3</v>
      </c>
      <c r="AA283" s="45">
        <v>4.5942327831729095E-3</v>
      </c>
      <c r="AB283" s="45">
        <v>6.2979835456390999E-3</v>
      </c>
      <c r="AC283" s="45">
        <v>4.4168583431385793E-3</v>
      </c>
      <c r="AD283" s="45">
        <v>6.7081058547921735E-3</v>
      </c>
      <c r="AE283" s="45">
        <v>7.5617633138668474E-3</v>
      </c>
    </row>
    <row r="284" spans="1:31" ht="15" customHeight="1">
      <c r="A284" s="42" t="s">
        <v>47</v>
      </c>
      <c r="B284" s="42" t="s">
        <v>48</v>
      </c>
      <c r="C284" s="42" t="s">
        <v>49</v>
      </c>
      <c r="D284" s="42" t="s">
        <v>50</v>
      </c>
      <c r="E284" s="42" t="s">
        <v>51</v>
      </c>
      <c r="F284" s="42" t="s">
        <v>52</v>
      </c>
      <c r="G284" s="42" t="s">
        <v>150</v>
      </c>
      <c r="H284" s="43" t="s">
        <v>56</v>
      </c>
      <c r="I284" s="44">
        <v>298</v>
      </c>
      <c r="J284" s="45"/>
      <c r="K284" s="45"/>
      <c r="L284" s="45"/>
      <c r="M284" s="45"/>
      <c r="N284" s="45"/>
      <c r="O284" s="45"/>
      <c r="P284" s="45"/>
      <c r="Q284" s="45"/>
      <c r="R284" s="45"/>
      <c r="S284" s="45">
        <v>6.7268009802133569E-6</v>
      </c>
      <c r="T284" s="45">
        <v>7.8235591868113363E-6</v>
      </c>
      <c r="U284" s="45">
        <v>4.5575698948560907E-6</v>
      </c>
      <c r="V284" s="45">
        <v>7.877590788565368E-6</v>
      </c>
      <c r="W284" s="45">
        <v>3.8360319791649438E-6</v>
      </c>
      <c r="X284" s="45">
        <v>2.8760808203239869E-6</v>
      </c>
      <c r="Y284" s="45">
        <v>3.7082568680476193E-6</v>
      </c>
      <c r="Z284" s="45">
        <v>2.8903155565207455E-6</v>
      </c>
      <c r="AA284" s="45">
        <v>2.5422153018084369E-6</v>
      </c>
      <c r="AB284" s="45">
        <v>3.5397945993973092E-6</v>
      </c>
      <c r="AC284" s="45">
        <v>2.4825043120620383E-6</v>
      </c>
      <c r="AD284" s="45">
        <v>3.770304686398155E-6</v>
      </c>
      <c r="AE284" s="45">
        <v>4.2501046162439997E-6</v>
      </c>
    </row>
    <row r="285" spans="1:31" ht="15" customHeight="1">
      <c r="A285" s="42" t="s">
        <v>47</v>
      </c>
      <c r="B285" s="42" t="s">
        <v>48</v>
      </c>
      <c r="C285" s="42" t="s">
        <v>49</v>
      </c>
      <c r="D285" s="42" t="s">
        <v>50</v>
      </c>
      <c r="E285" s="42" t="s">
        <v>51</v>
      </c>
      <c r="F285" s="42" t="s">
        <v>52</v>
      </c>
      <c r="G285" s="42" t="s">
        <v>151</v>
      </c>
      <c r="H285" s="43" t="s">
        <v>54</v>
      </c>
      <c r="I285" s="44">
        <v>25</v>
      </c>
      <c r="J285" s="45"/>
      <c r="K285" s="45"/>
      <c r="L285" s="45"/>
      <c r="M285" s="45"/>
      <c r="N285" s="45"/>
      <c r="O285" s="45"/>
      <c r="P285" s="45"/>
      <c r="Q285" s="45"/>
      <c r="R285" s="45"/>
      <c r="S285" s="45"/>
      <c r="T285" s="45"/>
      <c r="U285" s="45">
        <v>1.5408008989895002E-5</v>
      </c>
      <c r="V285" s="45">
        <v>1.7338744743231666E-5</v>
      </c>
      <c r="W285" s="45">
        <v>1.9790105136149646E-5</v>
      </c>
      <c r="X285" s="45">
        <v>3.4220610413769117E-8</v>
      </c>
      <c r="Y285" s="45">
        <v>2.4203091837043096E-5</v>
      </c>
      <c r="Z285" s="45">
        <v>2.5010701053781432E-5</v>
      </c>
      <c r="AA285" s="45">
        <v>2.3542721914830835E-5</v>
      </c>
      <c r="AB285" s="45">
        <v>2.5022669336459524E-5</v>
      </c>
      <c r="AC285" s="45">
        <v>2.5120220070642025E-5</v>
      </c>
      <c r="AD285" s="45">
        <v>2.561691710479524E-5</v>
      </c>
      <c r="AE285" s="45">
        <v>2.5089529012665E-5</v>
      </c>
    </row>
    <row r="286" spans="1:31" ht="15" customHeight="1">
      <c r="A286" s="42" t="s">
        <v>47</v>
      </c>
      <c r="B286" s="42" t="s">
        <v>48</v>
      </c>
      <c r="C286" s="42" t="s">
        <v>49</v>
      </c>
      <c r="D286" s="42" t="s">
        <v>50</v>
      </c>
      <c r="E286" s="42" t="s">
        <v>51</v>
      </c>
      <c r="F286" s="42" t="s">
        <v>52</v>
      </c>
      <c r="G286" s="42" t="s">
        <v>151</v>
      </c>
      <c r="H286" s="43" t="s">
        <v>55</v>
      </c>
      <c r="I286" s="44">
        <v>1</v>
      </c>
      <c r="J286" s="45"/>
      <c r="K286" s="45"/>
      <c r="L286" s="45"/>
      <c r="M286" s="45"/>
      <c r="N286" s="45"/>
      <c r="O286" s="45"/>
      <c r="P286" s="45"/>
      <c r="Q286" s="45"/>
      <c r="R286" s="45"/>
      <c r="S286" s="45"/>
      <c r="T286" s="45"/>
      <c r="U286" s="45"/>
      <c r="V286" s="45"/>
      <c r="W286" s="45"/>
      <c r="X286" s="45">
        <v>6.279226540284375E-5</v>
      </c>
      <c r="Y286" s="45"/>
      <c r="Z286" s="45"/>
      <c r="AA286" s="45"/>
      <c r="AB286" s="45"/>
      <c r="AC286" s="45"/>
      <c r="AD286" s="45"/>
      <c r="AE286" s="45"/>
    </row>
    <row r="287" spans="1:31" ht="15" customHeight="1">
      <c r="A287" s="42" t="s">
        <v>47</v>
      </c>
      <c r="B287" s="42" t="s">
        <v>48</v>
      </c>
      <c r="C287" s="42" t="s">
        <v>49</v>
      </c>
      <c r="D287" s="42" t="s">
        <v>50</v>
      </c>
      <c r="E287" s="42" t="s">
        <v>51</v>
      </c>
      <c r="F287" s="42" t="s">
        <v>52</v>
      </c>
      <c r="G287" s="42" t="s">
        <v>151</v>
      </c>
      <c r="H287" s="43" t="s">
        <v>56</v>
      </c>
      <c r="I287" s="44">
        <v>298</v>
      </c>
      <c r="J287" s="45"/>
      <c r="K287" s="45"/>
      <c r="L287" s="45"/>
      <c r="M287" s="45"/>
      <c r="N287" s="45"/>
      <c r="O287" s="45"/>
      <c r="P287" s="45"/>
      <c r="Q287" s="45"/>
      <c r="R287" s="45"/>
      <c r="S287" s="45"/>
      <c r="T287" s="45"/>
      <c r="U287" s="45">
        <v>3.6158745097036121E-5</v>
      </c>
      <c r="V287" s="45">
        <v>4.0689699226178934E-5</v>
      </c>
      <c r="W287" s="45">
        <v>4.6442429228259062E-5</v>
      </c>
      <c r="X287" s="45">
        <v>8.1581935226425868E-8</v>
      </c>
      <c r="Y287" s="45">
        <v>5.6798605768580826E-5</v>
      </c>
      <c r="Z287" s="45">
        <v>5.8693862697961464E-5</v>
      </c>
      <c r="AA287" s="45">
        <v>5.5248882653629192E-5</v>
      </c>
      <c r="AB287" s="45">
        <v>5.8721949265336471E-5</v>
      </c>
      <c r="AC287" s="45">
        <v>5.8950876450779123E-5</v>
      </c>
      <c r="AD287" s="45">
        <v>6.0116500215677864E-5</v>
      </c>
      <c r="AE287" s="45">
        <v>5.8878852210471992E-5</v>
      </c>
    </row>
    <row r="288" spans="1:31" ht="15" customHeight="1">
      <c r="A288" s="42" t="s">
        <v>47</v>
      </c>
      <c r="B288" s="42" t="s">
        <v>48</v>
      </c>
      <c r="C288" s="42" t="s">
        <v>49</v>
      </c>
      <c r="D288" s="42" t="s">
        <v>50</v>
      </c>
      <c r="E288" s="42" t="s">
        <v>51</v>
      </c>
      <c r="F288" s="42" t="s">
        <v>52</v>
      </c>
      <c r="G288" s="42" t="s">
        <v>152</v>
      </c>
      <c r="H288" s="43" t="s">
        <v>54</v>
      </c>
      <c r="I288" s="44">
        <v>25</v>
      </c>
      <c r="J288" s="45"/>
      <c r="K288" s="45"/>
      <c r="L288" s="45"/>
      <c r="M288" s="45"/>
      <c r="N288" s="45"/>
      <c r="O288" s="45"/>
      <c r="P288" s="45"/>
      <c r="Q288" s="45"/>
      <c r="R288" s="45"/>
      <c r="S288" s="45"/>
      <c r="T288" s="45"/>
      <c r="U288" s="45"/>
      <c r="V288" s="45"/>
      <c r="W288" s="45"/>
      <c r="X288" s="45">
        <v>3.966182578725655E-9</v>
      </c>
      <c r="Y288" s="45"/>
      <c r="Z288" s="45"/>
      <c r="AA288" s="45"/>
      <c r="AB288" s="45">
        <v>1.6773304447203333E-6</v>
      </c>
      <c r="AC288" s="45">
        <v>4.7158938781202026E-7</v>
      </c>
      <c r="AD288" s="45">
        <v>2.6395041063095238E-8</v>
      </c>
      <c r="AE288" s="45">
        <v>1.3846856221199998E-7</v>
      </c>
    </row>
    <row r="289" spans="1:31" ht="15" customHeight="1">
      <c r="A289" s="42" t="s">
        <v>47</v>
      </c>
      <c r="B289" s="42" t="s">
        <v>48</v>
      </c>
      <c r="C289" s="42" t="s">
        <v>49</v>
      </c>
      <c r="D289" s="42" t="s">
        <v>50</v>
      </c>
      <c r="E289" s="42" t="s">
        <v>51</v>
      </c>
      <c r="F289" s="42" t="s">
        <v>52</v>
      </c>
      <c r="G289" s="42" t="s">
        <v>152</v>
      </c>
      <c r="H289" s="43" t="s">
        <v>55</v>
      </c>
      <c r="I289" s="44">
        <v>1</v>
      </c>
      <c r="J289" s="45"/>
      <c r="K289" s="45"/>
      <c r="L289" s="45"/>
      <c r="M289" s="45"/>
      <c r="N289" s="45"/>
      <c r="O289" s="45"/>
      <c r="P289" s="45"/>
      <c r="Q289" s="45"/>
      <c r="R289" s="45"/>
      <c r="S289" s="45"/>
      <c r="T289" s="45"/>
      <c r="U289" s="45"/>
      <c r="V289" s="45"/>
      <c r="W289" s="45"/>
      <c r="X289" s="45">
        <v>8.5429769935487698E-6</v>
      </c>
      <c r="Y289" s="45"/>
      <c r="Z289" s="45"/>
      <c r="AA289" s="45"/>
      <c r="AB289" s="45">
        <v>3.5989373028028297E-3</v>
      </c>
      <c r="AC289" s="45">
        <v>1.0196733837958499E-3</v>
      </c>
      <c r="AD289" s="45">
        <v>5.6954288015902005E-5</v>
      </c>
      <c r="AE289" s="45">
        <v>2.9772488217007898E-4</v>
      </c>
    </row>
    <row r="290" spans="1:31" ht="15" customHeight="1">
      <c r="A290" s="42" t="s">
        <v>47</v>
      </c>
      <c r="B290" s="42" t="s">
        <v>48</v>
      </c>
      <c r="C290" s="42" t="s">
        <v>49</v>
      </c>
      <c r="D290" s="42" t="s">
        <v>50</v>
      </c>
      <c r="E290" s="42" t="s">
        <v>51</v>
      </c>
      <c r="F290" s="42" t="s">
        <v>52</v>
      </c>
      <c r="G290" s="42" t="s">
        <v>152</v>
      </c>
      <c r="H290" s="43" t="s">
        <v>56</v>
      </c>
      <c r="I290" s="44">
        <v>298</v>
      </c>
      <c r="J290" s="45"/>
      <c r="K290" s="45"/>
      <c r="L290" s="45"/>
      <c r="M290" s="45"/>
      <c r="N290" s="45"/>
      <c r="O290" s="45"/>
      <c r="P290" s="45"/>
      <c r="Q290" s="45"/>
      <c r="R290" s="45"/>
      <c r="S290" s="45"/>
      <c r="T290" s="45"/>
      <c r="U290" s="45"/>
      <c r="V290" s="45"/>
      <c r="W290" s="45"/>
      <c r="X290" s="45">
        <v>4.7173535216661279E-9</v>
      </c>
      <c r="Y290" s="45"/>
      <c r="Z290" s="45"/>
      <c r="AA290" s="45"/>
      <c r="AB290" s="45">
        <v>1.9993778901066337E-6</v>
      </c>
      <c r="AC290" s="45">
        <v>5.6213455027192813E-7</v>
      </c>
      <c r="AD290" s="45">
        <v>3.1462888946980651E-8</v>
      </c>
      <c r="AE290" s="45">
        <v>1.6505452615699998E-7</v>
      </c>
    </row>
    <row r="291" spans="1:31" ht="15" customHeight="1">
      <c r="A291" s="42" t="s">
        <v>47</v>
      </c>
      <c r="B291" s="42" t="s">
        <v>48</v>
      </c>
      <c r="C291" s="42" t="s">
        <v>49</v>
      </c>
      <c r="D291" s="42" t="s">
        <v>50</v>
      </c>
      <c r="E291" s="42" t="s">
        <v>51</v>
      </c>
      <c r="F291" s="42" t="s">
        <v>52</v>
      </c>
      <c r="G291" s="42" t="s">
        <v>153</v>
      </c>
      <c r="H291" s="43" t="s">
        <v>54</v>
      </c>
      <c r="I291" s="44">
        <v>25</v>
      </c>
      <c r="J291" s="45"/>
      <c r="K291" s="45"/>
      <c r="L291" s="45"/>
      <c r="M291" s="45"/>
      <c r="N291" s="45"/>
      <c r="O291" s="45"/>
      <c r="P291" s="45"/>
      <c r="Q291" s="45"/>
      <c r="R291" s="45"/>
      <c r="S291" s="45"/>
      <c r="T291" s="45"/>
      <c r="U291" s="45"/>
      <c r="V291" s="45"/>
      <c r="W291" s="45"/>
      <c r="X291" s="45">
        <v>1.4205990077660954E-7</v>
      </c>
      <c r="Y291" s="45">
        <v>2.4068260485850832E-7</v>
      </c>
      <c r="Z291" s="45">
        <v>8.2299207347680241E-6</v>
      </c>
      <c r="AA291" s="45">
        <v>1.0902213577205322E-5</v>
      </c>
      <c r="AB291" s="45">
        <v>6.5537464054343815E-6</v>
      </c>
      <c r="AC291" s="45">
        <v>2.5048687933023014E-5</v>
      </c>
      <c r="AD291" s="45">
        <v>1.9371178686966666E-5</v>
      </c>
      <c r="AE291" s="45">
        <v>4.1849361941709004E-5</v>
      </c>
    </row>
    <row r="292" spans="1:31" ht="15" customHeight="1">
      <c r="A292" s="42" t="s">
        <v>47</v>
      </c>
      <c r="B292" s="42" t="s">
        <v>48</v>
      </c>
      <c r="C292" s="42" t="s">
        <v>49</v>
      </c>
      <c r="D292" s="42" t="s">
        <v>50</v>
      </c>
      <c r="E292" s="42" t="s">
        <v>51</v>
      </c>
      <c r="F292" s="42" t="s">
        <v>52</v>
      </c>
      <c r="G292" s="42" t="s">
        <v>153</v>
      </c>
      <c r="H292" s="43" t="s">
        <v>55</v>
      </c>
      <c r="I292" s="44">
        <v>1</v>
      </c>
      <c r="J292" s="45"/>
      <c r="K292" s="45"/>
      <c r="L292" s="45"/>
      <c r="M292" s="45"/>
      <c r="N292" s="45"/>
      <c r="O292" s="45"/>
      <c r="P292" s="45"/>
      <c r="Q292" s="45"/>
      <c r="R292" s="45"/>
      <c r="S292" s="45"/>
      <c r="T292" s="45"/>
      <c r="U292" s="45"/>
      <c r="V292" s="45"/>
      <c r="W292" s="45"/>
      <c r="X292" s="45">
        <v>3.0662936800457798E-4</v>
      </c>
      <c r="Y292" s="45">
        <v>5.1900068015182097E-4</v>
      </c>
      <c r="Z292" s="45">
        <v>1.7744710660574099E-2</v>
      </c>
      <c r="AA292" s="45">
        <v>2.3515943381999801E-2</v>
      </c>
      <c r="AB292" s="45">
        <v>1.4137529612660302E-2</v>
      </c>
      <c r="AC292" s="45">
        <v>5.4029700432586196E-2</v>
      </c>
      <c r="AD292" s="45">
        <v>4.1776091009132287E-2</v>
      </c>
      <c r="AE292" s="45">
        <v>9.0263312747846935E-2</v>
      </c>
    </row>
    <row r="293" spans="1:31" ht="15" customHeight="1">
      <c r="A293" s="42" t="s">
        <v>47</v>
      </c>
      <c r="B293" s="42" t="s">
        <v>48</v>
      </c>
      <c r="C293" s="42" t="s">
        <v>49</v>
      </c>
      <c r="D293" s="42" t="s">
        <v>50</v>
      </c>
      <c r="E293" s="42" t="s">
        <v>51</v>
      </c>
      <c r="F293" s="42" t="s">
        <v>52</v>
      </c>
      <c r="G293" s="42" t="s">
        <v>153</v>
      </c>
      <c r="H293" s="43" t="s">
        <v>56</v>
      </c>
      <c r="I293" s="44">
        <v>298</v>
      </c>
      <c r="J293" s="45"/>
      <c r="K293" s="45"/>
      <c r="L293" s="45"/>
      <c r="M293" s="45"/>
      <c r="N293" s="45"/>
      <c r="O293" s="45"/>
      <c r="P293" s="45"/>
      <c r="Q293" s="45"/>
      <c r="R293" s="45"/>
      <c r="S293" s="45"/>
      <c r="T293" s="45"/>
      <c r="U293" s="45"/>
      <c r="V293" s="45"/>
      <c r="W293" s="45"/>
      <c r="X293" s="45">
        <v>1.6933540172571776E-7</v>
      </c>
      <c r="Y293" s="45">
        <v>2.8689366499134163E-7</v>
      </c>
      <c r="Z293" s="45">
        <v>9.8100655158434363E-6</v>
      </c>
      <c r="AA293" s="45">
        <v>1.2995438584028744E-5</v>
      </c>
      <c r="AB293" s="45">
        <v>7.8120657152777992E-6</v>
      </c>
      <c r="AC293" s="45">
        <v>2.985803601616333E-5</v>
      </c>
      <c r="AD293" s="45">
        <v>2.309044499486459E-5</v>
      </c>
      <c r="AE293" s="45">
        <v>4.9884439434516002E-5</v>
      </c>
    </row>
    <row r="294" spans="1:31" ht="15" customHeight="1">
      <c r="A294" s="42" t="s">
        <v>47</v>
      </c>
      <c r="B294" s="42" t="s">
        <v>48</v>
      </c>
      <c r="C294" s="42" t="s">
        <v>49</v>
      </c>
      <c r="D294" s="42" t="s">
        <v>50</v>
      </c>
      <c r="E294" s="42" t="s">
        <v>51</v>
      </c>
      <c r="F294" s="42" t="s">
        <v>52</v>
      </c>
      <c r="G294" s="42" t="s">
        <v>154</v>
      </c>
      <c r="H294" s="43" t="s">
        <v>54</v>
      </c>
      <c r="I294" s="44">
        <v>25</v>
      </c>
      <c r="J294" s="45"/>
      <c r="K294" s="45"/>
      <c r="L294" s="45"/>
      <c r="M294" s="45"/>
      <c r="N294" s="45"/>
      <c r="O294" s="45"/>
      <c r="P294" s="45"/>
      <c r="Q294" s="45"/>
      <c r="R294" s="45"/>
      <c r="S294" s="45"/>
      <c r="T294" s="45"/>
      <c r="U294" s="45"/>
      <c r="V294" s="45"/>
      <c r="W294" s="45"/>
      <c r="X294" s="45"/>
      <c r="Y294" s="45"/>
      <c r="Z294" s="45"/>
      <c r="AA294" s="45"/>
      <c r="AB294" s="45">
        <v>1.1674094842397666E-8</v>
      </c>
      <c r="AC294" s="45">
        <v>1.1110433146507214E-6</v>
      </c>
      <c r="AD294" s="45">
        <v>3.7054907921904763E-7</v>
      </c>
      <c r="AE294" s="45">
        <v>7.9747300231300005E-7</v>
      </c>
    </row>
    <row r="295" spans="1:31" ht="15" customHeight="1">
      <c r="A295" s="42" t="s">
        <v>47</v>
      </c>
      <c r="B295" s="42" t="s">
        <v>48</v>
      </c>
      <c r="C295" s="42" t="s">
        <v>49</v>
      </c>
      <c r="D295" s="42" t="s">
        <v>50</v>
      </c>
      <c r="E295" s="42" t="s">
        <v>51</v>
      </c>
      <c r="F295" s="42" t="s">
        <v>52</v>
      </c>
      <c r="G295" s="42" t="s">
        <v>154</v>
      </c>
      <c r="H295" s="43" t="s">
        <v>55</v>
      </c>
      <c r="I295" s="44">
        <v>1</v>
      </c>
      <c r="J295" s="45"/>
      <c r="K295" s="45"/>
      <c r="L295" s="45"/>
      <c r="M295" s="45"/>
      <c r="N295" s="45"/>
      <c r="O295" s="45"/>
      <c r="P295" s="45"/>
      <c r="Q295" s="45"/>
      <c r="R295" s="45"/>
      <c r="S295" s="45"/>
      <c r="T295" s="45"/>
      <c r="U295" s="45"/>
      <c r="V295" s="45"/>
      <c r="W295" s="45"/>
      <c r="X295" s="45"/>
      <c r="Y295" s="45"/>
      <c r="Z295" s="45"/>
      <c r="AA295" s="45"/>
      <c r="AB295" s="45">
        <v>2.5209091717376199E-5</v>
      </c>
      <c r="AC295" s="45">
        <v>2.3922786028790842E-3</v>
      </c>
      <c r="AD295" s="45">
        <v>7.9736790968127898E-4</v>
      </c>
      <c r="AE295" s="45">
        <v>1.7219172394698579E-3</v>
      </c>
    </row>
    <row r="296" spans="1:31" ht="15" customHeight="1">
      <c r="A296" s="42" t="s">
        <v>47</v>
      </c>
      <c r="B296" s="42" t="s">
        <v>48</v>
      </c>
      <c r="C296" s="42" t="s">
        <v>49</v>
      </c>
      <c r="D296" s="42" t="s">
        <v>50</v>
      </c>
      <c r="E296" s="42" t="s">
        <v>51</v>
      </c>
      <c r="F296" s="42" t="s">
        <v>52</v>
      </c>
      <c r="G296" s="42" t="s">
        <v>154</v>
      </c>
      <c r="H296" s="43" t="s">
        <v>56</v>
      </c>
      <c r="I296" s="44">
        <v>298</v>
      </c>
      <c r="J296" s="45"/>
      <c r="K296" s="45"/>
      <c r="L296" s="45"/>
      <c r="M296" s="45"/>
      <c r="N296" s="45"/>
      <c r="O296" s="45"/>
      <c r="P296" s="45"/>
      <c r="Q296" s="45"/>
      <c r="R296" s="45"/>
      <c r="S296" s="45"/>
      <c r="T296" s="45"/>
      <c r="U296" s="45"/>
      <c r="V296" s="45"/>
      <c r="W296" s="45"/>
      <c r="X296" s="45"/>
      <c r="Y296" s="45"/>
      <c r="Z296" s="45"/>
      <c r="AA296" s="45"/>
      <c r="AB296" s="45">
        <v>1.3915521052138011E-8</v>
      </c>
      <c r="AC296" s="45">
        <v>1.3243636310636584E-6</v>
      </c>
      <c r="AD296" s="45">
        <v>4.4169450242947096E-7</v>
      </c>
      <c r="AE296" s="45">
        <v>9.5058781875700014E-7</v>
      </c>
    </row>
    <row r="297" spans="1:31" ht="15" customHeight="1">
      <c r="A297" s="42" t="s">
        <v>47</v>
      </c>
      <c r="B297" s="42" t="s">
        <v>48</v>
      </c>
      <c r="C297" s="42" t="s">
        <v>49</v>
      </c>
      <c r="D297" s="42" t="s">
        <v>50</v>
      </c>
      <c r="E297" s="42" t="s">
        <v>51</v>
      </c>
      <c r="F297" s="42" t="s">
        <v>52</v>
      </c>
      <c r="G297" s="42" t="s">
        <v>155</v>
      </c>
      <c r="H297" s="43" t="s">
        <v>54</v>
      </c>
      <c r="I297" s="44">
        <v>25</v>
      </c>
      <c r="J297" s="45"/>
      <c r="K297" s="45"/>
      <c r="L297" s="45"/>
      <c r="M297" s="45"/>
      <c r="N297" s="45"/>
      <c r="O297" s="45"/>
      <c r="P297" s="45"/>
      <c r="Q297" s="45"/>
      <c r="R297" s="45"/>
      <c r="S297" s="45"/>
      <c r="T297" s="45"/>
      <c r="U297" s="45"/>
      <c r="V297" s="45"/>
      <c r="W297" s="45"/>
      <c r="X297" s="45"/>
      <c r="Y297" s="45"/>
      <c r="Z297" s="45"/>
      <c r="AA297" s="45"/>
      <c r="AB297" s="45">
        <v>1.6845707728102023E-7</v>
      </c>
      <c r="AC297" s="45">
        <v>5.4570442227959284E-7</v>
      </c>
      <c r="AD297" s="45">
        <v>6.6316347779642858E-7</v>
      </c>
      <c r="AE297" s="45">
        <v>5.7903560294900011E-7</v>
      </c>
    </row>
    <row r="298" spans="1:31" ht="15" customHeight="1">
      <c r="A298" s="42" t="s">
        <v>47</v>
      </c>
      <c r="B298" s="42" t="s">
        <v>48</v>
      </c>
      <c r="C298" s="42" t="s">
        <v>49</v>
      </c>
      <c r="D298" s="42" t="s">
        <v>50</v>
      </c>
      <c r="E298" s="42" t="s">
        <v>51</v>
      </c>
      <c r="F298" s="42" t="s">
        <v>52</v>
      </c>
      <c r="G298" s="42" t="s">
        <v>155</v>
      </c>
      <c r="H298" s="43" t="s">
        <v>55</v>
      </c>
      <c r="I298" s="44">
        <v>1</v>
      </c>
      <c r="J298" s="45"/>
      <c r="K298" s="45"/>
      <c r="L298" s="45"/>
      <c r="M298" s="45"/>
      <c r="N298" s="45"/>
      <c r="O298" s="45"/>
      <c r="P298" s="45"/>
      <c r="Q298" s="45"/>
      <c r="R298" s="45"/>
      <c r="S298" s="45"/>
      <c r="T298" s="45"/>
      <c r="U298" s="45"/>
      <c r="V298" s="45"/>
      <c r="W298" s="45"/>
      <c r="X298" s="45"/>
      <c r="Y298" s="45"/>
      <c r="Z298" s="45"/>
      <c r="AA298" s="45"/>
      <c r="AB298" s="45">
        <v>3.6338410019641704E-4</v>
      </c>
      <c r="AC298" s="45">
        <v>1.1780300666631169E-3</v>
      </c>
      <c r="AD298" s="45">
        <v>1.4288856734039042E-3</v>
      </c>
      <c r="AE298" s="45">
        <v>1.2479623122357069E-3</v>
      </c>
    </row>
    <row r="299" spans="1:31" ht="15" customHeight="1">
      <c r="A299" s="42" t="s">
        <v>47</v>
      </c>
      <c r="B299" s="42" t="s">
        <v>48</v>
      </c>
      <c r="C299" s="42" t="s">
        <v>49</v>
      </c>
      <c r="D299" s="42" t="s">
        <v>50</v>
      </c>
      <c r="E299" s="42" t="s">
        <v>51</v>
      </c>
      <c r="F299" s="42" t="s">
        <v>52</v>
      </c>
      <c r="G299" s="42" t="s">
        <v>155</v>
      </c>
      <c r="H299" s="43" t="s">
        <v>56</v>
      </c>
      <c r="I299" s="44">
        <v>298</v>
      </c>
      <c r="J299" s="45"/>
      <c r="K299" s="45"/>
      <c r="L299" s="45"/>
      <c r="M299" s="45"/>
      <c r="N299" s="45"/>
      <c r="O299" s="45"/>
      <c r="P299" s="45"/>
      <c r="Q299" s="45"/>
      <c r="R299" s="45"/>
      <c r="S299" s="45"/>
      <c r="T299" s="45"/>
      <c r="U299" s="45"/>
      <c r="V299" s="45"/>
      <c r="W299" s="45"/>
      <c r="X299" s="45"/>
      <c r="Y299" s="45"/>
      <c r="Z299" s="45"/>
      <c r="AA299" s="45"/>
      <c r="AB299" s="45">
        <v>2.0080083611897699E-7</v>
      </c>
      <c r="AC299" s="45">
        <v>6.5047967135727374E-7</v>
      </c>
      <c r="AD299" s="45">
        <v>7.9049086553279356E-7</v>
      </c>
      <c r="AE299" s="45">
        <v>6.9021043871499992E-7</v>
      </c>
    </row>
    <row r="300" spans="1:31" ht="15" customHeight="1">
      <c r="A300" s="42" t="s">
        <v>47</v>
      </c>
      <c r="B300" s="42" t="s">
        <v>48</v>
      </c>
      <c r="C300" s="42" t="s">
        <v>49</v>
      </c>
      <c r="D300" s="42" t="s">
        <v>50</v>
      </c>
      <c r="E300" s="42" t="s">
        <v>51</v>
      </c>
      <c r="F300" s="42" t="s">
        <v>52</v>
      </c>
      <c r="G300" s="42" t="s">
        <v>156</v>
      </c>
      <c r="H300" s="43" t="s">
        <v>54</v>
      </c>
      <c r="I300" s="44">
        <v>25</v>
      </c>
      <c r="J300" s="45"/>
      <c r="K300" s="45"/>
      <c r="L300" s="45"/>
      <c r="M300" s="45"/>
      <c r="N300" s="45"/>
      <c r="O300" s="45"/>
      <c r="P300" s="45"/>
      <c r="Q300" s="45"/>
      <c r="R300" s="45"/>
      <c r="S300" s="45"/>
      <c r="T300" s="45"/>
      <c r="U300" s="45"/>
      <c r="V300" s="45"/>
      <c r="W300" s="45"/>
      <c r="X300" s="45"/>
      <c r="Y300" s="45"/>
      <c r="Z300" s="45"/>
      <c r="AA300" s="45"/>
      <c r="AB300" s="45"/>
      <c r="AC300" s="45">
        <v>9.6758461383950959E-9</v>
      </c>
      <c r="AD300" s="45"/>
      <c r="AE300" s="45">
        <v>1.3566755913E-8</v>
      </c>
    </row>
    <row r="301" spans="1:31" ht="15" customHeight="1">
      <c r="A301" s="42" t="s">
        <v>47</v>
      </c>
      <c r="B301" s="42" t="s">
        <v>48</v>
      </c>
      <c r="C301" s="42" t="s">
        <v>49</v>
      </c>
      <c r="D301" s="42" t="s">
        <v>50</v>
      </c>
      <c r="E301" s="42" t="s">
        <v>51</v>
      </c>
      <c r="F301" s="42" t="s">
        <v>52</v>
      </c>
      <c r="G301" s="42" t="s">
        <v>156</v>
      </c>
      <c r="H301" s="43" t="s">
        <v>55</v>
      </c>
      <c r="I301" s="44">
        <v>1</v>
      </c>
      <c r="J301" s="45"/>
      <c r="K301" s="45"/>
      <c r="L301" s="45"/>
      <c r="M301" s="45"/>
      <c r="N301" s="45"/>
      <c r="O301" s="45"/>
      <c r="P301" s="45"/>
      <c r="Q301" s="45"/>
      <c r="R301" s="45"/>
      <c r="S301" s="45"/>
      <c r="T301" s="45"/>
      <c r="U301" s="45"/>
      <c r="V301" s="45"/>
      <c r="W301" s="45"/>
      <c r="X301" s="45"/>
      <c r="Y301" s="45"/>
      <c r="Z301" s="45"/>
      <c r="AA301" s="45"/>
      <c r="AB301" s="45"/>
      <c r="AC301" s="45">
        <v>2.0588742922566998E-5</v>
      </c>
      <c r="AD301" s="45"/>
      <c r="AE301" s="45">
        <v>2.8666612975547998E-5</v>
      </c>
    </row>
    <row r="302" spans="1:31" ht="15" customHeight="1">
      <c r="A302" s="42" t="s">
        <v>47</v>
      </c>
      <c r="B302" s="42" t="s">
        <v>48</v>
      </c>
      <c r="C302" s="42" t="s">
        <v>49</v>
      </c>
      <c r="D302" s="42" t="s">
        <v>50</v>
      </c>
      <c r="E302" s="42" t="s">
        <v>51</v>
      </c>
      <c r="F302" s="42" t="s">
        <v>52</v>
      </c>
      <c r="G302" s="42" t="s">
        <v>156</v>
      </c>
      <c r="H302" s="43" t="s">
        <v>56</v>
      </c>
      <c r="I302" s="44">
        <v>298</v>
      </c>
      <c r="J302" s="45"/>
      <c r="K302" s="45"/>
      <c r="L302" s="45"/>
      <c r="M302" s="45"/>
      <c r="N302" s="45"/>
      <c r="O302" s="45"/>
      <c r="P302" s="45"/>
      <c r="Q302" s="45"/>
      <c r="R302" s="45"/>
      <c r="S302" s="45"/>
      <c r="T302" s="45"/>
      <c r="U302" s="45"/>
      <c r="V302" s="45"/>
      <c r="W302" s="45"/>
      <c r="X302" s="45"/>
      <c r="Y302" s="45"/>
      <c r="Z302" s="45"/>
      <c r="AA302" s="45"/>
      <c r="AB302" s="45"/>
      <c r="AC302" s="45">
        <v>1.1683395721602872E-8</v>
      </c>
      <c r="AD302" s="45"/>
      <c r="AE302" s="45">
        <v>1.6515649071E-8</v>
      </c>
    </row>
    <row r="303" spans="1:31" ht="15" customHeight="1">
      <c r="A303" s="42" t="s">
        <v>47</v>
      </c>
      <c r="B303" s="42" t="s">
        <v>48</v>
      </c>
      <c r="C303" s="42" t="s">
        <v>49</v>
      </c>
      <c r="D303" s="42" t="s">
        <v>50</v>
      </c>
      <c r="E303" s="42" t="s">
        <v>51</v>
      </c>
      <c r="F303" s="42" t="s">
        <v>52</v>
      </c>
      <c r="G303" s="42" t="s">
        <v>157</v>
      </c>
      <c r="H303" s="43" t="s">
        <v>54</v>
      </c>
      <c r="I303" s="44">
        <v>25</v>
      </c>
      <c r="J303" s="45"/>
      <c r="K303" s="45"/>
      <c r="L303" s="45"/>
      <c r="M303" s="45"/>
      <c r="N303" s="45"/>
      <c r="O303" s="45"/>
      <c r="P303" s="45"/>
      <c r="Q303" s="45"/>
      <c r="R303" s="45"/>
      <c r="S303" s="45"/>
      <c r="T303" s="45"/>
      <c r="U303" s="45"/>
      <c r="V303" s="45"/>
      <c r="W303" s="45"/>
      <c r="X303" s="45"/>
      <c r="Y303" s="45"/>
      <c r="Z303" s="45"/>
      <c r="AA303" s="45"/>
      <c r="AB303" s="45">
        <v>2.0669885914412501E-8</v>
      </c>
      <c r="AC303" s="45">
        <v>1.0775561821477977E-8</v>
      </c>
      <c r="AD303" s="45">
        <v>4.6609037969047612E-8</v>
      </c>
      <c r="AE303" s="45">
        <v>5.8108509003000005E-8</v>
      </c>
    </row>
    <row r="304" spans="1:31" ht="15" customHeight="1">
      <c r="A304" s="42" t="s">
        <v>47</v>
      </c>
      <c r="B304" s="42" t="s">
        <v>48</v>
      </c>
      <c r="C304" s="42" t="s">
        <v>49</v>
      </c>
      <c r="D304" s="42" t="s">
        <v>50</v>
      </c>
      <c r="E304" s="42" t="s">
        <v>51</v>
      </c>
      <c r="F304" s="42" t="s">
        <v>52</v>
      </c>
      <c r="G304" s="42" t="s">
        <v>157</v>
      </c>
      <c r="H304" s="43" t="s">
        <v>55</v>
      </c>
      <c r="I304" s="44">
        <v>1</v>
      </c>
      <c r="J304" s="45"/>
      <c r="K304" s="45"/>
      <c r="L304" s="45"/>
      <c r="M304" s="45"/>
      <c r="N304" s="45"/>
      <c r="O304" s="45"/>
      <c r="P304" s="45"/>
      <c r="Q304" s="45"/>
      <c r="R304" s="45"/>
      <c r="S304" s="45"/>
      <c r="T304" s="45"/>
      <c r="U304" s="45"/>
      <c r="V304" s="45"/>
      <c r="W304" s="45"/>
      <c r="X304" s="45"/>
      <c r="Y304" s="45"/>
      <c r="Z304" s="45"/>
      <c r="AA304" s="45"/>
      <c r="AB304" s="45">
        <v>4.3839675932467101E-5</v>
      </c>
      <c r="AC304" s="45">
        <v>2.2636205968800803E-5</v>
      </c>
      <c r="AD304" s="45">
        <v>9.8909760231179019E-5</v>
      </c>
      <c r="AE304" s="45">
        <v>1.22978094879782E-4</v>
      </c>
    </row>
    <row r="305" spans="1:31" ht="15" customHeight="1">
      <c r="A305" s="42" t="s">
        <v>47</v>
      </c>
      <c r="B305" s="42" t="s">
        <v>48</v>
      </c>
      <c r="C305" s="42" t="s">
        <v>49</v>
      </c>
      <c r="D305" s="42" t="s">
        <v>50</v>
      </c>
      <c r="E305" s="42" t="s">
        <v>51</v>
      </c>
      <c r="F305" s="42" t="s">
        <v>52</v>
      </c>
      <c r="G305" s="42" t="s">
        <v>157</v>
      </c>
      <c r="H305" s="43" t="s">
        <v>56</v>
      </c>
      <c r="I305" s="44">
        <v>298</v>
      </c>
      <c r="J305" s="45"/>
      <c r="K305" s="45"/>
      <c r="L305" s="45"/>
      <c r="M305" s="45"/>
      <c r="N305" s="45"/>
      <c r="O305" s="45"/>
      <c r="P305" s="45"/>
      <c r="Q305" s="45"/>
      <c r="R305" s="45"/>
      <c r="S305" s="45"/>
      <c r="T305" s="45"/>
      <c r="U305" s="45"/>
      <c r="V305" s="45"/>
      <c r="W305" s="45"/>
      <c r="X305" s="45"/>
      <c r="Y305" s="45"/>
      <c r="Z305" s="45"/>
      <c r="AA305" s="45"/>
      <c r="AB305" s="45">
        <v>2.4773140643914031E-8</v>
      </c>
      <c r="AC305" s="45">
        <v>1.3110676316926116E-8</v>
      </c>
      <c r="AD305" s="45">
        <v>5.5748894128774192E-8</v>
      </c>
      <c r="AE305" s="45">
        <v>7.0472056018999997E-8</v>
      </c>
    </row>
    <row r="306" spans="1:31" ht="15" customHeight="1">
      <c r="A306" s="42" t="s">
        <v>47</v>
      </c>
      <c r="B306" s="42" t="s">
        <v>48</v>
      </c>
      <c r="C306" s="42" t="s">
        <v>49</v>
      </c>
      <c r="D306" s="42" t="s">
        <v>50</v>
      </c>
      <c r="E306" s="42" t="s">
        <v>51</v>
      </c>
      <c r="F306" s="42" t="s">
        <v>52</v>
      </c>
      <c r="G306" s="42" t="s">
        <v>158</v>
      </c>
      <c r="H306" s="43" t="s">
        <v>54</v>
      </c>
      <c r="I306" s="44">
        <v>25</v>
      </c>
      <c r="J306" s="45"/>
      <c r="K306" s="45"/>
      <c r="L306" s="45"/>
      <c r="M306" s="45"/>
      <c r="N306" s="45"/>
      <c r="O306" s="45"/>
      <c r="P306" s="45"/>
      <c r="Q306" s="45"/>
      <c r="R306" s="45"/>
      <c r="S306" s="45"/>
      <c r="T306" s="45"/>
      <c r="U306" s="45"/>
      <c r="V306" s="45"/>
      <c r="W306" s="45"/>
      <c r="X306" s="45"/>
      <c r="Y306" s="45"/>
      <c r="Z306" s="45">
        <v>2.3990557210794758E-9</v>
      </c>
      <c r="AA306" s="45">
        <v>6.471523902765511E-8</v>
      </c>
      <c r="AB306" s="45">
        <v>5.7115425417029407E-7</v>
      </c>
      <c r="AC306" s="45">
        <v>2.3475251352146515E-6</v>
      </c>
      <c r="AD306" s="45">
        <v>1.4655955259702383E-6</v>
      </c>
      <c r="AE306" s="45">
        <v>4.0614684578780007E-6</v>
      </c>
    </row>
    <row r="307" spans="1:31" ht="15" customHeight="1">
      <c r="A307" s="42" t="s">
        <v>47</v>
      </c>
      <c r="B307" s="42" t="s">
        <v>48</v>
      </c>
      <c r="C307" s="42" t="s">
        <v>49</v>
      </c>
      <c r="D307" s="42" t="s">
        <v>50</v>
      </c>
      <c r="E307" s="42" t="s">
        <v>51</v>
      </c>
      <c r="F307" s="42" t="s">
        <v>52</v>
      </c>
      <c r="G307" s="42" t="s">
        <v>158</v>
      </c>
      <c r="H307" s="43" t="s">
        <v>55</v>
      </c>
      <c r="I307" s="44">
        <v>1</v>
      </c>
      <c r="J307" s="45"/>
      <c r="K307" s="45"/>
      <c r="L307" s="45"/>
      <c r="M307" s="45"/>
      <c r="N307" s="45"/>
      <c r="O307" s="45"/>
      <c r="P307" s="45"/>
      <c r="Q307" s="45"/>
      <c r="R307" s="45"/>
      <c r="S307" s="45"/>
      <c r="T307" s="45"/>
      <c r="U307" s="45"/>
      <c r="V307" s="45"/>
      <c r="W307" s="45"/>
      <c r="X307" s="45"/>
      <c r="Y307" s="45"/>
      <c r="Z307" s="45">
        <v>5.1750599033264809E-6</v>
      </c>
      <c r="AA307" s="45">
        <v>1.3954298644537597E-4</v>
      </c>
      <c r="AB307" s="45">
        <v>1.2319029286512E-3</v>
      </c>
      <c r="AC307" s="45">
        <v>5.0612760927908704E-3</v>
      </c>
      <c r="AD307" s="45">
        <v>3.1606961514781106E-3</v>
      </c>
      <c r="AE307" s="45">
        <v>8.7589406627579369E-3</v>
      </c>
    </row>
    <row r="308" spans="1:31" ht="15" customHeight="1">
      <c r="A308" s="42" t="s">
        <v>47</v>
      </c>
      <c r="B308" s="42" t="s">
        <v>48</v>
      </c>
      <c r="C308" s="42" t="s">
        <v>49</v>
      </c>
      <c r="D308" s="42" t="s">
        <v>50</v>
      </c>
      <c r="E308" s="42" t="s">
        <v>51</v>
      </c>
      <c r="F308" s="42" t="s">
        <v>52</v>
      </c>
      <c r="G308" s="42" t="s">
        <v>158</v>
      </c>
      <c r="H308" s="43" t="s">
        <v>56</v>
      </c>
      <c r="I308" s="44">
        <v>298</v>
      </c>
      <c r="J308" s="45"/>
      <c r="K308" s="45"/>
      <c r="L308" s="45"/>
      <c r="M308" s="45"/>
      <c r="N308" s="45"/>
      <c r="O308" s="45"/>
      <c r="P308" s="45"/>
      <c r="Q308" s="45"/>
      <c r="R308" s="45"/>
      <c r="S308" s="45"/>
      <c r="T308" s="45"/>
      <c r="U308" s="45"/>
      <c r="V308" s="45"/>
      <c r="W308" s="45"/>
      <c r="X308" s="45"/>
      <c r="Y308" s="45"/>
      <c r="Z308" s="45">
        <v>2.859674419526725E-9</v>
      </c>
      <c r="AA308" s="45">
        <v>7.7140564920964864E-8</v>
      </c>
      <c r="AB308" s="45">
        <v>6.8081587097099186E-7</v>
      </c>
      <c r="AC308" s="45">
        <v>2.7982499611758475E-6</v>
      </c>
      <c r="AD308" s="45">
        <v>1.7469898669573936E-6</v>
      </c>
      <c r="AE308" s="45">
        <v>4.8412704017900008E-6</v>
      </c>
    </row>
    <row r="309" spans="1:31" ht="15" customHeight="1">
      <c r="A309" s="42" t="s">
        <v>47</v>
      </c>
      <c r="B309" s="42" t="s">
        <v>48</v>
      </c>
      <c r="C309" s="42" t="s">
        <v>49</v>
      </c>
      <c r="D309" s="42" t="s">
        <v>50</v>
      </c>
      <c r="E309" s="42" t="s">
        <v>51</v>
      </c>
      <c r="F309" s="42" t="s">
        <v>52</v>
      </c>
      <c r="G309" s="42" t="s">
        <v>159</v>
      </c>
      <c r="H309" s="43" t="s">
        <v>54</v>
      </c>
      <c r="I309" s="44">
        <v>25</v>
      </c>
      <c r="J309" s="45"/>
      <c r="K309" s="45"/>
      <c r="L309" s="45"/>
      <c r="M309" s="45"/>
      <c r="N309" s="45"/>
      <c r="O309" s="45"/>
      <c r="P309" s="45"/>
      <c r="Q309" s="45"/>
      <c r="R309" s="45"/>
      <c r="S309" s="45"/>
      <c r="T309" s="45"/>
      <c r="U309" s="45">
        <v>5.3241940345809468E-6</v>
      </c>
      <c r="V309" s="45">
        <v>1.0315651274938559E-5</v>
      </c>
      <c r="W309" s="45">
        <v>2.0260261539838217E-5</v>
      </c>
      <c r="X309" s="45"/>
      <c r="Y309" s="45">
        <v>1.1775455659038096E-7</v>
      </c>
      <c r="Z309" s="45">
        <v>2.3005105341125837E-8</v>
      </c>
      <c r="AA309" s="45">
        <v>3.9021951061139122E-7</v>
      </c>
      <c r="AB309" s="45">
        <v>1.2645280931859791E-6</v>
      </c>
      <c r="AC309" s="45">
        <v>1.205581748787081E-6</v>
      </c>
      <c r="AD309" s="45">
        <v>1.0559517266316667E-5</v>
      </c>
      <c r="AE309" s="45">
        <v>1.4344807735076003E-5</v>
      </c>
    </row>
    <row r="310" spans="1:31" ht="15" customHeight="1">
      <c r="A310" s="42" t="s">
        <v>47</v>
      </c>
      <c r="B310" s="42" t="s">
        <v>48</v>
      </c>
      <c r="C310" s="42" t="s">
        <v>49</v>
      </c>
      <c r="D310" s="42" t="s">
        <v>50</v>
      </c>
      <c r="E310" s="42" t="s">
        <v>51</v>
      </c>
      <c r="F310" s="42" t="s">
        <v>52</v>
      </c>
      <c r="G310" s="42" t="s">
        <v>159</v>
      </c>
      <c r="H310" s="43" t="s">
        <v>55</v>
      </c>
      <c r="I310" s="44">
        <v>1</v>
      </c>
      <c r="J310" s="45"/>
      <c r="K310" s="45"/>
      <c r="L310" s="45"/>
      <c r="M310" s="45"/>
      <c r="N310" s="45"/>
      <c r="O310" s="45"/>
      <c r="P310" s="45"/>
      <c r="Q310" s="45"/>
      <c r="R310" s="45"/>
      <c r="S310" s="45"/>
      <c r="T310" s="45"/>
      <c r="U310" s="45">
        <v>1.129155070853927E-2</v>
      </c>
      <c r="V310" s="45">
        <v>2.18774332238897E-2</v>
      </c>
      <c r="W310" s="45">
        <v>4.3797113877206695E-2</v>
      </c>
      <c r="X310" s="45"/>
      <c r="Y310" s="45">
        <v>2.5383039427414401E-4</v>
      </c>
      <c r="Z310" s="45">
        <v>4.9613482619279902E-5</v>
      </c>
      <c r="AA310" s="45">
        <v>8.4126266284685885E-4</v>
      </c>
      <c r="AB310" s="45">
        <v>2.727059235055809E-3</v>
      </c>
      <c r="AC310" s="45">
        <v>2.5987464196275587E-3</v>
      </c>
      <c r="AD310" s="45">
        <v>2.2783054228685078E-2</v>
      </c>
      <c r="AE310" s="45">
        <v>3.0927029685492463E-2</v>
      </c>
    </row>
    <row r="311" spans="1:31" ht="15" customHeight="1">
      <c r="A311" s="42" t="s">
        <v>47</v>
      </c>
      <c r="B311" s="42" t="s">
        <v>48</v>
      </c>
      <c r="C311" s="42" t="s">
        <v>49</v>
      </c>
      <c r="D311" s="42" t="s">
        <v>50</v>
      </c>
      <c r="E311" s="42" t="s">
        <v>51</v>
      </c>
      <c r="F311" s="42" t="s">
        <v>52</v>
      </c>
      <c r="G311" s="42" t="s">
        <v>159</v>
      </c>
      <c r="H311" s="43" t="s">
        <v>56</v>
      </c>
      <c r="I311" s="44">
        <v>298</v>
      </c>
      <c r="J311" s="45"/>
      <c r="K311" s="45"/>
      <c r="L311" s="45"/>
      <c r="M311" s="45"/>
      <c r="N311" s="45"/>
      <c r="O311" s="45"/>
      <c r="P311" s="45"/>
      <c r="Q311" s="45"/>
      <c r="R311" s="45"/>
      <c r="S311" s="45"/>
      <c r="T311" s="45"/>
      <c r="U311" s="45">
        <v>6.3464392892204874E-6</v>
      </c>
      <c r="V311" s="45">
        <v>1.2296256319726749E-5</v>
      </c>
      <c r="W311" s="45">
        <v>2.4150231755487069E-5</v>
      </c>
      <c r="X311" s="45"/>
      <c r="Y311" s="45">
        <v>1.4036343145573372E-7</v>
      </c>
      <c r="Z311" s="45">
        <v>2.7422085566621965E-8</v>
      </c>
      <c r="AA311" s="45">
        <v>4.6514165664877861E-7</v>
      </c>
      <c r="AB311" s="45">
        <v>1.5073174870776938E-6</v>
      </c>
      <c r="AC311" s="45">
        <v>1.4370534445541985E-6</v>
      </c>
      <c r="AD311" s="45">
        <v>1.2586944581449788E-5</v>
      </c>
      <c r="AE311" s="45">
        <v>1.7099010820210003E-5</v>
      </c>
    </row>
    <row r="312" spans="1:31" ht="15" customHeight="1">
      <c r="A312" s="42" t="s">
        <v>47</v>
      </c>
      <c r="B312" s="42" t="s">
        <v>48</v>
      </c>
      <c r="C312" s="42" t="s">
        <v>49</v>
      </c>
      <c r="D312" s="42" t="s">
        <v>50</v>
      </c>
      <c r="E312" s="42" t="s">
        <v>51</v>
      </c>
      <c r="F312" s="42" t="s">
        <v>52</v>
      </c>
      <c r="G312" s="42" t="s">
        <v>160</v>
      </c>
      <c r="H312" s="43" t="s">
        <v>54</v>
      </c>
      <c r="I312" s="44">
        <v>25</v>
      </c>
      <c r="J312" s="45"/>
      <c r="K312" s="45"/>
      <c r="L312" s="45"/>
      <c r="M312" s="45"/>
      <c r="N312" s="45"/>
      <c r="O312" s="45"/>
      <c r="P312" s="45"/>
      <c r="Q312" s="45"/>
      <c r="R312" s="45"/>
      <c r="S312" s="45"/>
      <c r="T312" s="45"/>
      <c r="U312" s="45"/>
      <c r="V312" s="45">
        <v>8.4320283299601408E-5</v>
      </c>
      <c r="W312" s="45">
        <v>1.5675220931464195E-4</v>
      </c>
      <c r="X312" s="45">
        <v>2.1469895956199489E-7</v>
      </c>
      <c r="Y312" s="45">
        <v>1.4145346689309048E-4</v>
      </c>
      <c r="Z312" s="45">
        <v>1.2973267986002738E-4</v>
      </c>
      <c r="AA312" s="45">
        <v>1.4579851496540952E-4</v>
      </c>
      <c r="AB312" s="45">
        <v>5.8694655435111544E-5</v>
      </c>
      <c r="AC312" s="45"/>
      <c r="AD312" s="45"/>
      <c r="AE312" s="45"/>
    </row>
    <row r="313" spans="1:31" ht="15" customHeight="1">
      <c r="A313" s="42" t="s">
        <v>47</v>
      </c>
      <c r="B313" s="42" t="s">
        <v>48</v>
      </c>
      <c r="C313" s="42" t="s">
        <v>49</v>
      </c>
      <c r="D313" s="42" t="s">
        <v>50</v>
      </c>
      <c r="E313" s="42" t="s">
        <v>51</v>
      </c>
      <c r="F313" s="42" t="s">
        <v>52</v>
      </c>
      <c r="G313" s="42" t="s">
        <v>160</v>
      </c>
      <c r="H313" s="43" t="s">
        <v>55</v>
      </c>
      <c r="I313" s="44">
        <v>1</v>
      </c>
      <c r="J313" s="45"/>
      <c r="K313" s="45"/>
      <c r="L313" s="45"/>
      <c r="M313" s="45"/>
      <c r="N313" s="45"/>
      <c r="O313" s="45"/>
      <c r="P313" s="45"/>
      <c r="Q313" s="45"/>
      <c r="R313" s="45"/>
      <c r="S313" s="45"/>
      <c r="T313" s="45"/>
      <c r="U313" s="45"/>
      <c r="V313" s="45"/>
      <c r="W313" s="45"/>
      <c r="X313" s="45">
        <v>1.7802837726880631E-4</v>
      </c>
      <c r="Y313" s="45"/>
      <c r="Z313" s="45"/>
      <c r="AA313" s="45"/>
      <c r="AB313" s="45"/>
      <c r="AC313" s="45"/>
      <c r="AD313" s="45"/>
      <c r="AE313" s="45"/>
    </row>
    <row r="314" spans="1:31" ht="15" customHeight="1">
      <c r="A314" s="42" t="s">
        <v>47</v>
      </c>
      <c r="B314" s="42" t="s">
        <v>48</v>
      </c>
      <c r="C314" s="42" t="s">
        <v>49</v>
      </c>
      <c r="D314" s="42" t="s">
        <v>50</v>
      </c>
      <c r="E314" s="42" t="s">
        <v>51</v>
      </c>
      <c r="F314" s="42" t="s">
        <v>52</v>
      </c>
      <c r="G314" s="42" t="s">
        <v>160</v>
      </c>
      <c r="H314" s="43" t="s">
        <v>56</v>
      </c>
      <c r="I314" s="44">
        <v>298</v>
      </c>
      <c r="J314" s="45"/>
      <c r="K314" s="45"/>
      <c r="L314" s="45"/>
      <c r="M314" s="45"/>
      <c r="N314" s="45"/>
      <c r="O314" s="45"/>
      <c r="P314" s="45"/>
      <c r="Q314" s="45"/>
      <c r="R314" s="45"/>
      <c r="S314" s="45"/>
      <c r="T314" s="45"/>
      <c r="U314" s="45"/>
      <c r="V314" s="45">
        <v>1.9787862483333957E-4</v>
      </c>
      <c r="W314" s="45">
        <v>3.6785824720913596E-4</v>
      </c>
      <c r="X314" s="45">
        <v>5.1184231959579663E-7</v>
      </c>
      <c r="Y314" s="45">
        <v>3.3195592343136028E-4</v>
      </c>
      <c r="Z314" s="45">
        <v>3.0445016646151937E-4</v>
      </c>
      <c r="AA314" s="45">
        <v>3.4215266499507574E-4</v>
      </c>
      <c r="AB314" s="45">
        <v>1.3774168264234798E-4</v>
      </c>
      <c r="AC314" s="45"/>
      <c r="AD314" s="45"/>
      <c r="AE314" s="45"/>
    </row>
    <row r="315" spans="1:31" ht="15" customHeight="1">
      <c r="A315" s="42" t="s">
        <v>47</v>
      </c>
      <c r="B315" s="42" t="s">
        <v>48</v>
      </c>
      <c r="C315" s="42" t="s">
        <v>49</v>
      </c>
      <c r="D315" s="42" t="s">
        <v>50</v>
      </c>
      <c r="E315" s="42" t="s">
        <v>51</v>
      </c>
      <c r="F315" s="42" t="s">
        <v>52</v>
      </c>
      <c r="G315" s="42" t="s">
        <v>161</v>
      </c>
      <c r="H315" s="43" t="s">
        <v>54</v>
      </c>
      <c r="I315" s="44">
        <v>25</v>
      </c>
      <c r="J315" s="45"/>
      <c r="K315" s="45"/>
      <c r="L315" s="45"/>
      <c r="M315" s="45"/>
      <c r="N315" s="45"/>
      <c r="O315" s="45"/>
      <c r="P315" s="45"/>
      <c r="Q315" s="45"/>
      <c r="R315" s="45"/>
      <c r="S315" s="45"/>
      <c r="T315" s="45">
        <v>2.6105725712932868E-5</v>
      </c>
      <c r="U315" s="45"/>
      <c r="V315" s="45"/>
      <c r="W315" s="45">
        <v>4.5666616743481937E-4</v>
      </c>
      <c r="X315" s="45"/>
      <c r="Y315" s="45">
        <v>3.0480462699083817E-3</v>
      </c>
      <c r="Z315" s="45">
        <v>3.4548340384564051E-3</v>
      </c>
      <c r="AA315" s="45">
        <v>2.0599032156534162E-3</v>
      </c>
      <c r="AB315" s="45">
        <v>1.994410744046039E-3</v>
      </c>
      <c r="AC315" s="45">
        <v>5.1810556669123391E-4</v>
      </c>
      <c r="AD315" s="45">
        <v>4.2358551599477146E-4</v>
      </c>
      <c r="AE315" s="45">
        <v>9.6911785702445208E-4</v>
      </c>
    </row>
    <row r="316" spans="1:31" ht="15" customHeight="1">
      <c r="A316" s="42" t="s">
        <v>47</v>
      </c>
      <c r="B316" s="42" t="s">
        <v>48</v>
      </c>
      <c r="C316" s="42" t="s">
        <v>49</v>
      </c>
      <c r="D316" s="42" t="s">
        <v>50</v>
      </c>
      <c r="E316" s="42" t="s">
        <v>51</v>
      </c>
      <c r="F316" s="42" t="s">
        <v>52</v>
      </c>
      <c r="G316" s="42" t="s">
        <v>161</v>
      </c>
      <c r="H316" s="43" t="s">
        <v>55</v>
      </c>
      <c r="I316" s="44">
        <v>1</v>
      </c>
      <c r="J316" s="45"/>
      <c r="K316" s="45"/>
      <c r="L316" s="45"/>
      <c r="M316" s="45"/>
      <c r="N316" s="45"/>
      <c r="O316" s="45"/>
      <c r="P316" s="45"/>
      <c r="Q316" s="45"/>
      <c r="R316" s="45"/>
      <c r="S316" s="45"/>
      <c r="T316" s="45">
        <v>2.1176824902293769E-5</v>
      </c>
      <c r="U316" s="45"/>
      <c r="V316" s="45"/>
      <c r="W316" s="45">
        <v>1.3541094861061143E-4</v>
      </c>
      <c r="X316" s="45"/>
      <c r="Y316" s="45">
        <v>2.6152450992522999E-3</v>
      </c>
      <c r="Z316" s="45">
        <v>2.6602043761420708E-3</v>
      </c>
      <c r="AA316" s="45">
        <v>1.2587222322805217E-3</v>
      </c>
      <c r="AB316" s="45">
        <v>2.144650368388493E-3</v>
      </c>
      <c r="AC316" s="45">
        <v>6.9989226095381457E-4</v>
      </c>
      <c r="AD316" s="45">
        <v>1.3719547233425351E-3</v>
      </c>
      <c r="AE316" s="45">
        <v>2.9659187511648901E-4</v>
      </c>
    </row>
    <row r="317" spans="1:31" ht="15" customHeight="1">
      <c r="A317" s="42" t="s">
        <v>47</v>
      </c>
      <c r="B317" s="42" t="s">
        <v>48</v>
      </c>
      <c r="C317" s="42" t="s">
        <v>49</v>
      </c>
      <c r="D317" s="42" t="s">
        <v>50</v>
      </c>
      <c r="E317" s="42" t="s">
        <v>51</v>
      </c>
      <c r="F317" s="42" t="s">
        <v>52</v>
      </c>
      <c r="G317" s="42" t="s">
        <v>161</v>
      </c>
      <c r="H317" s="43" t="s">
        <v>56</v>
      </c>
      <c r="I317" s="44">
        <v>298</v>
      </c>
      <c r="J317" s="45"/>
      <c r="K317" s="45"/>
      <c r="L317" s="45"/>
      <c r="M317" s="45"/>
      <c r="N317" s="45"/>
      <c r="O317" s="45"/>
      <c r="P317" s="45"/>
      <c r="Q317" s="45"/>
      <c r="R317" s="45"/>
      <c r="S317" s="45"/>
      <c r="T317" s="45">
        <v>4.0838688353517156E-5</v>
      </c>
      <c r="U317" s="45"/>
      <c r="V317" s="45"/>
      <c r="W317" s="45">
        <v>7.1443043520113419E-4</v>
      </c>
      <c r="X317" s="45"/>
      <c r="Y317" s="45">
        <v>4.7682090443077526E-3</v>
      </c>
      <c r="Z317" s="45">
        <v>5.4046206114967636E-3</v>
      </c>
      <c r="AA317" s="45">
        <v>3.2224974973215311E-3</v>
      </c>
      <c r="AB317" s="45">
        <v>3.1198789199510923E-3</v>
      </c>
      <c r="AC317" s="45">
        <v>8.1045322912464627E-4</v>
      </c>
      <c r="AD317" s="45">
        <v>6.6245856790733378E-4</v>
      </c>
      <c r="AE317" s="45">
        <v>1.516132793541894E-3</v>
      </c>
    </row>
    <row r="318" spans="1:31" ht="15" customHeight="1">
      <c r="A318" s="42" t="s">
        <v>47</v>
      </c>
      <c r="B318" s="42" t="s">
        <v>48</v>
      </c>
      <c r="C318" s="42" t="s">
        <v>49</v>
      </c>
      <c r="D318" s="42" t="s">
        <v>50</v>
      </c>
      <c r="E318" s="42" t="s">
        <v>51</v>
      </c>
      <c r="F318" s="42" t="s">
        <v>52</v>
      </c>
      <c r="G318" s="42" t="s">
        <v>162</v>
      </c>
      <c r="H318" s="43" t="s">
        <v>54</v>
      </c>
      <c r="I318" s="44">
        <v>25</v>
      </c>
      <c r="J318" s="45"/>
      <c r="K318" s="45"/>
      <c r="L318" s="45"/>
      <c r="M318" s="45"/>
      <c r="N318" s="45"/>
      <c r="O318" s="45"/>
      <c r="P318" s="45"/>
      <c r="Q318" s="45"/>
      <c r="R318" s="45"/>
      <c r="S318" s="45"/>
      <c r="T318" s="45"/>
      <c r="U318" s="45"/>
      <c r="V318" s="45">
        <v>1.3052656029538213E-7</v>
      </c>
      <c r="W318" s="45">
        <v>1.0283231039660129E-3</v>
      </c>
      <c r="X318" s="45">
        <v>7.9797073849533591E-4</v>
      </c>
      <c r="Y318" s="45">
        <v>1.106334517174528E-4</v>
      </c>
      <c r="Z318" s="45">
        <v>1.0873998221789957E-4</v>
      </c>
      <c r="AA318" s="45">
        <v>6.4544718822198065E-5</v>
      </c>
      <c r="AB318" s="45">
        <v>1.3408500740412469E-4</v>
      </c>
      <c r="AC318" s="45">
        <v>2.6208690410498791E-5</v>
      </c>
      <c r="AD318" s="45">
        <v>1.183573070857143E-7</v>
      </c>
      <c r="AE318" s="45"/>
    </row>
    <row r="319" spans="1:31" ht="15" customHeight="1">
      <c r="A319" s="42" t="s">
        <v>47</v>
      </c>
      <c r="B319" s="42" t="s">
        <v>48</v>
      </c>
      <c r="C319" s="42" t="s">
        <v>49</v>
      </c>
      <c r="D319" s="42" t="s">
        <v>50</v>
      </c>
      <c r="E319" s="42" t="s">
        <v>51</v>
      </c>
      <c r="F319" s="42" t="s">
        <v>52</v>
      </c>
      <c r="G319" s="42" t="s">
        <v>162</v>
      </c>
      <c r="H319" s="43" t="s">
        <v>55</v>
      </c>
      <c r="I319" s="44">
        <v>1</v>
      </c>
      <c r="J319" s="45"/>
      <c r="K319" s="45"/>
      <c r="L319" s="45"/>
      <c r="M319" s="45"/>
      <c r="N319" s="45"/>
      <c r="O319" s="45"/>
      <c r="P319" s="45"/>
      <c r="Q319" s="45"/>
      <c r="R319" s="45"/>
      <c r="S319" s="45"/>
      <c r="T319" s="45"/>
      <c r="U319" s="45"/>
      <c r="V319" s="45">
        <v>1.01184756407711E-6</v>
      </c>
      <c r="W319" s="45">
        <v>1.0666859386087199E-2</v>
      </c>
      <c r="X319" s="45">
        <v>7.2885541149744371E-3</v>
      </c>
      <c r="Y319" s="45">
        <v>2.227116786841829E-3</v>
      </c>
      <c r="Z319" s="45">
        <v>2.2284504123215722E-3</v>
      </c>
      <c r="AA319" s="45">
        <v>1.714980548328136E-3</v>
      </c>
      <c r="AB319" s="45">
        <v>4.8445444870196001E-3</v>
      </c>
      <c r="AC319" s="45">
        <v>6.4992421124433883E-4</v>
      </c>
      <c r="AD319" s="45">
        <v>4.1991669665479992E-6</v>
      </c>
      <c r="AE319" s="45"/>
    </row>
    <row r="320" spans="1:31" ht="15" customHeight="1">
      <c r="A320" s="42" t="s">
        <v>47</v>
      </c>
      <c r="B320" s="42" t="s">
        <v>48</v>
      </c>
      <c r="C320" s="42" t="s">
        <v>49</v>
      </c>
      <c r="D320" s="42" t="s">
        <v>50</v>
      </c>
      <c r="E320" s="42" t="s">
        <v>51</v>
      </c>
      <c r="F320" s="42" t="s">
        <v>52</v>
      </c>
      <c r="G320" s="42" t="s">
        <v>162</v>
      </c>
      <c r="H320" s="43" t="s">
        <v>56</v>
      </c>
      <c r="I320" s="44">
        <v>298</v>
      </c>
      <c r="J320" s="45"/>
      <c r="K320" s="45"/>
      <c r="L320" s="45"/>
      <c r="M320" s="45"/>
      <c r="N320" s="45"/>
      <c r="O320" s="45"/>
      <c r="P320" s="45"/>
      <c r="Q320" s="45"/>
      <c r="R320" s="45"/>
      <c r="S320" s="45"/>
      <c r="T320" s="45"/>
      <c r="U320" s="45"/>
      <c r="V320" s="45">
        <v>2.0412833483594413E-7</v>
      </c>
      <c r="W320" s="45">
        <v>1.6069379554525878E-3</v>
      </c>
      <c r="X320" s="45">
        <v>1.2471450494933435E-3</v>
      </c>
      <c r="Y320" s="45">
        <v>3.6097570217625158E-4</v>
      </c>
      <c r="Z320" s="45">
        <v>3.3696943701871647E-4</v>
      </c>
      <c r="AA320" s="45">
        <v>2.1521104210126766E-4</v>
      </c>
      <c r="AB320" s="45">
        <v>4.5139544948372948E-4</v>
      </c>
      <c r="AC320" s="45">
        <v>8.2985985982536955E-5</v>
      </c>
      <c r="AD320" s="45">
        <v>3.5068570175716132E-7</v>
      </c>
      <c r="AE320" s="45"/>
    </row>
    <row r="321" spans="1:31" ht="15" customHeight="1">
      <c r="A321" s="42" t="s">
        <v>47</v>
      </c>
      <c r="B321" s="42" t="s">
        <v>48</v>
      </c>
      <c r="C321" s="42" t="s">
        <v>49</v>
      </c>
      <c r="D321" s="42" t="s">
        <v>50</v>
      </c>
      <c r="E321" s="42" t="s">
        <v>51</v>
      </c>
      <c r="F321" s="42" t="s">
        <v>52</v>
      </c>
      <c r="G321" s="42" t="s">
        <v>163</v>
      </c>
      <c r="H321" s="43" t="s">
        <v>54</v>
      </c>
      <c r="I321" s="44">
        <v>25</v>
      </c>
      <c r="J321" s="45"/>
      <c r="K321" s="45"/>
      <c r="L321" s="45"/>
      <c r="M321" s="45"/>
      <c r="N321" s="45"/>
      <c r="O321" s="45"/>
      <c r="P321" s="45"/>
      <c r="Q321" s="45"/>
      <c r="R321" s="45"/>
      <c r="S321" s="45"/>
      <c r="T321" s="45"/>
      <c r="U321" s="45"/>
      <c r="V321" s="45"/>
      <c r="W321" s="45"/>
      <c r="X321" s="45"/>
      <c r="Y321" s="45"/>
      <c r="Z321" s="45">
        <v>2.8884044969574405E-7</v>
      </c>
      <c r="AA321" s="45">
        <v>4.3519539949033453E-8</v>
      </c>
      <c r="AB321" s="45">
        <v>8.8970632783705586E-7</v>
      </c>
      <c r="AC321" s="45">
        <v>2.3584812522343585E-6</v>
      </c>
      <c r="AD321" s="45">
        <v>1.4590121556345239E-6</v>
      </c>
      <c r="AE321" s="45">
        <v>1.881291984893E-6</v>
      </c>
    </row>
    <row r="322" spans="1:31" ht="15" customHeight="1">
      <c r="A322" s="42" t="s">
        <v>47</v>
      </c>
      <c r="B322" s="42" t="s">
        <v>48</v>
      </c>
      <c r="C322" s="42" t="s">
        <v>49</v>
      </c>
      <c r="D322" s="42" t="s">
        <v>50</v>
      </c>
      <c r="E322" s="42" t="s">
        <v>51</v>
      </c>
      <c r="F322" s="42" t="s">
        <v>52</v>
      </c>
      <c r="G322" s="42" t="s">
        <v>163</v>
      </c>
      <c r="H322" s="43" t="s">
        <v>55</v>
      </c>
      <c r="I322" s="44">
        <v>1</v>
      </c>
      <c r="J322" s="45"/>
      <c r="K322" s="45"/>
      <c r="L322" s="45"/>
      <c r="M322" s="45"/>
      <c r="N322" s="45"/>
      <c r="O322" s="45"/>
      <c r="P322" s="45"/>
      <c r="Q322" s="45"/>
      <c r="R322" s="45"/>
      <c r="S322" s="45"/>
      <c r="T322" s="45"/>
      <c r="U322" s="45"/>
      <c r="V322" s="45"/>
      <c r="W322" s="45"/>
      <c r="X322" s="45"/>
      <c r="Y322" s="45"/>
      <c r="Z322" s="45">
        <v>6.2276155326914794E-4</v>
      </c>
      <c r="AA322" s="45">
        <v>9.3870119337528894E-5</v>
      </c>
      <c r="AB322" s="45">
        <v>1.9191321373976499E-3</v>
      </c>
      <c r="AC322" s="45">
        <v>5.0874359926472903E-3</v>
      </c>
      <c r="AD322" s="45">
        <v>3.1469193645564109E-3</v>
      </c>
      <c r="AE322" s="45">
        <v>4.0571521630420613E-3</v>
      </c>
    </row>
    <row r="323" spans="1:31" ht="15" customHeight="1">
      <c r="A323" s="42" t="s">
        <v>47</v>
      </c>
      <c r="B323" s="42" t="s">
        <v>48</v>
      </c>
      <c r="C323" s="42" t="s">
        <v>49</v>
      </c>
      <c r="D323" s="42" t="s">
        <v>50</v>
      </c>
      <c r="E323" s="42" t="s">
        <v>51</v>
      </c>
      <c r="F323" s="42" t="s">
        <v>52</v>
      </c>
      <c r="G323" s="42" t="s">
        <v>163</v>
      </c>
      <c r="H323" s="43" t="s">
        <v>56</v>
      </c>
      <c r="I323" s="44">
        <v>298</v>
      </c>
      <c r="J323" s="45"/>
      <c r="K323" s="45"/>
      <c r="L323" s="45"/>
      <c r="M323" s="45"/>
      <c r="N323" s="45"/>
      <c r="O323" s="45"/>
      <c r="P323" s="45"/>
      <c r="Q323" s="45"/>
      <c r="R323" s="45"/>
      <c r="S323" s="45"/>
      <c r="T323" s="45"/>
      <c r="U323" s="45"/>
      <c r="V323" s="45"/>
      <c r="W323" s="45"/>
      <c r="X323" s="45"/>
      <c r="Y323" s="45"/>
      <c r="Z323" s="45">
        <v>3.442978160373272E-7</v>
      </c>
      <c r="AA323" s="45">
        <v>5.1875291619247785E-8</v>
      </c>
      <c r="AB323" s="45">
        <v>1.0605299427817712E-6</v>
      </c>
      <c r="AC323" s="45">
        <v>2.8113096526633602E-6</v>
      </c>
      <c r="AD323" s="45">
        <v>1.7391424895155744E-6</v>
      </c>
      <c r="AE323" s="45">
        <v>2.2425000459919999E-6</v>
      </c>
    </row>
    <row r="324" spans="1:31" ht="15" customHeight="1">
      <c r="A324" s="42" t="s">
        <v>47</v>
      </c>
      <c r="B324" s="42" t="s">
        <v>48</v>
      </c>
      <c r="C324" s="42" t="s">
        <v>49</v>
      </c>
      <c r="D324" s="42" t="s">
        <v>50</v>
      </c>
      <c r="E324" s="42" t="s">
        <v>51</v>
      </c>
      <c r="F324" s="42" t="s">
        <v>52</v>
      </c>
      <c r="G324" s="42" t="s">
        <v>164</v>
      </c>
      <c r="H324" s="43" t="s">
        <v>54</v>
      </c>
      <c r="I324" s="44">
        <v>25</v>
      </c>
      <c r="J324" s="45"/>
      <c r="K324" s="45"/>
      <c r="L324" s="45"/>
      <c r="M324" s="45"/>
      <c r="N324" s="45"/>
      <c r="O324" s="45"/>
      <c r="P324" s="45"/>
      <c r="Q324" s="45"/>
      <c r="R324" s="45"/>
      <c r="S324" s="45"/>
      <c r="T324" s="45"/>
      <c r="U324" s="45"/>
      <c r="V324" s="45"/>
      <c r="W324" s="45">
        <v>3.7817611252957613E-6</v>
      </c>
      <c r="X324" s="45">
        <v>3.9082029653417894E-5</v>
      </c>
      <c r="Y324" s="45">
        <v>4.8420575578852267E-4</v>
      </c>
      <c r="Z324" s="45">
        <v>2.5893187486241787E-4</v>
      </c>
      <c r="AA324" s="45">
        <v>9.0300992889137498E-5</v>
      </c>
      <c r="AB324" s="45"/>
      <c r="AC324" s="45"/>
      <c r="AD324" s="45"/>
      <c r="AE324" s="45"/>
    </row>
    <row r="325" spans="1:31" ht="15" customHeight="1">
      <c r="A325" s="42" t="s">
        <v>47</v>
      </c>
      <c r="B325" s="42" t="s">
        <v>48</v>
      </c>
      <c r="C325" s="42" t="s">
        <v>49</v>
      </c>
      <c r="D325" s="42" t="s">
        <v>50</v>
      </c>
      <c r="E325" s="42" t="s">
        <v>51</v>
      </c>
      <c r="F325" s="42" t="s">
        <v>52</v>
      </c>
      <c r="G325" s="42" t="s">
        <v>164</v>
      </c>
      <c r="H325" s="43" t="s">
        <v>55</v>
      </c>
      <c r="I325" s="44">
        <v>1</v>
      </c>
      <c r="J325" s="45"/>
      <c r="K325" s="45"/>
      <c r="L325" s="45"/>
      <c r="M325" s="45"/>
      <c r="N325" s="45"/>
      <c r="O325" s="45"/>
      <c r="P325" s="45"/>
      <c r="Q325" s="45"/>
      <c r="R325" s="45"/>
      <c r="S325" s="45"/>
      <c r="T325" s="45"/>
      <c r="U325" s="45"/>
      <c r="V325" s="45"/>
      <c r="W325" s="45">
        <v>4.9666396288473094E-5</v>
      </c>
      <c r="X325" s="45">
        <v>2.8353077137784641E-4</v>
      </c>
      <c r="Y325" s="45">
        <v>5.4107756601422502E-4</v>
      </c>
      <c r="Z325" s="45">
        <v>1.3043710865934599E-4</v>
      </c>
      <c r="AA325" s="45">
        <v>1.4015949728729698E-5</v>
      </c>
      <c r="AB325" s="45"/>
      <c r="AC325" s="45"/>
      <c r="AD325" s="45"/>
      <c r="AE325" s="45"/>
    </row>
    <row r="326" spans="1:31" ht="15" customHeight="1">
      <c r="A326" s="42" t="s">
        <v>47</v>
      </c>
      <c r="B326" s="42" t="s">
        <v>48</v>
      </c>
      <c r="C326" s="42" t="s">
        <v>49</v>
      </c>
      <c r="D326" s="42" t="s">
        <v>50</v>
      </c>
      <c r="E326" s="42" t="s">
        <v>51</v>
      </c>
      <c r="F326" s="42" t="s">
        <v>52</v>
      </c>
      <c r="G326" s="42" t="s">
        <v>164</v>
      </c>
      <c r="H326" s="43" t="s">
        <v>56</v>
      </c>
      <c r="I326" s="44">
        <v>298</v>
      </c>
      <c r="J326" s="45"/>
      <c r="K326" s="45"/>
      <c r="L326" s="45"/>
      <c r="M326" s="45"/>
      <c r="N326" s="45"/>
      <c r="O326" s="45"/>
      <c r="P326" s="45"/>
      <c r="Q326" s="45"/>
      <c r="R326" s="45"/>
      <c r="S326" s="45"/>
      <c r="T326" s="45"/>
      <c r="U326" s="45"/>
      <c r="V326" s="45"/>
      <c r="W326" s="45">
        <v>6.039911053741328E-6</v>
      </c>
      <c r="X326" s="45">
        <v>6.1379456134197331E-5</v>
      </c>
      <c r="Y326" s="45">
        <v>7.5798955311801757E-4</v>
      </c>
      <c r="Z326" s="45">
        <v>4.0520731452824165E-4</v>
      </c>
      <c r="AA326" s="45">
        <v>1.4128755095902247E-4</v>
      </c>
      <c r="AB326" s="45"/>
      <c r="AC326" s="45"/>
      <c r="AD326" s="45"/>
      <c r="AE326" s="45"/>
    </row>
    <row r="327" spans="1:31" ht="15" customHeight="1">
      <c r="A327" s="42" t="s">
        <v>47</v>
      </c>
      <c r="B327" s="42" t="s">
        <v>48</v>
      </c>
      <c r="C327" s="42" t="s">
        <v>49</v>
      </c>
      <c r="D327" s="42" t="s">
        <v>50</v>
      </c>
      <c r="E327" s="42" t="s">
        <v>51</v>
      </c>
      <c r="F327" s="42" t="s">
        <v>52</v>
      </c>
      <c r="G327" s="42" t="s">
        <v>165</v>
      </c>
      <c r="H327" s="43" t="s">
        <v>54</v>
      </c>
      <c r="I327" s="44">
        <v>25</v>
      </c>
      <c r="J327" s="45"/>
      <c r="K327" s="45"/>
      <c r="L327" s="45"/>
      <c r="M327" s="45"/>
      <c r="N327" s="45"/>
      <c r="O327" s="45"/>
      <c r="P327" s="45"/>
      <c r="Q327" s="45"/>
      <c r="R327" s="45"/>
      <c r="S327" s="45"/>
      <c r="T327" s="45"/>
      <c r="U327" s="45"/>
      <c r="V327" s="45"/>
      <c r="W327" s="45"/>
      <c r="X327" s="45">
        <v>2.6954754775008094E-7</v>
      </c>
      <c r="Y327" s="45"/>
      <c r="Z327" s="45"/>
      <c r="AA327" s="45"/>
      <c r="AB327" s="45"/>
      <c r="AC327" s="45"/>
      <c r="AD327" s="45"/>
      <c r="AE327" s="45"/>
    </row>
    <row r="328" spans="1:31" ht="15" customHeight="1">
      <c r="A328" s="42" t="s">
        <v>47</v>
      </c>
      <c r="B328" s="42" t="s">
        <v>48</v>
      </c>
      <c r="C328" s="42" t="s">
        <v>49</v>
      </c>
      <c r="D328" s="42" t="s">
        <v>50</v>
      </c>
      <c r="E328" s="42" t="s">
        <v>51</v>
      </c>
      <c r="F328" s="42" t="s">
        <v>52</v>
      </c>
      <c r="G328" s="42" t="s">
        <v>165</v>
      </c>
      <c r="H328" s="43" t="s">
        <v>55</v>
      </c>
      <c r="I328" s="44">
        <v>1</v>
      </c>
      <c r="J328" s="45"/>
      <c r="K328" s="45"/>
      <c r="L328" s="45"/>
      <c r="M328" s="45"/>
      <c r="N328" s="45"/>
      <c r="O328" s="45"/>
      <c r="P328" s="45"/>
      <c r="Q328" s="45"/>
      <c r="R328" s="45"/>
      <c r="S328" s="45"/>
      <c r="T328" s="45"/>
      <c r="U328" s="45"/>
      <c r="V328" s="45"/>
      <c r="W328" s="45"/>
      <c r="X328" s="45">
        <v>5.8147955314826795E-4</v>
      </c>
      <c r="Y328" s="45"/>
      <c r="Z328" s="45"/>
      <c r="AA328" s="45"/>
      <c r="AB328" s="45"/>
      <c r="AC328" s="45"/>
      <c r="AD328" s="45"/>
      <c r="AE328" s="45"/>
    </row>
    <row r="329" spans="1:31" ht="15" customHeight="1">
      <c r="A329" s="42" t="s">
        <v>47</v>
      </c>
      <c r="B329" s="42" t="s">
        <v>48</v>
      </c>
      <c r="C329" s="42" t="s">
        <v>49</v>
      </c>
      <c r="D329" s="42" t="s">
        <v>50</v>
      </c>
      <c r="E329" s="42" t="s">
        <v>51</v>
      </c>
      <c r="F329" s="42" t="s">
        <v>52</v>
      </c>
      <c r="G329" s="42" t="s">
        <v>165</v>
      </c>
      <c r="H329" s="43" t="s">
        <v>56</v>
      </c>
      <c r="I329" s="44">
        <v>298</v>
      </c>
      <c r="J329" s="45"/>
      <c r="K329" s="45"/>
      <c r="L329" s="45"/>
      <c r="M329" s="45"/>
      <c r="N329" s="45"/>
      <c r="O329" s="45"/>
      <c r="P329" s="45"/>
      <c r="Q329" s="45"/>
      <c r="R329" s="45"/>
      <c r="S329" s="45"/>
      <c r="T329" s="45"/>
      <c r="U329" s="45"/>
      <c r="V329" s="45"/>
      <c r="W329" s="45"/>
      <c r="X329" s="45">
        <v>3.2130067691809617E-7</v>
      </c>
      <c r="Y329" s="45"/>
      <c r="Z329" s="45"/>
      <c r="AA329" s="45"/>
      <c r="AB329" s="45"/>
      <c r="AC329" s="45"/>
      <c r="AD329" s="45"/>
      <c r="AE329" s="45"/>
    </row>
    <row r="330" spans="1:31" ht="15" customHeight="1">
      <c r="A330" s="42" t="s">
        <v>47</v>
      </c>
      <c r="B330" s="42" t="s">
        <v>48</v>
      </c>
      <c r="C330" s="42" t="s">
        <v>49</v>
      </c>
      <c r="D330" s="42" t="s">
        <v>50</v>
      </c>
      <c r="E330" s="42" t="s">
        <v>51</v>
      </c>
      <c r="F330" s="42" t="s">
        <v>52</v>
      </c>
      <c r="G330" s="42" t="s">
        <v>166</v>
      </c>
      <c r="H330" s="43" t="s">
        <v>54</v>
      </c>
      <c r="I330" s="44">
        <v>25</v>
      </c>
      <c r="J330" s="45"/>
      <c r="K330" s="45"/>
      <c r="L330" s="45"/>
      <c r="M330" s="45"/>
      <c r="N330" s="45"/>
      <c r="O330" s="45"/>
      <c r="P330" s="45"/>
      <c r="Q330" s="45"/>
      <c r="R330" s="45"/>
      <c r="S330" s="45"/>
      <c r="T330" s="45">
        <v>1.2710079765483116E-3</v>
      </c>
      <c r="U330" s="45"/>
      <c r="V330" s="45"/>
      <c r="W330" s="45">
        <v>7.4738308365048444E-4</v>
      </c>
      <c r="X330" s="45">
        <v>1.1410749550914035E-3</v>
      </c>
      <c r="Y330" s="45">
        <v>1.2564338158774881E-3</v>
      </c>
      <c r="Z330" s="45">
        <v>1.2522065245484399E-3</v>
      </c>
      <c r="AA330" s="45">
        <v>4.316716847542802E-4</v>
      </c>
      <c r="AB330" s="45">
        <v>4.2382987741000833E-4</v>
      </c>
      <c r="AC330" s="45">
        <v>4.3922384525341309E-4</v>
      </c>
      <c r="AD330" s="45">
        <v>2.8530275242972381E-4</v>
      </c>
      <c r="AE330" s="45"/>
    </row>
    <row r="331" spans="1:31" ht="15" customHeight="1">
      <c r="A331" s="42" t="s">
        <v>47</v>
      </c>
      <c r="B331" s="42" t="s">
        <v>48</v>
      </c>
      <c r="C331" s="42" t="s">
        <v>49</v>
      </c>
      <c r="D331" s="42" t="s">
        <v>50</v>
      </c>
      <c r="E331" s="42" t="s">
        <v>51</v>
      </c>
      <c r="F331" s="42" t="s">
        <v>52</v>
      </c>
      <c r="G331" s="42" t="s">
        <v>166</v>
      </c>
      <c r="H331" s="43" t="s">
        <v>56</v>
      </c>
      <c r="I331" s="44">
        <v>298</v>
      </c>
      <c r="J331" s="45"/>
      <c r="K331" s="45"/>
      <c r="L331" s="45"/>
      <c r="M331" s="45"/>
      <c r="N331" s="45"/>
      <c r="O331" s="45"/>
      <c r="P331" s="45"/>
      <c r="Q331" s="45"/>
      <c r="R331" s="45"/>
      <c r="S331" s="45"/>
      <c r="T331" s="45">
        <v>1.9884919793098309E-3</v>
      </c>
      <c r="U331" s="45"/>
      <c r="V331" s="45"/>
      <c r="W331" s="45">
        <v>1.1692808343711795E-3</v>
      </c>
      <c r="X331" s="45">
        <v>1.7852117672405043E-3</v>
      </c>
      <c r="Y331" s="45">
        <v>1.9656907049403188E-3</v>
      </c>
      <c r="Z331" s="45">
        <v>1.9590771076560295E-3</v>
      </c>
      <c r="AA331" s="45">
        <v>6.7535035079807008E-4</v>
      </c>
      <c r="AB331" s="45">
        <v>6.6308184320795847E-4</v>
      </c>
      <c r="AC331" s="45">
        <v>6.8716570589896493E-4</v>
      </c>
      <c r="AD331" s="45">
        <v>4.4635615617630341E-4</v>
      </c>
      <c r="AE331" s="45"/>
    </row>
    <row r="332" spans="1:31" ht="15" customHeight="1">
      <c r="A332" s="42" t="s">
        <v>47</v>
      </c>
      <c r="B332" s="42" t="s">
        <v>48</v>
      </c>
      <c r="C332" s="42" t="s">
        <v>49</v>
      </c>
      <c r="D332" s="42" t="s">
        <v>50</v>
      </c>
      <c r="E332" s="42" t="s">
        <v>51</v>
      </c>
      <c r="F332" s="42" t="s">
        <v>52</v>
      </c>
      <c r="G332" s="42" t="s">
        <v>167</v>
      </c>
      <c r="H332" s="43" t="s">
        <v>54</v>
      </c>
      <c r="I332" s="44">
        <v>25</v>
      </c>
      <c r="J332" s="45"/>
      <c r="K332" s="45"/>
      <c r="L332" s="45"/>
      <c r="M332" s="45"/>
      <c r="N332" s="45"/>
      <c r="O332" s="45"/>
      <c r="P332" s="45"/>
      <c r="Q332" s="45"/>
      <c r="R332" s="45"/>
      <c r="S332" s="45"/>
      <c r="T332" s="45"/>
      <c r="U332" s="45"/>
      <c r="V332" s="45"/>
      <c r="W332" s="45"/>
      <c r="X332" s="45"/>
      <c r="Y332" s="45"/>
      <c r="Z332" s="45"/>
      <c r="AA332" s="45"/>
      <c r="AB332" s="45">
        <v>5.2219318082576542E-8</v>
      </c>
      <c r="AC332" s="45">
        <v>1.9804452659097227E-7</v>
      </c>
      <c r="AD332" s="45">
        <v>1.8066541533214285E-7</v>
      </c>
      <c r="AE332" s="45">
        <v>2.4550749007300003E-7</v>
      </c>
    </row>
    <row r="333" spans="1:31" ht="15" customHeight="1">
      <c r="A333" s="42" t="s">
        <v>47</v>
      </c>
      <c r="B333" s="42" t="s">
        <v>48</v>
      </c>
      <c r="C333" s="42" t="s">
        <v>49</v>
      </c>
      <c r="D333" s="42" t="s">
        <v>50</v>
      </c>
      <c r="E333" s="42" t="s">
        <v>51</v>
      </c>
      <c r="F333" s="42" t="s">
        <v>52</v>
      </c>
      <c r="G333" s="42" t="s">
        <v>167</v>
      </c>
      <c r="H333" s="43" t="s">
        <v>55</v>
      </c>
      <c r="I333" s="44">
        <v>1</v>
      </c>
      <c r="J333" s="45"/>
      <c r="K333" s="45"/>
      <c r="L333" s="45"/>
      <c r="M333" s="45"/>
      <c r="N333" s="45"/>
      <c r="O333" s="45"/>
      <c r="P333" s="45"/>
      <c r="Q333" s="45"/>
      <c r="R333" s="45"/>
      <c r="S333" s="45"/>
      <c r="T333" s="45"/>
      <c r="U333" s="45"/>
      <c r="V333" s="45"/>
      <c r="W333" s="45"/>
      <c r="X333" s="45"/>
      <c r="Y333" s="45"/>
      <c r="Z333" s="45"/>
      <c r="AA333" s="45"/>
      <c r="AB333" s="45">
        <v>1.12852968974397E-4</v>
      </c>
      <c r="AC333" s="45">
        <v>4.2716558089608099E-4</v>
      </c>
      <c r="AD333" s="45">
        <v>3.8955744716527601E-4</v>
      </c>
      <c r="AE333" s="45">
        <v>5.2998094459731995E-4</v>
      </c>
    </row>
    <row r="334" spans="1:31" ht="15" customHeight="1">
      <c r="A334" s="42" t="s">
        <v>47</v>
      </c>
      <c r="B334" s="42" t="s">
        <v>48</v>
      </c>
      <c r="C334" s="42" t="s">
        <v>49</v>
      </c>
      <c r="D334" s="42" t="s">
        <v>50</v>
      </c>
      <c r="E334" s="42" t="s">
        <v>51</v>
      </c>
      <c r="F334" s="42" t="s">
        <v>52</v>
      </c>
      <c r="G334" s="42" t="s">
        <v>167</v>
      </c>
      <c r="H334" s="43" t="s">
        <v>56</v>
      </c>
      <c r="I334" s="44">
        <v>298</v>
      </c>
      <c r="J334" s="45"/>
      <c r="K334" s="45"/>
      <c r="L334" s="45"/>
      <c r="M334" s="45"/>
      <c r="N334" s="45"/>
      <c r="O334" s="45"/>
      <c r="P334" s="45"/>
      <c r="Q334" s="45"/>
      <c r="R334" s="45"/>
      <c r="S334" s="45"/>
      <c r="T334" s="45"/>
      <c r="U334" s="45"/>
      <c r="V334" s="45"/>
      <c r="W334" s="45"/>
      <c r="X334" s="45"/>
      <c r="Y334" s="45"/>
      <c r="Z334" s="45"/>
      <c r="AA334" s="45"/>
      <c r="AB334" s="45">
        <v>6.224542715443143E-8</v>
      </c>
      <c r="AC334" s="45">
        <v>2.360690756964397E-7</v>
      </c>
      <c r="AD334" s="45">
        <v>2.153531750760516E-7</v>
      </c>
      <c r="AE334" s="45">
        <v>2.92644928167E-7</v>
      </c>
    </row>
    <row r="335" spans="1:31" ht="15" customHeight="1">
      <c r="A335" s="42" t="s">
        <v>47</v>
      </c>
      <c r="B335" s="42" t="s">
        <v>48</v>
      </c>
      <c r="C335" s="42" t="s">
        <v>49</v>
      </c>
      <c r="D335" s="42" t="s">
        <v>50</v>
      </c>
      <c r="E335" s="42" t="s">
        <v>51</v>
      </c>
      <c r="F335" s="42" t="s">
        <v>52</v>
      </c>
      <c r="G335" s="42" t="s">
        <v>168</v>
      </c>
      <c r="H335" s="43" t="s">
        <v>54</v>
      </c>
      <c r="I335" s="44">
        <v>25</v>
      </c>
      <c r="J335" s="45"/>
      <c r="K335" s="45"/>
      <c r="L335" s="45"/>
      <c r="M335" s="45"/>
      <c r="N335" s="45"/>
      <c r="O335" s="45"/>
      <c r="P335" s="45"/>
      <c r="Q335" s="45"/>
      <c r="R335" s="45"/>
      <c r="S335" s="45">
        <v>7.3814030645275144E-5</v>
      </c>
      <c r="T335" s="45">
        <v>1.1042239599703264E-4</v>
      </c>
      <c r="U335" s="45">
        <v>1.1611359640052012E-4</v>
      </c>
      <c r="V335" s="45">
        <v>7.1494949157369051E-5</v>
      </c>
      <c r="W335" s="45">
        <v>1.4364710981795703E-5</v>
      </c>
      <c r="X335" s="45">
        <v>7.5851312811122851E-6</v>
      </c>
      <c r="Y335" s="45">
        <v>1.4371570679335859E-6</v>
      </c>
      <c r="Z335" s="45">
        <v>3.1713131615139903E-7</v>
      </c>
      <c r="AA335" s="45">
        <v>1.3933557517470498E-6</v>
      </c>
      <c r="AB335" s="45">
        <v>2.8534004414917615E-5</v>
      </c>
      <c r="AC335" s="45">
        <v>4.9136372317325123E-6</v>
      </c>
      <c r="AD335" s="45">
        <v>2.0501828439628572E-5</v>
      </c>
      <c r="AE335" s="45">
        <v>2.9842151066809998E-6</v>
      </c>
    </row>
    <row r="336" spans="1:31" ht="15" customHeight="1">
      <c r="A336" s="42" t="s">
        <v>47</v>
      </c>
      <c r="B336" s="42" t="s">
        <v>48</v>
      </c>
      <c r="C336" s="42" t="s">
        <v>49</v>
      </c>
      <c r="D336" s="42" t="s">
        <v>50</v>
      </c>
      <c r="E336" s="42" t="s">
        <v>51</v>
      </c>
      <c r="F336" s="42" t="s">
        <v>52</v>
      </c>
      <c r="G336" s="42" t="s">
        <v>168</v>
      </c>
      <c r="H336" s="43" t="s">
        <v>55</v>
      </c>
      <c r="I336" s="44">
        <v>1</v>
      </c>
      <c r="J336" s="45"/>
      <c r="K336" s="45"/>
      <c r="L336" s="45"/>
      <c r="M336" s="45"/>
      <c r="N336" s="45"/>
      <c r="O336" s="45"/>
      <c r="P336" s="45"/>
      <c r="Q336" s="45"/>
      <c r="R336" s="45"/>
      <c r="S336" s="45">
        <v>0.2807311557438924</v>
      </c>
      <c r="T336" s="45">
        <v>0.42309317685357284</v>
      </c>
      <c r="U336" s="45">
        <v>0.44489951457229121</v>
      </c>
      <c r="V336" s="45">
        <v>0.27632533619287697</v>
      </c>
      <c r="W336" s="45">
        <v>4.9226240323860995E-3</v>
      </c>
      <c r="X336" s="45">
        <v>2.6245253061451196E-3</v>
      </c>
      <c r="Y336" s="45">
        <v>4.972710643516415E-4</v>
      </c>
      <c r="Z336" s="45">
        <v>1.0726143723801195E-4</v>
      </c>
      <c r="AA336" s="45">
        <v>4.8211203072878457E-4</v>
      </c>
      <c r="AB336" s="45">
        <v>9.8732810949842802E-3</v>
      </c>
      <c r="AC336" s="45">
        <v>1.7002396771271498E-3</v>
      </c>
      <c r="AD336" s="45">
        <v>7.0939411472630094E-3</v>
      </c>
      <c r="AE336" s="45">
        <v>1.032690335695091E-3</v>
      </c>
    </row>
    <row r="337" spans="1:31" ht="15" customHeight="1">
      <c r="A337" s="42" t="s">
        <v>47</v>
      </c>
      <c r="B337" s="42" t="s">
        <v>48</v>
      </c>
      <c r="C337" s="42" t="s">
        <v>49</v>
      </c>
      <c r="D337" s="42" t="s">
        <v>50</v>
      </c>
      <c r="E337" s="42" t="s">
        <v>51</v>
      </c>
      <c r="F337" s="42" t="s">
        <v>52</v>
      </c>
      <c r="G337" s="42" t="s">
        <v>168</v>
      </c>
      <c r="H337" s="43" t="s">
        <v>56</v>
      </c>
      <c r="I337" s="44">
        <v>298</v>
      </c>
      <c r="J337" s="45"/>
      <c r="K337" s="45"/>
      <c r="L337" s="45"/>
      <c r="M337" s="45"/>
      <c r="N337" s="45"/>
      <c r="O337" s="45"/>
      <c r="P337" s="45"/>
      <c r="Q337" s="45"/>
      <c r="R337" s="45"/>
      <c r="S337" s="45">
        <v>1.269460944334266E-3</v>
      </c>
      <c r="T337" s="45">
        <v>2.0566428934994034E-3</v>
      </c>
      <c r="U337" s="45">
        <v>2.1626428291069274E-3</v>
      </c>
      <c r="V337" s="45">
        <v>1.3570240805490768E-3</v>
      </c>
      <c r="W337" s="45">
        <v>2.4907188295823907E-5</v>
      </c>
      <c r="X337" s="45">
        <v>1.3151248021107399E-5</v>
      </c>
      <c r="Y337" s="45">
        <v>2.4917799940710412E-6</v>
      </c>
      <c r="Z337" s="45">
        <v>5.4985631521081152E-7</v>
      </c>
      <c r="AA337" s="45">
        <v>2.4158384564102227E-6</v>
      </c>
      <c r="AB337" s="45">
        <v>4.9473763687410252E-5</v>
      </c>
      <c r="AC337" s="45">
        <v>8.5196124570542198E-6</v>
      </c>
      <c r="AD337" s="45">
        <v>3.554683028987387E-5</v>
      </c>
      <c r="AE337" s="45">
        <v>5.174390357504999E-6</v>
      </c>
    </row>
    <row r="338" spans="1:31" ht="15" customHeight="1">
      <c r="A338" s="42" t="s">
        <v>47</v>
      </c>
      <c r="B338" s="42" t="s">
        <v>48</v>
      </c>
      <c r="C338" s="42" t="s">
        <v>49</v>
      </c>
      <c r="D338" s="42" t="s">
        <v>50</v>
      </c>
      <c r="E338" s="42" t="s">
        <v>51</v>
      </c>
      <c r="F338" s="42" t="s">
        <v>52</v>
      </c>
      <c r="G338" s="42" t="s">
        <v>169</v>
      </c>
      <c r="H338" s="43" t="s">
        <v>54</v>
      </c>
      <c r="I338" s="44">
        <v>25</v>
      </c>
      <c r="J338" s="45"/>
      <c r="K338" s="45"/>
      <c r="L338" s="45"/>
      <c r="M338" s="45"/>
      <c r="N338" s="45"/>
      <c r="O338" s="45"/>
      <c r="P338" s="45"/>
      <c r="Q338" s="45"/>
      <c r="R338" s="45"/>
      <c r="S338" s="45">
        <v>2.8774187243059343E-3</v>
      </c>
      <c r="T338" s="45">
        <v>4.8245278812283398E-3</v>
      </c>
      <c r="U338" s="45">
        <v>2.1719457063129042E-3</v>
      </c>
      <c r="V338" s="45">
        <v>2.2873099132382723E-3</v>
      </c>
      <c r="W338" s="45">
        <v>8.0650423211232978E-3</v>
      </c>
      <c r="X338" s="45">
        <v>7.7132460830962261E-3</v>
      </c>
      <c r="Y338" s="45">
        <v>1.266807414765114E-3</v>
      </c>
      <c r="Z338" s="45">
        <v>1.2801210497409286E-3</v>
      </c>
      <c r="AA338" s="45">
        <v>1.2134131613404245E-3</v>
      </c>
      <c r="AB338" s="45">
        <v>1.1386683888686357E-3</v>
      </c>
      <c r="AC338" s="45">
        <v>1.0012716832706536E-3</v>
      </c>
      <c r="AD338" s="45">
        <v>1.0989298329887559E-3</v>
      </c>
      <c r="AE338" s="45">
        <v>8.8112048344104891E-4</v>
      </c>
    </row>
    <row r="339" spans="1:31" ht="15" customHeight="1">
      <c r="A339" s="42" t="s">
        <v>47</v>
      </c>
      <c r="B339" s="42" t="s">
        <v>48</v>
      </c>
      <c r="C339" s="42" t="s">
        <v>49</v>
      </c>
      <c r="D339" s="42" t="s">
        <v>50</v>
      </c>
      <c r="E339" s="42" t="s">
        <v>51</v>
      </c>
      <c r="F339" s="42" t="s">
        <v>52</v>
      </c>
      <c r="G339" s="42" t="s">
        <v>169</v>
      </c>
      <c r="H339" s="43" t="s">
        <v>55</v>
      </c>
      <c r="I339" s="44">
        <v>1</v>
      </c>
      <c r="J339" s="45"/>
      <c r="K339" s="45"/>
      <c r="L339" s="45"/>
      <c r="M339" s="45"/>
      <c r="N339" s="45"/>
      <c r="O339" s="45"/>
      <c r="P339" s="45"/>
      <c r="Q339" s="45"/>
      <c r="R339" s="45"/>
      <c r="S339" s="45">
        <v>5.4058893283626301E-3</v>
      </c>
      <c r="T339" s="45">
        <v>8.2816123670374185E-3</v>
      </c>
      <c r="U339" s="45">
        <v>3.728485231557875E-3</v>
      </c>
      <c r="V339" s="45">
        <v>5.0186848109990681E-3</v>
      </c>
      <c r="W339" s="45">
        <v>1.56167139800022E-2</v>
      </c>
      <c r="X339" s="45">
        <v>1.16310403591082E-2</v>
      </c>
      <c r="Y339" s="45">
        <v>2.378249027209383E-3</v>
      </c>
      <c r="Z339" s="45">
        <v>4.1488737666933702E-3</v>
      </c>
      <c r="AA339" s="45">
        <v>3.7875654835891181E-3</v>
      </c>
      <c r="AB339" s="45">
        <v>2.6303197887106201E-3</v>
      </c>
      <c r="AC339" s="45">
        <v>3.3224018074145402E-3</v>
      </c>
      <c r="AD339" s="45">
        <v>3.2997450981199074E-3</v>
      </c>
      <c r="AE339" s="45">
        <v>7.203124130764983E-3</v>
      </c>
    </row>
    <row r="340" spans="1:31" ht="15" customHeight="1">
      <c r="A340" s="42" t="s">
        <v>47</v>
      </c>
      <c r="B340" s="42" t="s">
        <v>48</v>
      </c>
      <c r="C340" s="42" t="s">
        <v>49</v>
      </c>
      <c r="D340" s="42" t="s">
        <v>50</v>
      </c>
      <c r="E340" s="42" t="s">
        <v>51</v>
      </c>
      <c r="F340" s="42" t="s">
        <v>52</v>
      </c>
      <c r="G340" s="42" t="s">
        <v>169</v>
      </c>
      <c r="H340" s="43" t="s">
        <v>56</v>
      </c>
      <c r="I340" s="44">
        <v>298</v>
      </c>
      <c r="J340" s="45"/>
      <c r="K340" s="45"/>
      <c r="L340" s="45"/>
      <c r="M340" s="45"/>
      <c r="N340" s="45"/>
      <c r="O340" s="45"/>
      <c r="P340" s="45"/>
      <c r="Q340" s="45"/>
      <c r="R340" s="45"/>
      <c r="S340" s="45">
        <v>4.5749585272688506E-3</v>
      </c>
      <c r="T340" s="45">
        <v>7.5507438809396324E-3</v>
      </c>
      <c r="U340" s="45">
        <v>3.3992560837890263E-3</v>
      </c>
      <c r="V340" s="45">
        <v>3.5800798455906994E-3</v>
      </c>
      <c r="W340" s="45">
        <v>1.2622063365287638E-2</v>
      </c>
      <c r="X340" s="45">
        <v>1.2072216948031914E-2</v>
      </c>
      <c r="Y340" s="45">
        <v>3.2170326512350983E-3</v>
      </c>
      <c r="Z340" s="45">
        <v>3.2179884722220724E-3</v>
      </c>
      <c r="AA340" s="45">
        <v>3.1336854586409822E-3</v>
      </c>
      <c r="AB340" s="45">
        <v>2.9933970753736132E-3</v>
      </c>
      <c r="AC340" s="45">
        <v>2.6763463054873256E-3</v>
      </c>
      <c r="AD340" s="45">
        <v>2.7998655576302821E-3</v>
      </c>
      <c r="AE340" s="45">
        <v>2.2436789152818042E-3</v>
      </c>
    </row>
    <row r="341" spans="1:31" ht="15" customHeight="1">
      <c r="A341" s="42" t="s">
        <v>47</v>
      </c>
      <c r="B341" s="42" t="s">
        <v>48</v>
      </c>
      <c r="C341" s="42" t="s">
        <v>49</v>
      </c>
      <c r="D341" s="42" t="s">
        <v>50</v>
      </c>
      <c r="E341" s="42" t="s">
        <v>51</v>
      </c>
      <c r="F341" s="42" t="s">
        <v>52</v>
      </c>
      <c r="G341" s="42" t="s">
        <v>170</v>
      </c>
      <c r="H341" s="43" t="s">
        <v>54</v>
      </c>
      <c r="I341" s="44">
        <v>25</v>
      </c>
      <c r="J341" s="45"/>
      <c r="K341" s="45"/>
      <c r="L341" s="45"/>
      <c r="M341" s="45"/>
      <c r="N341" s="45"/>
      <c r="O341" s="45"/>
      <c r="P341" s="45"/>
      <c r="Q341" s="45"/>
      <c r="R341" s="45"/>
      <c r="S341" s="45">
        <v>2.5037945381156836E-4</v>
      </c>
      <c r="T341" s="45"/>
      <c r="U341" s="45"/>
      <c r="V341" s="45"/>
      <c r="W341" s="45">
        <v>8.534399178071226E-8</v>
      </c>
      <c r="X341" s="45">
        <v>4.7870921079260962E-7</v>
      </c>
      <c r="Y341" s="45">
        <v>1.1092820756433894E-8</v>
      </c>
      <c r="Z341" s="45">
        <v>2.4798656117272263E-8</v>
      </c>
      <c r="AA341" s="45">
        <v>2.9826285552321426E-8</v>
      </c>
      <c r="AB341" s="45">
        <v>1.6629103836154526E-8</v>
      </c>
      <c r="AC341" s="45">
        <v>7.1973803499276551E-9</v>
      </c>
      <c r="AD341" s="45"/>
      <c r="AE341" s="45"/>
    </row>
    <row r="342" spans="1:31" ht="15" customHeight="1">
      <c r="A342" s="42" t="s">
        <v>47</v>
      </c>
      <c r="B342" s="42" t="s">
        <v>48</v>
      </c>
      <c r="C342" s="42" t="s">
        <v>49</v>
      </c>
      <c r="D342" s="42" t="s">
        <v>50</v>
      </c>
      <c r="E342" s="42" t="s">
        <v>51</v>
      </c>
      <c r="F342" s="42" t="s">
        <v>52</v>
      </c>
      <c r="G342" s="42" t="s">
        <v>170</v>
      </c>
      <c r="H342" s="43" t="s">
        <v>55</v>
      </c>
      <c r="I342" s="44">
        <v>1</v>
      </c>
      <c r="J342" s="45"/>
      <c r="K342" s="45"/>
      <c r="L342" s="45"/>
      <c r="M342" s="45"/>
      <c r="N342" s="45"/>
      <c r="O342" s="45"/>
      <c r="P342" s="45"/>
      <c r="Q342" s="45"/>
      <c r="R342" s="45"/>
      <c r="S342" s="45">
        <v>6.8233491170375284E-3</v>
      </c>
      <c r="T342" s="45"/>
      <c r="U342" s="45"/>
      <c r="V342" s="45"/>
      <c r="W342" s="45">
        <v>1.96632058653796E-6</v>
      </c>
      <c r="X342" s="45">
        <v>1.20408046850526E-5</v>
      </c>
      <c r="Y342" s="45">
        <v>7.0253378164088396E-7</v>
      </c>
      <c r="Z342" s="45">
        <v>1.7472227959336001E-6</v>
      </c>
      <c r="AA342" s="45">
        <v>2.3375839337858801E-6</v>
      </c>
      <c r="AB342" s="45">
        <v>1.1511710046903701E-6</v>
      </c>
      <c r="AC342" s="45">
        <v>4.4912011802898498E-7</v>
      </c>
      <c r="AD342" s="45"/>
      <c r="AE342" s="45"/>
    </row>
    <row r="343" spans="1:31" ht="15" customHeight="1">
      <c r="A343" s="42" t="s">
        <v>47</v>
      </c>
      <c r="B343" s="42" t="s">
        <v>48</v>
      </c>
      <c r="C343" s="42" t="s">
        <v>49</v>
      </c>
      <c r="D343" s="42" t="s">
        <v>50</v>
      </c>
      <c r="E343" s="42" t="s">
        <v>51</v>
      </c>
      <c r="F343" s="42" t="s">
        <v>52</v>
      </c>
      <c r="G343" s="42" t="s">
        <v>170</v>
      </c>
      <c r="H343" s="43" t="s">
        <v>56</v>
      </c>
      <c r="I343" s="44">
        <v>298</v>
      </c>
      <c r="J343" s="45"/>
      <c r="K343" s="45"/>
      <c r="L343" s="45"/>
      <c r="M343" s="45"/>
      <c r="N343" s="45"/>
      <c r="O343" s="45"/>
      <c r="P343" s="45"/>
      <c r="Q343" s="45"/>
      <c r="R343" s="45"/>
      <c r="S343" s="45">
        <v>4.1772793684546883E-4</v>
      </c>
      <c r="T343" s="45"/>
      <c r="U343" s="45"/>
      <c r="V343" s="45"/>
      <c r="W343" s="45">
        <v>1.3989065294911206E-7</v>
      </c>
      <c r="X343" s="45">
        <v>7.5207457422134501E-7</v>
      </c>
      <c r="Y343" s="45">
        <v>2.8001550172974418E-8</v>
      </c>
      <c r="Z343" s="45">
        <v>6.432591718153272E-8</v>
      </c>
      <c r="AA343" s="45">
        <v>8.112259733010417E-8</v>
      </c>
      <c r="AB343" s="45">
        <v>4.3719643908616556E-8</v>
      </c>
      <c r="AC343" s="45">
        <v>2.02565384958987E-8</v>
      </c>
      <c r="AD343" s="45"/>
      <c r="AE343" s="45"/>
    </row>
    <row r="344" spans="1:31" ht="15" customHeight="1">
      <c r="A344" s="42" t="s">
        <v>47</v>
      </c>
      <c r="B344" s="42" t="s">
        <v>48</v>
      </c>
      <c r="C344" s="42" t="s">
        <v>49</v>
      </c>
      <c r="D344" s="42" t="s">
        <v>50</v>
      </c>
      <c r="E344" s="42" t="s">
        <v>51</v>
      </c>
      <c r="F344" s="42" t="s">
        <v>52</v>
      </c>
      <c r="G344" s="42" t="s">
        <v>171</v>
      </c>
      <c r="H344" s="43" t="s">
        <v>54</v>
      </c>
      <c r="I344" s="44">
        <v>25</v>
      </c>
      <c r="J344" s="45"/>
      <c r="K344" s="45"/>
      <c r="L344" s="45"/>
      <c r="M344" s="45"/>
      <c r="N344" s="45"/>
      <c r="O344" s="45"/>
      <c r="P344" s="45"/>
      <c r="Q344" s="45"/>
      <c r="R344" s="45"/>
      <c r="S344" s="45"/>
      <c r="T344" s="45"/>
      <c r="U344" s="45"/>
      <c r="V344" s="45"/>
      <c r="W344" s="45"/>
      <c r="X344" s="45">
        <v>9.7056397272690826E-7</v>
      </c>
      <c r="Y344" s="45">
        <v>3.099241564079405E-9</v>
      </c>
      <c r="Z344" s="45">
        <v>1.3541353840620474E-5</v>
      </c>
      <c r="AA344" s="45"/>
      <c r="AB344" s="45">
        <v>3.9186661211230484E-9</v>
      </c>
      <c r="AC344" s="45">
        <v>1.7313949702683559E-6</v>
      </c>
      <c r="AD344" s="45">
        <v>6.9424104754642865E-6</v>
      </c>
      <c r="AE344" s="45">
        <v>9.4201096194499982E-7</v>
      </c>
    </row>
    <row r="345" spans="1:31" ht="15" customHeight="1">
      <c r="A345" s="42" t="s">
        <v>47</v>
      </c>
      <c r="B345" s="42" t="s">
        <v>48</v>
      </c>
      <c r="C345" s="42" t="s">
        <v>49</v>
      </c>
      <c r="D345" s="42" t="s">
        <v>50</v>
      </c>
      <c r="E345" s="42" t="s">
        <v>51</v>
      </c>
      <c r="F345" s="42" t="s">
        <v>52</v>
      </c>
      <c r="G345" s="42" t="s">
        <v>171</v>
      </c>
      <c r="H345" s="43" t="s">
        <v>55</v>
      </c>
      <c r="I345" s="44">
        <v>1</v>
      </c>
      <c r="J345" s="45"/>
      <c r="K345" s="45"/>
      <c r="L345" s="45"/>
      <c r="M345" s="45"/>
      <c r="N345" s="45"/>
      <c r="O345" s="45"/>
      <c r="P345" s="45"/>
      <c r="Q345" s="45"/>
      <c r="R345" s="45"/>
      <c r="S345" s="45"/>
      <c r="T345" s="45"/>
      <c r="U345" s="45"/>
      <c r="V345" s="45"/>
      <c r="W345" s="45"/>
      <c r="X345" s="45">
        <v>3.3604413635107303E-4</v>
      </c>
      <c r="Y345" s="45">
        <v>1.0733532630288401E-6</v>
      </c>
      <c r="Z345" s="45">
        <v>4.6909235669911993E-3</v>
      </c>
      <c r="AA345" s="45"/>
      <c r="AB345" s="45">
        <v>1.3578924990383602E-6</v>
      </c>
      <c r="AC345" s="45">
        <v>5.9963074050766504E-4</v>
      </c>
      <c r="AD345" s="45">
        <v>2.404700411042811E-3</v>
      </c>
      <c r="AE345" s="45">
        <v>3.2642383730643296E-4</v>
      </c>
    </row>
    <row r="346" spans="1:31" ht="15" customHeight="1">
      <c r="A346" s="42" t="s">
        <v>47</v>
      </c>
      <c r="B346" s="42" t="s">
        <v>48</v>
      </c>
      <c r="C346" s="42" t="s">
        <v>49</v>
      </c>
      <c r="D346" s="42" t="s">
        <v>50</v>
      </c>
      <c r="E346" s="42" t="s">
        <v>51</v>
      </c>
      <c r="F346" s="42" t="s">
        <v>52</v>
      </c>
      <c r="G346" s="42" t="s">
        <v>171</v>
      </c>
      <c r="H346" s="43" t="s">
        <v>56</v>
      </c>
      <c r="I346" s="44">
        <v>298</v>
      </c>
      <c r="J346" s="45"/>
      <c r="K346" s="45"/>
      <c r="L346" s="45"/>
      <c r="M346" s="45"/>
      <c r="N346" s="45"/>
      <c r="O346" s="45"/>
      <c r="P346" s="45"/>
      <c r="Q346" s="45"/>
      <c r="R346" s="45"/>
      <c r="S346" s="45"/>
      <c r="T346" s="45"/>
      <c r="U346" s="45"/>
      <c r="V346" s="45"/>
      <c r="W346" s="45"/>
      <c r="X346" s="45">
        <v>1.6829480706762223E-6</v>
      </c>
      <c r="Y346" s="45">
        <v>5.3744063128409991E-9</v>
      </c>
      <c r="Z346" s="45">
        <v>2.3482116447294742E-5</v>
      </c>
      <c r="AA346" s="45"/>
      <c r="AB346" s="45">
        <v>6.7956209898681203E-9</v>
      </c>
      <c r="AC346" s="45">
        <v>3.0022983932893655E-6</v>
      </c>
      <c r="AD346" s="45">
        <v>1.203873059813262E-5</v>
      </c>
      <c r="AE346" s="45">
        <v>1.6336387300089999E-6</v>
      </c>
    </row>
    <row r="347" spans="1:31" ht="15" customHeight="1">
      <c r="A347" s="42" t="s">
        <v>47</v>
      </c>
      <c r="B347" s="42" t="s">
        <v>48</v>
      </c>
      <c r="C347" s="42" t="s">
        <v>49</v>
      </c>
      <c r="D347" s="42" t="s">
        <v>50</v>
      </c>
      <c r="E347" s="42" t="s">
        <v>51</v>
      </c>
      <c r="F347" s="42" t="s">
        <v>52</v>
      </c>
      <c r="G347" s="42" t="s">
        <v>172</v>
      </c>
      <c r="H347" s="43" t="s">
        <v>54</v>
      </c>
      <c r="I347" s="44">
        <v>25</v>
      </c>
      <c r="J347" s="45"/>
      <c r="K347" s="45"/>
      <c r="L347" s="45"/>
      <c r="M347" s="45"/>
      <c r="N347" s="45"/>
      <c r="O347" s="45"/>
      <c r="P347" s="45"/>
      <c r="Q347" s="45"/>
      <c r="R347" s="45"/>
      <c r="S347" s="45"/>
      <c r="T347" s="45"/>
      <c r="U347" s="45"/>
      <c r="V347" s="45"/>
      <c r="W347" s="45"/>
      <c r="X347" s="45">
        <v>4.4656449456451672E-6</v>
      </c>
      <c r="Y347" s="45">
        <v>1.1007856537117582E-7</v>
      </c>
      <c r="Z347" s="45"/>
      <c r="AA347" s="45">
        <v>1.6731249718222975E-7</v>
      </c>
      <c r="AB347" s="45">
        <v>8.8415319228759891E-6</v>
      </c>
      <c r="AC347" s="45">
        <v>3.1870637431899261E-5</v>
      </c>
      <c r="AD347" s="45">
        <v>2.0546814347752378E-5</v>
      </c>
      <c r="AE347" s="45">
        <v>9.7785736256509992E-6</v>
      </c>
    </row>
    <row r="348" spans="1:31" ht="15" customHeight="1">
      <c r="A348" s="42" t="s">
        <v>47</v>
      </c>
      <c r="B348" s="42" t="s">
        <v>48</v>
      </c>
      <c r="C348" s="42" t="s">
        <v>49</v>
      </c>
      <c r="D348" s="42" t="s">
        <v>50</v>
      </c>
      <c r="E348" s="42" t="s">
        <v>51</v>
      </c>
      <c r="F348" s="42" t="s">
        <v>52</v>
      </c>
      <c r="G348" s="42" t="s">
        <v>172</v>
      </c>
      <c r="H348" s="43" t="s">
        <v>55</v>
      </c>
      <c r="I348" s="44">
        <v>1</v>
      </c>
      <c r="J348" s="45"/>
      <c r="K348" s="45"/>
      <c r="L348" s="45"/>
      <c r="M348" s="45"/>
      <c r="N348" s="45"/>
      <c r="O348" s="45"/>
      <c r="P348" s="45"/>
      <c r="Q348" s="45"/>
      <c r="R348" s="45"/>
      <c r="S348" s="45"/>
      <c r="T348" s="45"/>
      <c r="U348" s="45"/>
      <c r="V348" s="45"/>
      <c r="W348" s="45"/>
      <c r="X348" s="45">
        <v>1.5458646316588499E-3</v>
      </c>
      <c r="Y348" s="45">
        <v>3.80998712696993E-5</v>
      </c>
      <c r="Z348" s="45"/>
      <c r="AA348" s="45">
        <v>5.7925584846295903E-5</v>
      </c>
      <c r="AB348" s="45">
        <v>3.0614300395765625E-3</v>
      </c>
      <c r="AC348" s="45">
        <v>1.1034620678190081E-2</v>
      </c>
      <c r="AD348" s="45">
        <v>7.113313755296136E-3</v>
      </c>
      <c r="AE348" s="45">
        <v>3.3849640912428322E-3</v>
      </c>
    </row>
    <row r="349" spans="1:31" ht="15" customHeight="1">
      <c r="A349" s="42" t="s">
        <v>47</v>
      </c>
      <c r="B349" s="42" t="s">
        <v>48</v>
      </c>
      <c r="C349" s="42" t="s">
        <v>49</v>
      </c>
      <c r="D349" s="42" t="s">
        <v>50</v>
      </c>
      <c r="E349" s="42" t="s">
        <v>51</v>
      </c>
      <c r="F349" s="42" t="s">
        <v>52</v>
      </c>
      <c r="G349" s="42" t="s">
        <v>172</v>
      </c>
      <c r="H349" s="43" t="s">
        <v>56</v>
      </c>
      <c r="I349" s="44">
        <v>298</v>
      </c>
      <c r="J349" s="45"/>
      <c r="K349" s="45"/>
      <c r="L349" s="45"/>
      <c r="M349" s="45"/>
      <c r="N349" s="45"/>
      <c r="O349" s="45"/>
      <c r="P349" s="45"/>
      <c r="Q349" s="45"/>
      <c r="R349" s="45"/>
      <c r="S349" s="45"/>
      <c r="T349" s="45"/>
      <c r="U349" s="45"/>
      <c r="V349" s="45"/>
      <c r="W349" s="45"/>
      <c r="X349" s="45">
        <v>7.7431925458442202E-6</v>
      </c>
      <c r="Y349" s="45">
        <v>1.9086782841307401E-7</v>
      </c>
      <c r="Z349" s="45"/>
      <c r="AA349" s="45">
        <v>2.9011586750003414E-7</v>
      </c>
      <c r="AB349" s="45">
        <v>1.5331237698049834E-5</v>
      </c>
      <c r="AC349" s="45">
        <v>5.5263207319429151E-5</v>
      </c>
      <c r="AD349" s="45">
        <v>3.5627729456255575E-5</v>
      </c>
      <c r="AE349" s="45">
        <v>1.6955503834924E-5</v>
      </c>
    </row>
    <row r="350" spans="1:31" ht="15" customHeight="1">
      <c r="A350" s="42" t="s">
        <v>47</v>
      </c>
      <c r="B350" s="42" t="s">
        <v>48</v>
      </c>
      <c r="C350" s="42" t="s">
        <v>49</v>
      </c>
      <c r="D350" s="42" t="s">
        <v>50</v>
      </c>
      <c r="E350" s="42" t="s">
        <v>51</v>
      </c>
      <c r="F350" s="42" t="s">
        <v>52</v>
      </c>
      <c r="G350" s="42" t="s">
        <v>173</v>
      </c>
      <c r="H350" s="43" t="s">
        <v>54</v>
      </c>
      <c r="I350" s="44">
        <v>25</v>
      </c>
      <c r="J350" s="45"/>
      <c r="K350" s="45"/>
      <c r="L350" s="45"/>
      <c r="M350" s="45"/>
      <c r="N350" s="45"/>
      <c r="O350" s="45"/>
      <c r="P350" s="45"/>
      <c r="Q350" s="45"/>
      <c r="R350" s="45"/>
      <c r="S350" s="45"/>
      <c r="T350" s="45"/>
      <c r="U350" s="45"/>
      <c r="V350" s="45"/>
      <c r="W350" s="45"/>
      <c r="X350" s="45">
        <v>6.6438219370433589E-7</v>
      </c>
      <c r="Y350" s="45"/>
      <c r="Z350" s="45"/>
      <c r="AA350" s="45"/>
      <c r="AB350" s="45"/>
      <c r="AC350" s="45"/>
      <c r="AD350" s="45"/>
      <c r="AE350" s="45"/>
    </row>
    <row r="351" spans="1:31" ht="15" customHeight="1">
      <c r="A351" s="42" t="s">
        <v>47</v>
      </c>
      <c r="B351" s="42" t="s">
        <v>48</v>
      </c>
      <c r="C351" s="42" t="s">
        <v>49</v>
      </c>
      <c r="D351" s="42" t="s">
        <v>50</v>
      </c>
      <c r="E351" s="42" t="s">
        <v>51</v>
      </c>
      <c r="F351" s="42" t="s">
        <v>52</v>
      </c>
      <c r="G351" s="42" t="s">
        <v>173</v>
      </c>
      <c r="H351" s="43" t="s">
        <v>55</v>
      </c>
      <c r="I351" s="44">
        <v>1</v>
      </c>
      <c r="J351" s="45"/>
      <c r="K351" s="45"/>
      <c r="L351" s="45"/>
      <c r="M351" s="45"/>
      <c r="N351" s="45"/>
      <c r="O351" s="45"/>
      <c r="P351" s="45"/>
      <c r="Q351" s="45"/>
      <c r="R351" s="45"/>
      <c r="S351" s="45"/>
      <c r="T351" s="45"/>
      <c r="U351" s="45"/>
      <c r="V351" s="45"/>
      <c r="W351" s="45"/>
      <c r="X351" s="45">
        <v>2.5634740206401498E-4</v>
      </c>
      <c r="Y351" s="45"/>
      <c r="Z351" s="45"/>
      <c r="AA351" s="45"/>
      <c r="AB351" s="45"/>
      <c r="AC351" s="45"/>
      <c r="AD351" s="45"/>
      <c r="AE351" s="45"/>
    </row>
    <row r="352" spans="1:31" ht="15" customHeight="1">
      <c r="A352" s="42" t="s">
        <v>47</v>
      </c>
      <c r="B352" s="42" t="s">
        <v>48</v>
      </c>
      <c r="C352" s="42" t="s">
        <v>49</v>
      </c>
      <c r="D352" s="42" t="s">
        <v>50</v>
      </c>
      <c r="E352" s="42" t="s">
        <v>51</v>
      </c>
      <c r="F352" s="42" t="s">
        <v>52</v>
      </c>
      <c r="G352" s="42" t="s">
        <v>173</v>
      </c>
      <c r="H352" s="43" t="s">
        <v>56</v>
      </c>
      <c r="I352" s="44">
        <v>298</v>
      </c>
      <c r="J352" s="45"/>
      <c r="K352" s="45"/>
      <c r="L352" s="45"/>
      <c r="M352" s="45"/>
      <c r="N352" s="45"/>
      <c r="O352" s="45"/>
      <c r="P352" s="45"/>
      <c r="Q352" s="45"/>
      <c r="R352" s="45"/>
      <c r="S352" s="45"/>
      <c r="T352" s="45"/>
      <c r="U352" s="45"/>
      <c r="V352" s="45"/>
      <c r="W352" s="45"/>
      <c r="X352" s="45">
        <v>1.1521104180755742E-6</v>
      </c>
      <c r="Y352" s="45"/>
      <c r="Z352" s="45"/>
      <c r="AA352" s="45"/>
      <c r="AB352" s="45"/>
      <c r="AC352" s="45"/>
      <c r="AD352" s="45"/>
      <c r="AE352" s="45"/>
    </row>
    <row r="353" spans="1:31" ht="15" customHeight="1">
      <c r="A353" s="42" t="s">
        <v>47</v>
      </c>
      <c r="B353" s="42" t="s">
        <v>48</v>
      </c>
      <c r="C353" s="42" t="s">
        <v>49</v>
      </c>
      <c r="D353" s="42" t="s">
        <v>50</v>
      </c>
      <c r="E353" s="42" t="s">
        <v>51</v>
      </c>
      <c r="F353" s="42" t="s">
        <v>52</v>
      </c>
      <c r="G353" s="42" t="s">
        <v>174</v>
      </c>
      <c r="H353" s="43" t="s">
        <v>54</v>
      </c>
      <c r="I353" s="44">
        <v>25</v>
      </c>
      <c r="J353" s="45"/>
      <c r="K353" s="45"/>
      <c r="L353" s="45"/>
      <c r="M353" s="45"/>
      <c r="N353" s="45"/>
      <c r="O353" s="45"/>
      <c r="P353" s="45"/>
      <c r="Q353" s="45"/>
      <c r="R353" s="45"/>
      <c r="S353" s="45"/>
      <c r="T353" s="45"/>
      <c r="U353" s="45"/>
      <c r="V353" s="45"/>
      <c r="W353" s="45"/>
      <c r="X353" s="45">
        <v>6.4427882006843197E-5</v>
      </c>
      <c r="Y353" s="45">
        <v>4.4708152206931785E-8</v>
      </c>
      <c r="Z353" s="45"/>
      <c r="AA353" s="45"/>
      <c r="AB353" s="45">
        <v>1.9989660939601783E-8</v>
      </c>
      <c r="AC353" s="45">
        <v>2.9206993577103098E-7</v>
      </c>
      <c r="AD353" s="45">
        <v>4.9801840677833336E-6</v>
      </c>
      <c r="AE353" s="45">
        <v>6.9925646348786998E-5</v>
      </c>
    </row>
    <row r="354" spans="1:31" ht="15" customHeight="1">
      <c r="A354" s="42" t="s">
        <v>47</v>
      </c>
      <c r="B354" s="42" t="s">
        <v>48</v>
      </c>
      <c r="C354" s="42" t="s">
        <v>49</v>
      </c>
      <c r="D354" s="42" t="s">
        <v>50</v>
      </c>
      <c r="E354" s="42" t="s">
        <v>51</v>
      </c>
      <c r="F354" s="42" t="s">
        <v>52</v>
      </c>
      <c r="G354" s="42" t="s">
        <v>174</v>
      </c>
      <c r="H354" s="43" t="s">
        <v>55</v>
      </c>
      <c r="I354" s="44">
        <v>1</v>
      </c>
      <c r="J354" s="45"/>
      <c r="K354" s="45"/>
      <c r="L354" s="45"/>
      <c r="M354" s="45"/>
      <c r="N354" s="45"/>
      <c r="O354" s="45"/>
      <c r="P354" s="45"/>
      <c r="Q354" s="45"/>
      <c r="R354" s="45"/>
      <c r="S354" s="45"/>
      <c r="T354" s="45"/>
      <c r="U354" s="45"/>
      <c r="V354" s="45"/>
      <c r="W354" s="45"/>
      <c r="X354" s="45">
        <v>2.23034889267275E-2</v>
      </c>
      <c r="Y354" s="45">
        <v>1.54796587322939E-5</v>
      </c>
      <c r="Z354" s="45"/>
      <c r="AA354" s="45"/>
      <c r="AB354" s="45">
        <v>6.9214378475240695E-6</v>
      </c>
      <c r="AC354" s="45">
        <v>1.011444301341597E-4</v>
      </c>
      <c r="AD354" s="45">
        <v>1.7313668416735371E-3</v>
      </c>
      <c r="AE354" s="45">
        <v>2.5346320710550835E-2</v>
      </c>
    </row>
    <row r="355" spans="1:31" ht="15" customHeight="1">
      <c r="A355" s="42" t="s">
        <v>47</v>
      </c>
      <c r="B355" s="42" t="s">
        <v>48</v>
      </c>
      <c r="C355" s="42" t="s">
        <v>49</v>
      </c>
      <c r="D355" s="42" t="s">
        <v>50</v>
      </c>
      <c r="E355" s="42" t="s">
        <v>51</v>
      </c>
      <c r="F355" s="42" t="s">
        <v>52</v>
      </c>
      <c r="G355" s="42" t="s">
        <v>174</v>
      </c>
      <c r="H355" s="43" t="s">
        <v>56</v>
      </c>
      <c r="I355" s="44">
        <v>298</v>
      </c>
      <c r="J355" s="45"/>
      <c r="K355" s="45"/>
      <c r="L355" s="45"/>
      <c r="M355" s="45"/>
      <c r="N355" s="45"/>
      <c r="O355" s="45"/>
      <c r="P355" s="45"/>
      <c r="Q355" s="45"/>
      <c r="R355" s="45"/>
      <c r="S355" s="45"/>
      <c r="T355" s="45"/>
      <c r="U355" s="45"/>
      <c r="V355" s="45"/>
      <c r="W355" s="45"/>
      <c r="X355" s="45">
        <v>1.1170353308032295E-4</v>
      </c>
      <c r="Y355" s="45">
        <v>7.7511627647089387E-8</v>
      </c>
      <c r="Z355" s="45"/>
      <c r="AA355" s="45"/>
      <c r="AB355" s="45">
        <v>3.4657133123448855E-8</v>
      </c>
      <c r="AC355" s="45">
        <v>5.063755632192151E-7</v>
      </c>
      <c r="AD355" s="45">
        <v>8.6324144237394844E-6</v>
      </c>
      <c r="AE355" s="45">
        <v>1.2089516792020198E-4</v>
      </c>
    </row>
    <row r="356" spans="1:31" ht="15" customHeight="1">
      <c r="A356" s="42" t="s">
        <v>47</v>
      </c>
      <c r="B356" s="42" t="s">
        <v>48</v>
      </c>
      <c r="C356" s="42" t="s">
        <v>49</v>
      </c>
      <c r="D356" s="42" t="s">
        <v>50</v>
      </c>
      <c r="E356" s="42" t="s">
        <v>51</v>
      </c>
      <c r="F356" s="42" t="s">
        <v>52</v>
      </c>
      <c r="G356" s="42" t="s">
        <v>175</v>
      </c>
      <c r="H356" s="43" t="s">
        <v>54</v>
      </c>
      <c r="I356" s="44">
        <v>25</v>
      </c>
      <c r="J356" s="45"/>
      <c r="K356" s="45"/>
      <c r="L356" s="45"/>
      <c r="M356" s="45"/>
      <c r="N356" s="45"/>
      <c r="O356" s="45"/>
      <c r="P356" s="45"/>
      <c r="Q356" s="45"/>
      <c r="R356" s="45"/>
      <c r="S356" s="45"/>
      <c r="T356" s="45"/>
      <c r="U356" s="45"/>
      <c r="V356" s="45"/>
      <c r="W356" s="45">
        <v>4.387695972214309E-7</v>
      </c>
      <c r="X356" s="45"/>
      <c r="Y356" s="45"/>
      <c r="Z356" s="45"/>
      <c r="AA356" s="45"/>
      <c r="AB356" s="45"/>
      <c r="AC356" s="45">
        <v>4.4687142996304499E-7</v>
      </c>
      <c r="AD356" s="45">
        <v>4.7147256058964289E-6</v>
      </c>
      <c r="AE356" s="45">
        <v>9.1794589515000008E-7</v>
      </c>
    </row>
    <row r="357" spans="1:31" ht="15" customHeight="1">
      <c r="A357" s="42" t="s">
        <v>47</v>
      </c>
      <c r="B357" s="42" t="s">
        <v>48</v>
      </c>
      <c r="C357" s="42" t="s">
        <v>49</v>
      </c>
      <c r="D357" s="42" t="s">
        <v>50</v>
      </c>
      <c r="E357" s="42" t="s">
        <v>51</v>
      </c>
      <c r="F357" s="42" t="s">
        <v>52</v>
      </c>
      <c r="G357" s="42" t="s">
        <v>175</v>
      </c>
      <c r="H357" s="43" t="s">
        <v>55</v>
      </c>
      <c r="I357" s="44">
        <v>1</v>
      </c>
      <c r="J357" s="45"/>
      <c r="K357" s="45"/>
      <c r="L357" s="45"/>
      <c r="M357" s="45"/>
      <c r="N357" s="45"/>
      <c r="O357" s="45"/>
      <c r="P357" s="45"/>
      <c r="Q357" s="45"/>
      <c r="R357" s="45"/>
      <c r="S357" s="45"/>
      <c r="T357" s="45"/>
      <c r="U357" s="45"/>
      <c r="V357" s="45"/>
      <c r="W357" s="45">
        <v>1.5193014591896803E-4</v>
      </c>
      <c r="X357" s="45"/>
      <c r="Y357" s="45"/>
      <c r="Z357" s="45"/>
      <c r="AA357" s="45"/>
      <c r="AB357" s="45"/>
      <c r="AC357" s="45">
        <v>1.5472519421730208E-4</v>
      </c>
      <c r="AD357" s="45">
        <v>1.632783034683893E-3</v>
      </c>
      <c r="AE357" s="45">
        <v>3.1780847326942397E-4</v>
      </c>
    </row>
    <row r="358" spans="1:31" ht="15" customHeight="1">
      <c r="A358" s="42" t="s">
        <v>47</v>
      </c>
      <c r="B358" s="42" t="s">
        <v>48</v>
      </c>
      <c r="C358" s="42" t="s">
        <v>49</v>
      </c>
      <c r="D358" s="42" t="s">
        <v>50</v>
      </c>
      <c r="E358" s="42" t="s">
        <v>51</v>
      </c>
      <c r="F358" s="42" t="s">
        <v>52</v>
      </c>
      <c r="G358" s="42" t="s">
        <v>175</v>
      </c>
      <c r="H358" s="43" t="s">
        <v>56</v>
      </c>
      <c r="I358" s="44">
        <v>298</v>
      </c>
      <c r="J358" s="45"/>
      <c r="K358" s="45"/>
      <c r="L358" s="45"/>
      <c r="M358" s="45"/>
      <c r="N358" s="45"/>
      <c r="O358" s="45"/>
      <c r="P358" s="45"/>
      <c r="Q358" s="45"/>
      <c r="R358" s="45"/>
      <c r="S358" s="45"/>
      <c r="T358" s="45"/>
      <c r="U358" s="45"/>
      <c r="V358" s="45"/>
      <c r="W358" s="45">
        <v>7.6084113080867104E-7</v>
      </c>
      <c r="X358" s="45"/>
      <c r="Y358" s="45"/>
      <c r="Z358" s="45"/>
      <c r="AA358" s="45"/>
      <c r="AB358" s="45"/>
      <c r="AC358" s="45">
        <v>7.7493295694945034E-7</v>
      </c>
      <c r="AD358" s="45">
        <v>8.1759103142277475E-6</v>
      </c>
      <c r="AE358" s="45">
        <v>1.5917055219000002E-6</v>
      </c>
    </row>
    <row r="359" spans="1:31" ht="15" customHeight="1">
      <c r="A359" s="42" t="s">
        <v>47</v>
      </c>
      <c r="B359" s="42" t="s">
        <v>48</v>
      </c>
      <c r="C359" s="42" t="s">
        <v>49</v>
      </c>
      <c r="D359" s="42" t="s">
        <v>50</v>
      </c>
      <c r="E359" s="42" t="s">
        <v>51</v>
      </c>
      <c r="F359" s="42" t="s">
        <v>52</v>
      </c>
      <c r="G359" s="42" t="s">
        <v>176</v>
      </c>
      <c r="H359" s="43" t="s">
        <v>54</v>
      </c>
      <c r="I359" s="44">
        <v>25</v>
      </c>
      <c r="J359" s="45"/>
      <c r="K359" s="45"/>
      <c r="L359" s="45"/>
      <c r="M359" s="45"/>
      <c r="N359" s="45"/>
      <c r="O359" s="45"/>
      <c r="P359" s="45"/>
      <c r="Q359" s="45"/>
      <c r="R359" s="45"/>
      <c r="S359" s="45"/>
      <c r="T359" s="45"/>
      <c r="U359" s="45"/>
      <c r="V359" s="45"/>
      <c r="W359" s="45"/>
      <c r="X359" s="45"/>
      <c r="Y359" s="45"/>
      <c r="Z359" s="45">
        <v>2.4846442499999998E-4</v>
      </c>
      <c r="AA359" s="45">
        <v>3.128044E-4</v>
      </c>
      <c r="AB359" s="45">
        <v>5.0517747500000005E-4</v>
      </c>
      <c r="AC359" s="45">
        <v>2.58920825E-4</v>
      </c>
      <c r="AD359" s="45">
        <v>4.6046884999999997E-4</v>
      </c>
      <c r="AE359" s="45">
        <v>6.0464882500000001E-4</v>
      </c>
    </row>
    <row r="360" spans="1:31" ht="15" customHeight="1">
      <c r="A360" s="42" t="s">
        <v>47</v>
      </c>
      <c r="B360" s="42" t="s">
        <v>48</v>
      </c>
      <c r="C360" s="42" t="s">
        <v>49</v>
      </c>
      <c r="D360" s="42" t="s">
        <v>50</v>
      </c>
      <c r="E360" s="42" t="s">
        <v>51</v>
      </c>
      <c r="F360" s="42" t="s">
        <v>52</v>
      </c>
      <c r="G360" s="42" t="s">
        <v>176</v>
      </c>
      <c r="H360" s="43" t="s">
        <v>55</v>
      </c>
      <c r="I360" s="44">
        <v>1</v>
      </c>
      <c r="J360" s="45"/>
      <c r="K360" s="45"/>
      <c r="L360" s="45"/>
      <c r="M360" s="45"/>
      <c r="N360" s="45"/>
      <c r="O360" s="45"/>
      <c r="P360" s="45"/>
      <c r="Q360" s="45"/>
      <c r="R360" s="45"/>
      <c r="S360" s="45"/>
      <c r="T360" s="45"/>
      <c r="U360" s="45"/>
      <c r="V360" s="45"/>
      <c r="W360" s="45"/>
      <c r="X360" s="45"/>
      <c r="Y360" s="45"/>
      <c r="Z360" s="45">
        <v>0.52694337383500001</v>
      </c>
      <c r="AA360" s="45">
        <v>0.66339554938099998</v>
      </c>
      <c r="AB360" s="45">
        <v>1.0713803631559999</v>
      </c>
      <c r="AC360" s="45">
        <v>0.54911927882500011</v>
      </c>
      <c r="AD360" s="45">
        <v>0.97656236184400003</v>
      </c>
      <c r="AE360" s="45">
        <v>1.2823392313840001</v>
      </c>
    </row>
    <row r="361" spans="1:31" ht="15" customHeight="1">
      <c r="A361" s="42" t="s">
        <v>47</v>
      </c>
      <c r="B361" s="42" t="s">
        <v>48</v>
      </c>
      <c r="C361" s="42" t="s">
        <v>49</v>
      </c>
      <c r="D361" s="42" t="s">
        <v>50</v>
      </c>
      <c r="E361" s="42" t="s">
        <v>51</v>
      </c>
      <c r="F361" s="42" t="s">
        <v>52</v>
      </c>
      <c r="G361" s="42" t="s">
        <v>176</v>
      </c>
      <c r="H361" s="43" t="s">
        <v>56</v>
      </c>
      <c r="I361" s="44">
        <v>298</v>
      </c>
      <c r="J361" s="45"/>
      <c r="K361" s="45"/>
      <c r="L361" s="45"/>
      <c r="M361" s="45"/>
      <c r="N361" s="45"/>
      <c r="O361" s="45"/>
      <c r="P361" s="45"/>
      <c r="Q361" s="45"/>
      <c r="R361" s="45"/>
      <c r="S361" s="45"/>
      <c r="T361" s="45"/>
      <c r="U361" s="45"/>
      <c r="V361" s="45"/>
      <c r="W361" s="45"/>
      <c r="X361" s="45"/>
      <c r="Y361" s="45"/>
      <c r="Z361" s="45">
        <v>2.9616968400000002E-4</v>
      </c>
      <c r="AA361" s="45">
        <v>3.7286296400000001E-4</v>
      </c>
      <c r="AB361" s="45">
        <v>6.0217157999999983E-4</v>
      </c>
      <c r="AC361" s="45">
        <v>3.0863353399999992E-4</v>
      </c>
      <c r="AD361" s="45">
        <v>5.4887874999999997E-4</v>
      </c>
      <c r="AE361" s="45">
        <v>7.2074130999999996E-4</v>
      </c>
    </row>
    <row r="362" spans="1:31" ht="15" customHeight="1">
      <c r="A362" s="42" t="s">
        <v>47</v>
      </c>
      <c r="B362" s="42" t="s">
        <v>48</v>
      </c>
      <c r="C362" s="42" t="s">
        <v>49</v>
      </c>
      <c r="D362" s="42" t="s">
        <v>50</v>
      </c>
      <c r="E362" s="42" t="s">
        <v>51</v>
      </c>
      <c r="F362" s="42" t="s">
        <v>52</v>
      </c>
      <c r="G362" s="42" t="s">
        <v>177</v>
      </c>
      <c r="H362" s="43" t="s">
        <v>54</v>
      </c>
      <c r="I362" s="44">
        <v>25</v>
      </c>
      <c r="J362" s="45">
        <v>4.0397401017198383E-3</v>
      </c>
      <c r="K362" s="45">
        <v>7.1529521957052148E-3</v>
      </c>
      <c r="L362" s="45">
        <v>8.1305434724552941E-3</v>
      </c>
      <c r="M362" s="45">
        <v>9.5816460907960661E-3</v>
      </c>
      <c r="N362" s="45">
        <v>1.0359593533281379E-2</v>
      </c>
      <c r="O362" s="45">
        <v>9.2802052549586962E-3</v>
      </c>
      <c r="P362" s="45">
        <v>8.9070395058377244E-3</v>
      </c>
      <c r="Q362" s="45">
        <v>1.0011355277217738E-2</v>
      </c>
      <c r="R362" s="45">
        <v>1.0996711780985243E-2</v>
      </c>
      <c r="S362" s="45">
        <v>7.114667771494566E-3</v>
      </c>
      <c r="T362" s="45">
        <v>6.384513371460729E-3</v>
      </c>
      <c r="U362" s="45">
        <v>7.1791062824618553E-3</v>
      </c>
      <c r="V362" s="45">
        <v>8.1956509695262861E-3</v>
      </c>
      <c r="W362" s="45">
        <v>5.5744514662984333E-3</v>
      </c>
      <c r="X362" s="45">
        <v>6.3346256336261715E-3</v>
      </c>
      <c r="Y362" s="45">
        <v>5.2864895100271855E-3</v>
      </c>
      <c r="Z362" s="45">
        <v>4.3167892828665979E-3</v>
      </c>
      <c r="AA362" s="45">
        <v>3.8549087248869866E-3</v>
      </c>
      <c r="AB362" s="45">
        <v>4.945351034549462E-3</v>
      </c>
      <c r="AC362" s="45">
        <v>4.4045575479139129E-3</v>
      </c>
      <c r="AD362" s="45">
        <v>3.6685776823823252E-3</v>
      </c>
      <c r="AE362" s="45">
        <v>3.3925872575437531E-3</v>
      </c>
    </row>
    <row r="363" spans="1:31" ht="15" customHeight="1">
      <c r="A363" s="42" t="s">
        <v>47</v>
      </c>
      <c r="B363" s="42" t="s">
        <v>48</v>
      </c>
      <c r="C363" s="42" t="s">
        <v>49</v>
      </c>
      <c r="D363" s="42" t="s">
        <v>50</v>
      </c>
      <c r="E363" s="42" t="s">
        <v>51</v>
      </c>
      <c r="F363" s="42" t="s">
        <v>52</v>
      </c>
      <c r="G363" s="42" t="s">
        <v>177</v>
      </c>
      <c r="H363" s="43" t="s">
        <v>55</v>
      </c>
      <c r="I363" s="44">
        <v>1</v>
      </c>
      <c r="J363" s="45">
        <v>14.199118089162724</v>
      </c>
      <c r="K363" s="45">
        <v>25.305136506730832</v>
      </c>
      <c r="L363" s="45">
        <v>26.799804213125917</v>
      </c>
      <c r="M363" s="45">
        <v>31.908527577639354</v>
      </c>
      <c r="N363" s="45">
        <v>32.779004096032423</v>
      </c>
      <c r="O363" s="45">
        <v>29.886689849457902</v>
      </c>
      <c r="P363" s="45">
        <v>27.840508809483861</v>
      </c>
      <c r="Q363" s="45">
        <v>32.588550380625996</v>
      </c>
      <c r="R363" s="45">
        <v>37.745884923579602</v>
      </c>
      <c r="S363" s="45">
        <v>14.976115826142879</v>
      </c>
      <c r="T363" s="45">
        <v>13.439167479842583</v>
      </c>
      <c r="U363" s="45">
        <v>15.225448603846599</v>
      </c>
      <c r="V363" s="45">
        <v>17.381336576171332</v>
      </c>
      <c r="W363" s="45">
        <v>11.822296669724958</v>
      </c>
      <c r="X363" s="45">
        <v>13.43447404379453</v>
      </c>
      <c r="Y363" s="45">
        <v>11.211586952865824</v>
      </c>
      <c r="Z363" s="45">
        <v>9.155046711103676</v>
      </c>
      <c r="AA363" s="45">
        <v>8.1754904237404808</v>
      </c>
      <c r="AB363" s="45">
        <v>10.488100474072576</v>
      </c>
      <c r="AC363" s="45">
        <v>9.3411856476158714</v>
      </c>
      <c r="AD363" s="45">
        <v>7.7803195487964576</v>
      </c>
      <c r="AE363" s="45">
        <v>7.1949990557988217</v>
      </c>
    </row>
    <row r="364" spans="1:31" ht="15" customHeight="1">
      <c r="A364" s="42" t="s">
        <v>47</v>
      </c>
      <c r="B364" s="42" t="s">
        <v>48</v>
      </c>
      <c r="C364" s="42" t="s">
        <v>49</v>
      </c>
      <c r="D364" s="42" t="s">
        <v>50</v>
      </c>
      <c r="E364" s="42" t="s">
        <v>51</v>
      </c>
      <c r="F364" s="42" t="s">
        <v>52</v>
      </c>
      <c r="G364" s="42" t="s">
        <v>177</v>
      </c>
      <c r="H364" s="43" t="s">
        <v>56</v>
      </c>
      <c r="I364" s="44">
        <v>298</v>
      </c>
      <c r="J364" s="45">
        <v>6.3583130373870561E-2</v>
      </c>
      <c r="K364" s="45">
        <v>0.11065977582174494</v>
      </c>
      <c r="L364" s="45">
        <v>0.10899573296916194</v>
      </c>
      <c r="M364" s="45">
        <v>0.13215023466787712</v>
      </c>
      <c r="N364" s="45">
        <v>0.12567287360770663</v>
      </c>
      <c r="O364" s="45">
        <v>0.11826654061134728</v>
      </c>
      <c r="P364" s="45">
        <v>0.10400969460359467</v>
      </c>
      <c r="Q364" s="45">
        <v>0.13066486330565444</v>
      </c>
      <c r="R364" s="45">
        <v>0.1636150127957785</v>
      </c>
      <c r="S364" s="45">
        <v>9.8601359691750656E-3</v>
      </c>
      <c r="T364" s="45">
        <v>8.8482234113364429E-3</v>
      </c>
      <c r="U364" s="45">
        <v>8.5574946886953253E-3</v>
      </c>
      <c r="V364" s="45">
        <v>9.7692159556753682E-3</v>
      </c>
      <c r="W364" s="45">
        <v>6.6447461478279599E-3</v>
      </c>
      <c r="X364" s="45">
        <v>7.5508737552824837E-3</v>
      </c>
      <c r="Y364" s="45">
        <v>6.3014954959525133E-3</v>
      </c>
      <c r="Z364" s="45">
        <v>5.1456128251770993E-3</v>
      </c>
      <c r="AA364" s="45">
        <v>4.5950512000653664E-3</v>
      </c>
      <c r="AB364" s="45">
        <v>5.8948584331829966E-3</v>
      </c>
      <c r="AC364" s="45">
        <v>5.2502325971133888E-3</v>
      </c>
      <c r="AD364" s="45">
        <v>4.3729445973997401E-3</v>
      </c>
      <c r="AE364" s="45">
        <v>4.0439640109921722E-3</v>
      </c>
    </row>
    <row r="365" spans="1:31" ht="15" customHeight="1">
      <c r="A365" s="42" t="s">
        <v>47</v>
      </c>
      <c r="B365" s="42" t="s">
        <v>48</v>
      </c>
      <c r="C365" s="42" t="s">
        <v>49</v>
      </c>
      <c r="D365" s="42" t="s">
        <v>50</v>
      </c>
      <c r="E365" s="42" t="s">
        <v>51</v>
      </c>
      <c r="F365" s="42" t="s">
        <v>52</v>
      </c>
      <c r="G365" s="42" t="s">
        <v>178</v>
      </c>
      <c r="H365" s="43" t="s">
        <v>54</v>
      </c>
      <c r="I365" s="44">
        <v>25</v>
      </c>
      <c r="J365" s="45"/>
      <c r="K365" s="45"/>
      <c r="L365" s="45"/>
      <c r="M365" s="45"/>
      <c r="N365" s="45"/>
      <c r="O365" s="45">
        <v>1.8470088749999934E-5</v>
      </c>
      <c r="P365" s="45">
        <v>1.9963675000000069E-5</v>
      </c>
      <c r="Q365" s="45">
        <v>1.6321624999999995E-5</v>
      </c>
      <c r="R365" s="45">
        <v>1.6150124999999971E-5</v>
      </c>
      <c r="S365" s="45">
        <v>1.1565166666666667E-5</v>
      </c>
      <c r="T365" s="45">
        <v>1.0990250000000004E-5</v>
      </c>
      <c r="U365" s="45"/>
      <c r="V365" s="45">
        <v>2.1830748E-6</v>
      </c>
      <c r="W365" s="45">
        <v>1.0394824999999999E-3</v>
      </c>
      <c r="X365" s="45">
        <v>1.1301787496584999E-3</v>
      </c>
      <c r="Y365" s="45">
        <v>5.3576135793754445E-4</v>
      </c>
      <c r="Z365" s="45">
        <v>4.2438257385397991E-4</v>
      </c>
      <c r="AA365" s="45">
        <v>1.1313863560234499E-3</v>
      </c>
      <c r="AB365" s="45">
        <v>6.2553041892879271E-3</v>
      </c>
      <c r="AC365" s="45">
        <v>2.3178374940913135E-4</v>
      </c>
      <c r="AD365" s="45">
        <v>3.2600167119700599E-4</v>
      </c>
      <c r="AE365" s="45">
        <v>3.3383329888259485E-4</v>
      </c>
    </row>
    <row r="366" spans="1:31" ht="15" customHeight="1">
      <c r="A366" s="42" t="s">
        <v>47</v>
      </c>
      <c r="B366" s="42" t="s">
        <v>48</v>
      </c>
      <c r="C366" s="42" t="s">
        <v>49</v>
      </c>
      <c r="D366" s="42" t="s">
        <v>50</v>
      </c>
      <c r="E366" s="42" t="s">
        <v>51</v>
      </c>
      <c r="F366" s="42" t="s">
        <v>52</v>
      </c>
      <c r="G366" s="42" t="s">
        <v>178</v>
      </c>
      <c r="H366" s="43" t="s">
        <v>55</v>
      </c>
      <c r="I366" s="44">
        <v>1</v>
      </c>
      <c r="J366" s="45"/>
      <c r="K366" s="45"/>
      <c r="L366" s="45"/>
      <c r="M366" s="45"/>
      <c r="N366" s="45"/>
      <c r="O366" s="45">
        <v>4.8122966999318992E-2</v>
      </c>
      <c r="P366" s="45">
        <v>5.2014437299882303E-2</v>
      </c>
      <c r="Q366" s="45">
        <v>4.2525243483210795E-2</v>
      </c>
      <c r="R366" s="45">
        <v>4.2078408118633323E-2</v>
      </c>
      <c r="S366" s="45">
        <v>2.7246862699999992E-2</v>
      </c>
      <c r="T366" s="45">
        <v>2.5876140899999994E-2</v>
      </c>
      <c r="U366" s="45"/>
      <c r="V366" s="45">
        <v>5.0039999999999998E-3</v>
      </c>
      <c r="W366" s="45">
        <v>5.3087000000000002E-2</v>
      </c>
      <c r="X366" s="45">
        <v>0.234127</v>
      </c>
      <c r="Y366" s="45">
        <v>0.25468422633032306</v>
      </c>
      <c r="Z366" s="45">
        <v>0.26443626557773564</v>
      </c>
      <c r="AA366" s="45">
        <v>0.24905735793737674</v>
      </c>
      <c r="AB366" s="45">
        <v>0.22261619713088324</v>
      </c>
      <c r="AC366" s="45">
        <v>0.20433006366544393</v>
      </c>
      <c r="AD366" s="45">
        <v>0.22823471737700024</v>
      </c>
      <c r="AE366" s="45">
        <v>0.21046805649386308</v>
      </c>
    </row>
    <row r="367" spans="1:31" ht="15" customHeight="1">
      <c r="A367" s="42" t="s">
        <v>47</v>
      </c>
      <c r="B367" s="42" t="s">
        <v>48</v>
      </c>
      <c r="C367" s="42" t="s">
        <v>49</v>
      </c>
      <c r="D367" s="42" t="s">
        <v>50</v>
      </c>
      <c r="E367" s="42" t="s">
        <v>51</v>
      </c>
      <c r="F367" s="42" t="s">
        <v>52</v>
      </c>
      <c r="G367" s="42" t="s">
        <v>178</v>
      </c>
      <c r="H367" s="43" t="s">
        <v>56</v>
      </c>
      <c r="I367" s="44">
        <v>298</v>
      </c>
      <c r="J367" s="45"/>
      <c r="K367" s="45"/>
      <c r="L367" s="45"/>
      <c r="M367" s="45"/>
      <c r="N367" s="45"/>
      <c r="O367" s="45">
        <v>2.2016345789999916E-5</v>
      </c>
      <c r="P367" s="45">
        <v>2.3796700600000086E-5</v>
      </c>
      <c r="Q367" s="45">
        <v>1.9455376999999997E-5</v>
      </c>
      <c r="R367" s="45">
        <v>1.9250948999999966E-5</v>
      </c>
      <c r="S367" s="45">
        <v>1.3785678666666669E-5</v>
      </c>
      <c r="T367" s="45">
        <v>1.3100378000000004E-5</v>
      </c>
      <c r="U367" s="45"/>
      <c r="V367" s="45">
        <v>2.483025102E-6</v>
      </c>
      <c r="W367" s="45">
        <v>3.2243600000000004E-5</v>
      </c>
      <c r="X367" s="45">
        <v>1.2900270959293199E-4</v>
      </c>
      <c r="Y367" s="45">
        <v>1.3900997666155306E-4</v>
      </c>
      <c r="Z367" s="45">
        <v>1.4374426203394414E-4</v>
      </c>
      <c r="AA367" s="45">
        <v>1.3407807437995241E-4</v>
      </c>
      <c r="AB367" s="45">
        <v>1.3668835563120901E-4</v>
      </c>
      <c r="AC367" s="45">
        <v>1.1214991529568449E-4</v>
      </c>
      <c r="AD367" s="45">
        <v>1.2220732206683118E-4</v>
      </c>
      <c r="AE367" s="45">
        <v>1.1258632153093306E-4</v>
      </c>
    </row>
    <row r="368" spans="1:31" ht="15" customHeight="1">
      <c r="A368" s="42" t="s">
        <v>47</v>
      </c>
      <c r="B368" s="42" t="s">
        <v>48</v>
      </c>
      <c r="C368" s="42" t="s">
        <v>49</v>
      </c>
      <c r="D368" s="42" t="s">
        <v>50</v>
      </c>
      <c r="E368" s="42" t="s">
        <v>51</v>
      </c>
      <c r="F368" s="42" t="s">
        <v>52</v>
      </c>
      <c r="G368" s="42" t="s">
        <v>179</v>
      </c>
      <c r="H368" s="43" t="s">
        <v>54</v>
      </c>
      <c r="I368" s="44">
        <v>25</v>
      </c>
      <c r="J368" s="45">
        <v>1.4359535601767139E-7</v>
      </c>
      <c r="K368" s="45">
        <v>3.3271845264864251E-7</v>
      </c>
      <c r="L368" s="45">
        <v>5.358670835335583E-8</v>
      </c>
      <c r="M368" s="45">
        <v>1.3762088784193362E-8</v>
      </c>
      <c r="N368" s="45">
        <v>1.7687181021697467E-8</v>
      </c>
      <c r="O368" s="45">
        <v>2.8234627649052344E-8</v>
      </c>
      <c r="P368" s="45">
        <v>1.5995419666100974E-7</v>
      </c>
      <c r="Q368" s="45">
        <v>8.1725504397607536E-8</v>
      </c>
      <c r="R368" s="45">
        <v>7.007578014255335E-8</v>
      </c>
      <c r="S368" s="45">
        <v>3.2532791093583675E-8</v>
      </c>
      <c r="T368" s="45">
        <v>2.4967102558328713E-8</v>
      </c>
      <c r="U368" s="45">
        <v>9.6226697187276802E-9</v>
      </c>
      <c r="V368" s="45">
        <v>1.2583743979690481E-8</v>
      </c>
      <c r="W368" s="45">
        <v>2.9267645366240533E-8</v>
      </c>
      <c r="X368" s="45">
        <v>4.9105971896252792E-8</v>
      </c>
      <c r="Y368" s="45">
        <v>8.4774771090637415E-8</v>
      </c>
      <c r="Z368" s="45">
        <v>1.1722645465285753E-7</v>
      </c>
      <c r="AA368" s="45">
        <v>1.0864068785350909E-7</v>
      </c>
      <c r="AB368" s="45">
        <v>1.3397099502890181E-7</v>
      </c>
      <c r="AC368" s="45">
        <v>1.6296041703318029E-7</v>
      </c>
      <c r="AD368" s="45">
        <v>2.1687568058357163E-7</v>
      </c>
      <c r="AE368" s="45">
        <v>2.1142523022925912E-7</v>
      </c>
    </row>
    <row r="369" spans="1:31" ht="15" customHeight="1">
      <c r="A369" s="42" t="s">
        <v>47</v>
      </c>
      <c r="B369" s="42" t="s">
        <v>48</v>
      </c>
      <c r="C369" s="42" t="s">
        <v>49</v>
      </c>
      <c r="D369" s="42" t="s">
        <v>50</v>
      </c>
      <c r="E369" s="42" t="s">
        <v>51</v>
      </c>
      <c r="F369" s="42" t="s">
        <v>52</v>
      </c>
      <c r="G369" s="42" t="s">
        <v>179</v>
      </c>
      <c r="H369" s="43" t="s">
        <v>56</v>
      </c>
      <c r="I369" s="44">
        <v>298</v>
      </c>
      <c r="J369" s="45">
        <v>3.4233132874612863E-7</v>
      </c>
      <c r="K369" s="45">
        <v>7.9320079111436395E-7</v>
      </c>
      <c r="L369" s="45">
        <v>1.2775071271440035E-7</v>
      </c>
      <c r="M369" s="45">
        <v>3.280881966151698E-8</v>
      </c>
      <c r="N369" s="45">
        <v>4.2166239555726765E-8</v>
      </c>
      <c r="O369" s="45">
        <v>6.7311352315340803E-8</v>
      </c>
      <c r="P369" s="45">
        <v>3.8133080483984729E-7</v>
      </c>
      <c r="Q369" s="45">
        <v>1.9483360248389639E-7</v>
      </c>
      <c r="R369" s="45">
        <v>1.6706065985984726E-7</v>
      </c>
      <c r="S369" s="45">
        <v>7.7558173967103498E-8</v>
      </c>
      <c r="T369" s="45">
        <v>5.9521572499055657E-8</v>
      </c>
      <c r="U369" s="45">
        <v>2.2940444609446798E-8</v>
      </c>
      <c r="V369" s="45">
        <v>2.8451550293468466E-8</v>
      </c>
      <c r="W369" s="45">
        <v>6.9770070623543858E-8</v>
      </c>
      <c r="X369" s="45">
        <v>1.1706934992934828E-7</v>
      </c>
      <c r="Y369" s="45">
        <v>2.0210305428007963E-7</v>
      </c>
      <c r="Z369" s="45">
        <v>2.7946786789241231E-7</v>
      </c>
      <c r="AA369" s="45">
        <v>2.5899939984276562E-7</v>
      </c>
      <c r="AB369" s="45">
        <v>3.1938685214890201E-7</v>
      </c>
      <c r="AC369" s="45">
        <v>3.8849763420710184E-7</v>
      </c>
      <c r="AD369" s="45">
        <v>5.1703162251123481E-7</v>
      </c>
      <c r="AE369" s="45">
        <v>5.0403774886655366E-7</v>
      </c>
    </row>
    <row r="370" spans="1:31" ht="15" customHeight="1">
      <c r="A370" s="42" t="s">
        <v>47</v>
      </c>
      <c r="B370" s="42" t="s">
        <v>48</v>
      </c>
      <c r="C370" s="42" t="s">
        <v>49</v>
      </c>
      <c r="D370" s="42" t="s">
        <v>50</v>
      </c>
      <c r="E370" s="42" t="s">
        <v>51</v>
      </c>
      <c r="F370" s="42" t="s">
        <v>52</v>
      </c>
      <c r="G370" s="42" t="s">
        <v>180</v>
      </c>
      <c r="H370" s="43" t="s">
        <v>54</v>
      </c>
      <c r="I370" s="44">
        <v>25</v>
      </c>
      <c r="J370" s="45">
        <v>3.158159120000003E-2</v>
      </c>
      <c r="K370" s="45">
        <v>2.7557254400000088E-2</v>
      </c>
      <c r="L370" s="45">
        <v>3.6307027200000043E-2</v>
      </c>
      <c r="M370" s="45">
        <v>3.8169070400000109E-2</v>
      </c>
      <c r="N370" s="45">
        <v>3.5873431999999948E-2</v>
      </c>
      <c r="O370" s="45">
        <v>3.7276488527999883E-2</v>
      </c>
      <c r="P370" s="45">
        <v>3.7123758399999998E-2</v>
      </c>
      <c r="Q370" s="45">
        <v>3.472027280000009E-2</v>
      </c>
      <c r="R370" s="45">
        <v>3.5998423999999876E-2</v>
      </c>
      <c r="S370" s="45">
        <v>4.2046870901115245E-2</v>
      </c>
      <c r="T370" s="45">
        <v>3.6100148309533314E-2</v>
      </c>
      <c r="U370" s="45">
        <v>2.6392049015078849E-2</v>
      </c>
      <c r="V370" s="45">
        <v>2.2967377996682796E-2</v>
      </c>
      <c r="W370" s="45">
        <v>2.5871904872055537E-2</v>
      </c>
      <c r="X370" s="45">
        <v>2.5182861380343455E-2</v>
      </c>
      <c r="Y370" s="45">
        <v>1.8382572018861194E-2</v>
      </c>
      <c r="Z370" s="45">
        <v>1.1818919045366291E-2</v>
      </c>
      <c r="AA370" s="45">
        <v>1.1656465726768239E-2</v>
      </c>
      <c r="AB370" s="45">
        <v>1.2868554641583516E-2</v>
      </c>
      <c r="AC370" s="45">
        <v>1.3176333523798883E-2</v>
      </c>
      <c r="AD370" s="45">
        <v>1.0940612705260819E-2</v>
      </c>
      <c r="AE370" s="45">
        <v>1.0681423623125016E-2</v>
      </c>
    </row>
    <row r="371" spans="1:31" ht="15" customHeight="1">
      <c r="A371" s="42" t="s">
        <v>47</v>
      </c>
      <c r="B371" s="42" t="s">
        <v>48</v>
      </c>
      <c r="C371" s="42" t="s">
        <v>49</v>
      </c>
      <c r="D371" s="42" t="s">
        <v>50</v>
      </c>
      <c r="E371" s="42" t="s">
        <v>51</v>
      </c>
      <c r="F371" s="42" t="s">
        <v>52</v>
      </c>
      <c r="G371" s="42" t="s">
        <v>180</v>
      </c>
      <c r="H371" s="43" t="s">
        <v>56</v>
      </c>
      <c r="I371" s="44">
        <v>298</v>
      </c>
      <c r="J371" s="45">
        <v>4.9409399432400046E-2</v>
      </c>
      <c r="K371" s="45">
        <v>4.3113324508800135E-2</v>
      </c>
      <c r="L371" s="45">
        <v>5.6802344054400079E-2</v>
      </c>
      <c r="M371" s="45">
        <v>5.9715510640800162E-2</v>
      </c>
      <c r="N371" s="45">
        <v>5.6123984363999908E-2</v>
      </c>
      <c r="O371" s="45">
        <v>5.8319066302055807E-2</v>
      </c>
      <c r="P371" s="45">
        <v>5.8080120016800012E-2</v>
      </c>
      <c r="Q371" s="45">
        <v>5.4319866795600157E-2</v>
      </c>
      <c r="R371" s="45">
        <v>5.63195343479998E-2</v>
      </c>
      <c r="S371" s="45">
        <v>6.5782329524794805E-2</v>
      </c>
      <c r="T371" s="45">
        <v>5.6478682030264876E-2</v>
      </c>
      <c r="U371" s="45">
        <v>4.5394705631422637E-2</v>
      </c>
      <c r="V371" s="45">
        <v>3.9409507923848355E-2</v>
      </c>
      <c r="W371" s="45">
        <v>4.9096175773345886E-2</v>
      </c>
      <c r="X371" s="45">
        <v>4.3808149516834725E-2</v>
      </c>
      <c r="Y371" s="45">
        <v>3.8506832787734729E-2</v>
      </c>
      <c r="Z371" s="45">
        <v>2.5277533645808408E-2</v>
      </c>
      <c r="AA371" s="45">
        <v>2.648250617400684E-2</v>
      </c>
      <c r="AB371" s="45">
        <v>2.5853572905198616E-2</v>
      </c>
      <c r="AC371" s="45">
        <v>2.6046337490883038E-2</v>
      </c>
      <c r="AD371" s="45">
        <v>2.2751778086810871E-2</v>
      </c>
      <c r="AE371" s="45">
        <v>2.2656186095417391E-2</v>
      </c>
    </row>
    <row r="372" spans="1:31" ht="15" customHeight="1">
      <c r="A372" s="42" t="s">
        <v>47</v>
      </c>
      <c r="B372" s="42" t="s">
        <v>48</v>
      </c>
      <c r="C372" s="42" t="s">
        <v>49</v>
      </c>
      <c r="D372" s="42" t="s">
        <v>50</v>
      </c>
      <c r="E372" s="42" t="s">
        <v>51</v>
      </c>
      <c r="F372" s="42" t="s">
        <v>52</v>
      </c>
      <c r="G372" s="42" t="s">
        <v>181</v>
      </c>
      <c r="H372" s="43" t="s">
        <v>54</v>
      </c>
      <c r="I372" s="44">
        <v>25</v>
      </c>
      <c r="J372" s="45"/>
      <c r="K372" s="45"/>
      <c r="L372" s="45"/>
      <c r="M372" s="45"/>
      <c r="N372" s="45"/>
      <c r="O372" s="45"/>
      <c r="P372" s="45"/>
      <c r="Q372" s="45"/>
      <c r="R372" s="45"/>
      <c r="S372" s="45"/>
      <c r="T372" s="45"/>
      <c r="U372" s="45">
        <v>3.5396625000000001E-5</v>
      </c>
      <c r="V372" s="45">
        <v>1.7994080658489341E-3</v>
      </c>
      <c r="W372" s="45">
        <v>1.7042477580168367E-3</v>
      </c>
      <c r="X372" s="45">
        <v>1.7234922608218121E-3</v>
      </c>
      <c r="Y372" s="45">
        <v>1.791513851479225E-3</v>
      </c>
      <c r="Z372" s="45">
        <v>1.7285465628972094E-3</v>
      </c>
      <c r="AA372" s="45">
        <v>1.6646879847753468E-3</v>
      </c>
      <c r="AB372" s="45">
        <v>1.6757546709489325E-3</v>
      </c>
      <c r="AC372" s="45">
        <v>1.6264799842134361E-3</v>
      </c>
      <c r="AD372" s="45">
        <v>1.6017942679218032E-3</v>
      </c>
      <c r="AE372" s="45">
        <v>1.5204683873323776E-3</v>
      </c>
    </row>
    <row r="373" spans="1:31" ht="15" customHeight="1">
      <c r="A373" s="42" t="s">
        <v>47</v>
      </c>
      <c r="B373" s="42" t="s">
        <v>48</v>
      </c>
      <c r="C373" s="42" t="s">
        <v>49</v>
      </c>
      <c r="D373" s="42" t="s">
        <v>50</v>
      </c>
      <c r="E373" s="42" t="s">
        <v>51</v>
      </c>
      <c r="F373" s="42" t="s">
        <v>52</v>
      </c>
      <c r="G373" s="42" t="s">
        <v>181</v>
      </c>
      <c r="H373" s="43" t="s">
        <v>56</v>
      </c>
      <c r="I373" s="44">
        <v>298</v>
      </c>
      <c r="J373" s="45"/>
      <c r="K373" s="45"/>
      <c r="L373" s="45"/>
      <c r="M373" s="45"/>
      <c r="N373" s="45"/>
      <c r="O373" s="45"/>
      <c r="P373" s="45"/>
      <c r="Q373" s="45"/>
      <c r="R373" s="45"/>
      <c r="S373" s="45"/>
      <c r="T373" s="45"/>
      <c r="U373" s="45">
        <v>4.2192776999999997E-5</v>
      </c>
      <c r="V373" s="45">
        <v>4.2227981285308793E-3</v>
      </c>
      <c r="W373" s="45">
        <v>3.9934017940167661E-3</v>
      </c>
      <c r="X373" s="45">
        <v>4.0320920494776018E-3</v>
      </c>
      <c r="Y373" s="45">
        <v>4.1923320799696212E-3</v>
      </c>
      <c r="Z373" s="45">
        <v>4.0525905935756504E-3</v>
      </c>
      <c r="AA373" s="45">
        <v>3.9044645175418569E-3</v>
      </c>
      <c r="AB373" s="45">
        <v>3.9305264513290299E-3</v>
      </c>
      <c r="AC373" s="45">
        <v>3.8147066696882915E-3</v>
      </c>
      <c r="AD373" s="45">
        <v>3.7590106982454919E-3</v>
      </c>
      <c r="AE373" s="45">
        <v>3.5681591879722597E-3</v>
      </c>
    </row>
    <row r="374" spans="1:31" ht="15" customHeight="1">
      <c r="A374" s="42" t="s">
        <v>47</v>
      </c>
      <c r="B374" s="42" t="s">
        <v>48</v>
      </c>
      <c r="C374" s="42" t="s">
        <v>49</v>
      </c>
      <c r="D374" s="42" t="s">
        <v>50</v>
      </c>
      <c r="E374" s="42" t="s">
        <v>51</v>
      </c>
      <c r="F374" s="42" t="s">
        <v>52</v>
      </c>
      <c r="G374" s="42" t="s">
        <v>182</v>
      </c>
      <c r="H374" s="43" t="s">
        <v>54</v>
      </c>
      <c r="I374" s="44">
        <v>25</v>
      </c>
      <c r="J374" s="45"/>
      <c r="K374" s="45"/>
      <c r="L374" s="45"/>
      <c r="M374" s="45">
        <v>1.8406574999999992E-5</v>
      </c>
      <c r="N374" s="45"/>
      <c r="O374" s="45"/>
      <c r="P374" s="45"/>
      <c r="Q374" s="45"/>
      <c r="R374" s="45"/>
      <c r="S374" s="45"/>
      <c r="T374" s="45"/>
      <c r="U374" s="45"/>
      <c r="V374" s="45"/>
      <c r="W374" s="45"/>
      <c r="X374" s="45"/>
      <c r="Y374" s="45"/>
      <c r="Z374" s="45"/>
      <c r="AA374" s="45"/>
      <c r="AB374" s="45"/>
      <c r="AC374" s="45"/>
      <c r="AD374" s="45"/>
      <c r="AE374" s="45"/>
    </row>
    <row r="375" spans="1:31" ht="15" customHeight="1">
      <c r="A375" s="42" t="s">
        <v>47</v>
      </c>
      <c r="B375" s="42" t="s">
        <v>48</v>
      </c>
      <c r="C375" s="42" t="s">
        <v>49</v>
      </c>
      <c r="D375" s="42" t="s">
        <v>50</v>
      </c>
      <c r="E375" s="42" t="s">
        <v>51</v>
      </c>
      <c r="F375" s="42" t="s">
        <v>52</v>
      </c>
      <c r="G375" s="42" t="s">
        <v>182</v>
      </c>
      <c r="H375" s="43" t="s">
        <v>55</v>
      </c>
      <c r="I375" s="44">
        <v>1</v>
      </c>
      <c r="J375" s="45"/>
      <c r="K375" s="45"/>
      <c r="L375" s="45"/>
      <c r="M375" s="45">
        <v>1.8281410289999991E-2</v>
      </c>
      <c r="N375" s="45"/>
      <c r="O375" s="45"/>
      <c r="P375" s="45"/>
      <c r="Q375" s="45"/>
      <c r="R375" s="45"/>
      <c r="S375" s="45"/>
      <c r="T375" s="45"/>
      <c r="U375" s="45"/>
      <c r="V375" s="45"/>
      <c r="W375" s="45"/>
      <c r="X375" s="45"/>
      <c r="Y375" s="45"/>
      <c r="Z375" s="45"/>
      <c r="AA375" s="45"/>
      <c r="AB375" s="45"/>
      <c r="AC375" s="45"/>
      <c r="AD375" s="45"/>
      <c r="AE375" s="45"/>
    </row>
    <row r="376" spans="1:31" ht="15" customHeight="1">
      <c r="A376" s="42" t="s">
        <v>47</v>
      </c>
      <c r="B376" s="42" t="s">
        <v>48</v>
      </c>
      <c r="C376" s="42" t="s">
        <v>49</v>
      </c>
      <c r="D376" s="42" t="s">
        <v>50</v>
      </c>
      <c r="E376" s="42" t="s">
        <v>51</v>
      </c>
      <c r="F376" s="42" t="s">
        <v>52</v>
      </c>
      <c r="G376" s="42" t="s">
        <v>182</v>
      </c>
      <c r="H376" s="43" t="s">
        <v>56</v>
      </c>
      <c r="I376" s="44">
        <v>298</v>
      </c>
      <c r="J376" s="45"/>
      <c r="K376" s="45"/>
      <c r="L376" s="45"/>
      <c r="M376" s="45">
        <v>4.3881274799999984E-5</v>
      </c>
      <c r="N376" s="45"/>
      <c r="O376" s="45"/>
      <c r="P376" s="45"/>
      <c r="Q376" s="45"/>
      <c r="R376" s="45"/>
      <c r="S376" s="45"/>
      <c r="T376" s="45"/>
      <c r="U376" s="45"/>
      <c r="V376" s="45"/>
      <c r="W376" s="45"/>
      <c r="X376" s="45"/>
      <c r="Y376" s="45"/>
      <c r="Z376" s="45"/>
      <c r="AA376" s="45"/>
      <c r="AB376" s="45"/>
      <c r="AC376" s="45"/>
      <c r="AD376" s="45"/>
      <c r="AE376" s="45"/>
    </row>
    <row r="377" spans="1:31" ht="15" customHeight="1">
      <c r="A377" s="42" t="s">
        <v>47</v>
      </c>
      <c r="B377" s="42" t="s">
        <v>48</v>
      </c>
      <c r="C377" s="42" t="s">
        <v>49</v>
      </c>
      <c r="D377" s="42" t="s">
        <v>50</v>
      </c>
      <c r="E377" s="42" t="s">
        <v>51</v>
      </c>
      <c r="F377" s="42" t="s">
        <v>52</v>
      </c>
      <c r="G377" s="42" t="s">
        <v>183</v>
      </c>
      <c r="H377" s="43" t="s">
        <v>54</v>
      </c>
      <c r="I377" s="44">
        <v>25</v>
      </c>
      <c r="J377" s="45">
        <v>3.0288000000000009E-5</v>
      </c>
      <c r="K377" s="45">
        <v>3.283199999999998E-5</v>
      </c>
      <c r="L377" s="45">
        <v>2.6654559999999964E-5</v>
      </c>
      <c r="M377" s="45"/>
      <c r="N377" s="45"/>
      <c r="O377" s="45"/>
      <c r="P377" s="45"/>
      <c r="Q377" s="45"/>
      <c r="R377" s="45"/>
      <c r="S377" s="45">
        <v>1.7256022253987985E-4</v>
      </c>
      <c r="T377" s="45">
        <v>5.9095971200000007E-6</v>
      </c>
      <c r="U377" s="45">
        <v>1.7276799415840001E-5</v>
      </c>
      <c r="V377" s="45">
        <v>2.4517600000000007E-5</v>
      </c>
      <c r="W377" s="45">
        <v>2.2768800000000008E-5</v>
      </c>
      <c r="X377" s="45">
        <v>1.4870400000000006E-5</v>
      </c>
      <c r="Y377" s="45">
        <v>2.5053280000000005E-5</v>
      </c>
      <c r="Z377" s="45">
        <v>3.5129119999999997E-5</v>
      </c>
      <c r="AA377" s="45">
        <v>4.4590000000000012E-5</v>
      </c>
      <c r="AB377" s="45">
        <v>4.0179200000000017E-5</v>
      </c>
      <c r="AC377" s="45">
        <v>6.5795200000000017E-5</v>
      </c>
      <c r="AD377" s="45">
        <v>5.8705920000000005E-5</v>
      </c>
      <c r="AE377" s="45">
        <v>5.8211520000000005E-5</v>
      </c>
    </row>
    <row r="378" spans="1:31" ht="15" customHeight="1">
      <c r="A378" s="42" t="s">
        <v>47</v>
      </c>
      <c r="B378" s="42" t="s">
        <v>48</v>
      </c>
      <c r="C378" s="42" t="s">
        <v>49</v>
      </c>
      <c r="D378" s="42" t="s">
        <v>50</v>
      </c>
      <c r="E378" s="42" t="s">
        <v>51</v>
      </c>
      <c r="F378" s="42" t="s">
        <v>52</v>
      </c>
      <c r="G378" s="42" t="s">
        <v>183</v>
      </c>
      <c r="H378" s="43" t="s">
        <v>56</v>
      </c>
      <c r="I378" s="44">
        <v>298</v>
      </c>
      <c r="J378" s="45">
        <v>7.1078364000000009E-5</v>
      </c>
      <c r="K378" s="45">
        <v>7.7048495999999968E-5</v>
      </c>
      <c r="L378" s="45">
        <v>6.255158867999992E-5</v>
      </c>
      <c r="M378" s="45"/>
      <c r="N378" s="45"/>
      <c r="O378" s="45"/>
      <c r="P378" s="45"/>
      <c r="Q378" s="45"/>
      <c r="R378" s="45"/>
      <c r="S378" s="45">
        <v>4.0495570224546309E-4</v>
      </c>
      <c r="T378" s="45">
        <v>1.3868347041360001E-5</v>
      </c>
      <c r="U378" s="45">
        <v>4.0544329029122514E-5</v>
      </c>
      <c r="V378" s="45">
        <v>5.7536677800000011E-5</v>
      </c>
      <c r="W378" s="45">
        <v>5.3432681399999995E-5</v>
      </c>
      <c r="X378" s="45">
        <v>3.4897111200000002E-5</v>
      </c>
      <c r="Y378" s="45">
        <v>5.8793784840000001E-5</v>
      </c>
      <c r="Z378" s="45">
        <v>8.2439262360000019E-5</v>
      </c>
      <c r="AA378" s="45">
        <v>1.0464158250000001E-4</v>
      </c>
      <c r="AB378" s="45">
        <v>9.4290537600000006E-5</v>
      </c>
      <c r="AC378" s="45">
        <v>1.5440488560000001E-4</v>
      </c>
      <c r="AD378" s="45">
        <v>1.3776811776000002E-4</v>
      </c>
      <c r="AE378" s="45">
        <v>1.3660788456E-4</v>
      </c>
    </row>
    <row r="379" spans="1:31" ht="15" customHeight="1">
      <c r="A379" s="42" t="s">
        <v>47</v>
      </c>
      <c r="B379" s="42" t="s">
        <v>48</v>
      </c>
      <c r="C379" s="42" t="s">
        <v>49</v>
      </c>
      <c r="D379" s="42" t="s">
        <v>50</v>
      </c>
      <c r="E379" s="42" t="s">
        <v>51</v>
      </c>
      <c r="F379" s="42" t="s">
        <v>52</v>
      </c>
      <c r="G379" s="42" t="s">
        <v>184</v>
      </c>
      <c r="H379" s="43" t="s">
        <v>54</v>
      </c>
      <c r="I379" s="44">
        <v>25</v>
      </c>
      <c r="J379" s="45">
        <v>2.5569623571157984E-4</v>
      </c>
      <c r="K379" s="45">
        <v>4.9234974697918727E-4</v>
      </c>
      <c r="L379" s="45">
        <v>5.1019858994927327E-5</v>
      </c>
      <c r="M379" s="45">
        <v>5.829678073557247E-5</v>
      </c>
      <c r="N379" s="45">
        <v>5.089142969118696E-5</v>
      </c>
      <c r="O379" s="45">
        <v>4.6462130655214285E-5</v>
      </c>
      <c r="P379" s="45">
        <v>3.5073351483878902E-5</v>
      </c>
      <c r="Q379" s="45">
        <v>1.9706649853923648E-5</v>
      </c>
      <c r="R379" s="45">
        <v>2.3679283905386157E-5</v>
      </c>
      <c r="S379" s="45">
        <v>1.6482854173192093E-5</v>
      </c>
      <c r="T379" s="45">
        <v>1.6819607634608763E-5</v>
      </c>
      <c r="U379" s="45">
        <v>2.8586165484800359E-6</v>
      </c>
      <c r="V379" s="45">
        <v>2.3121186411186998E-6</v>
      </c>
      <c r="W379" s="45">
        <v>1.784092579499528E-6</v>
      </c>
      <c r="X379" s="45">
        <v>2.8035668424912206E-6</v>
      </c>
      <c r="Y379" s="45">
        <v>2.5437048145605475E-6</v>
      </c>
      <c r="Z379" s="45">
        <v>2.6827142257605233E-6</v>
      </c>
      <c r="AA379" s="45">
        <v>2.3230856842001789E-6</v>
      </c>
      <c r="AB379" s="45">
        <v>2.5982196697095748E-6</v>
      </c>
      <c r="AC379" s="45">
        <v>2.4675616642939498E-6</v>
      </c>
      <c r="AD379" s="45">
        <v>2.6228704383094563E-6</v>
      </c>
      <c r="AE379" s="45">
        <v>2.2014974926852304E-6</v>
      </c>
    </row>
    <row r="380" spans="1:31" ht="15" customHeight="1">
      <c r="A380" s="42" t="s">
        <v>47</v>
      </c>
      <c r="B380" s="42" t="s">
        <v>48</v>
      </c>
      <c r="C380" s="42" t="s">
        <v>49</v>
      </c>
      <c r="D380" s="42" t="s">
        <v>50</v>
      </c>
      <c r="E380" s="42" t="s">
        <v>51</v>
      </c>
      <c r="F380" s="42" t="s">
        <v>52</v>
      </c>
      <c r="G380" s="42" t="s">
        <v>184</v>
      </c>
      <c r="H380" s="43" t="s">
        <v>55</v>
      </c>
      <c r="I380" s="44">
        <v>1</v>
      </c>
      <c r="J380" s="45">
        <v>0.25215058124304596</v>
      </c>
      <c r="K380" s="45">
        <v>0.48552249715440926</v>
      </c>
      <c r="L380" s="45">
        <v>5.0312383616864333E-2</v>
      </c>
      <c r="M380" s="45">
        <v>5.7488398709372529E-2</v>
      </c>
      <c r="N380" s="45">
        <v>5.0185735199469172E-2</v>
      </c>
      <c r="O380" s="45">
        <v>4.581785577679532E-2</v>
      </c>
      <c r="P380" s="45">
        <v>3.4587001009969115E-2</v>
      </c>
      <c r="Q380" s="45">
        <v>1.9433384309282573E-2</v>
      </c>
      <c r="R380" s="45">
        <v>2.3350931168564799E-2</v>
      </c>
      <c r="S380" s="45">
        <v>1.6072941445091891E-2</v>
      </c>
      <c r="T380" s="45">
        <v>1.6409575951346848E-2</v>
      </c>
      <c r="U380" s="45">
        <v>2.8189770656744458E-3</v>
      </c>
      <c r="V380" s="45">
        <v>8.1468489448348943E-4</v>
      </c>
      <c r="W380" s="45">
        <v>1.7597816232816632E-3</v>
      </c>
      <c r="X380" s="45">
        <v>2.7557055378226382E-3</v>
      </c>
      <c r="Y380" s="45">
        <v>2.5099288466452936E-3</v>
      </c>
      <c r="Z380" s="45">
        <v>2.6455139218299782E-3</v>
      </c>
      <c r="AA380" s="45">
        <v>2.2908722293792697E-3</v>
      </c>
      <c r="AB380" s="45">
        <v>2.5621910236229358E-3</v>
      </c>
      <c r="AC380" s="45">
        <v>2.43334480921574E-3</v>
      </c>
      <c r="AD380" s="45">
        <v>2.5864999682315656E-3</v>
      </c>
      <c r="AE380" s="45">
        <v>2.1709700607866617E-3</v>
      </c>
    </row>
    <row r="381" spans="1:31" ht="15" customHeight="1">
      <c r="A381" s="42" t="s">
        <v>47</v>
      </c>
      <c r="B381" s="42" t="s">
        <v>48</v>
      </c>
      <c r="C381" s="42" t="s">
        <v>49</v>
      </c>
      <c r="D381" s="42" t="s">
        <v>50</v>
      </c>
      <c r="E381" s="42" t="s">
        <v>51</v>
      </c>
      <c r="F381" s="42" t="s">
        <v>52</v>
      </c>
      <c r="G381" s="42" t="s">
        <v>184</v>
      </c>
      <c r="H381" s="43" t="s">
        <v>56</v>
      </c>
      <c r="I381" s="44">
        <v>298</v>
      </c>
      <c r="J381" s="45">
        <v>6.0957982593640636E-4</v>
      </c>
      <c r="K381" s="45">
        <v>1.1737617967983824E-3</v>
      </c>
      <c r="L381" s="45">
        <v>1.2163134384390673E-4</v>
      </c>
      <c r="M381" s="45">
        <v>1.3897952527360476E-4</v>
      </c>
      <c r="N381" s="45">
        <v>1.2132516838378972E-4</v>
      </c>
      <c r="O381" s="45">
        <v>1.1076571948203085E-4</v>
      </c>
      <c r="P381" s="45">
        <v>8.3614869937567298E-5</v>
      </c>
      <c r="Q381" s="45">
        <v>4.6980653251753981E-5</v>
      </c>
      <c r="R381" s="45">
        <v>5.6451412830440587E-5</v>
      </c>
      <c r="S381" s="45">
        <v>3.9295124348889945E-5</v>
      </c>
      <c r="T381" s="45">
        <v>4.0097944600907299E-5</v>
      </c>
      <c r="U381" s="45">
        <v>6.8149418515764043E-6</v>
      </c>
      <c r="V381" s="45">
        <v>5.2276460732533682E-6</v>
      </c>
      <c r="W381" s="45">
        <v>4.253033126272697E-6</v>
      </c>
      <c r="X381" s="45">
        <v>6.6837440551495973E-6</v>
      </c>
      <c r="Y381" s="45">
        <v>6.064192277912347E-6</v>
      </c>
      <c r="Z381" s="45">
        <v>6.3955907142130874E-6</v>
      </c>
      <c r="AA381" s="45">
        <v>5.5382362711332253E-6</v>
      </c>
      <c r="AB381" s="45">
        <v>6.194155692587628E-6</v>
      </c>
      <c r="AC381" s="45">
        <v>5.8826670076767767E-6</v>
      </c>
      <c r="AD381" s="45">
        <v>6.2529231249297427E-6</v>
      </c>
      <c r="AE381" s="45">
        <v>5.2483700225615882E-6</v>
      </c>
    </row>
    <row r="382" spans="1:31" ht="15" customHeight="1">
      <c r="A382" s="42" t="s">
        <v>47</v>
      </c>
      <c r="B382" s="42" t="s">
        <v>48</v>
      </c>
      <c r="C382" s="42" t="s">
        <v>49</v>
      </c>
      <c r="D382" s="42" t="s">
        <v>50</v>
      </c>
      <c r="E382" s="42" t="s">
        <v>51</v>
      </c>
      <c r="F382" s="42" t="s">
        <v>52</v>
      </c>
      <c r="G382" s="42" t="s">
        <v>185</v>
      </c>
      <c r="H382" s="43" t="s">
        <v>54</v>
      </c>
      <c r="I382" s="44">
        <v>25</v>
      </c>
      <c r="J382" s="45"/>
      <c r="K382" s="45"/>
      <c r="L382" s="45">
        <v>3.6225000000000028E-8</v>
      </c>
      <c r="M382" s="45">
        <v>1.6179000000000028E-6</v>
      </c>
      <c r="N382" s="45">
        <v>2.2914000000000028E-5</v>
      </c>
      <c r="O382" s="45">
        <v>3.7197395250000118E-5</v>
      </c>
      <c r="P382" s="45">
        <v>4.4503799999999918E-5</v>
      </c>
      <c r="Q382" s="45">
        <v>2.6852624999999942E-5</v>
      </c>
      <c r="R382" s="45">
        <v>1.0439400000000021E-5</v>
      </c>
      <c r="S382" s="45">
        <v>1.2076836410714288E-5</v>
      </c>
      <c r="T382" s="45">
        <v>1.1465677333928609E-5</v>
      </c>
      <c r="U382" s="45">
        <v>6.6862158750000022E-6</v>
      </c>
      <c r="V382" s="45">
        <v>1.2617349750000001E-5</v>
      </c>
      <c r="W382" s="45">
        <v>3.0811977000000004E-6</v>
      </c>
      <c r="X382" s="45">
        <v>8.2408107780000007E-6</v>
      </c>
      <c r="Y382" s="45">
        <v>2.4737481677249997E-5</v>
      </c>
      <c r="Z382" s="45">
        <v>6.2685195727499999E-6</v>
      </c>
      <c r="AA382" s="45">
        <v>2.1834749887042501E-6</v>
      </c>
      <c r="AB382" s="45">
        <v>4.8100517196749995E-6</v>
      </c>
      <c r="AC382" s="45">
        <v>4.9494249047999999E-6</v>
      </c>
      <c r="AD382" s="45">
        <v>5.3848366119750006E-6</v>
      </c>
      <c r="AE382" s="45">
        <v>9.2364043392750011E-6</v>
      </c>
    </row>
    <row r="383" spans="1:31" ht="15" customHeight="1">
      <c r="A383" s="42" t="s">
        <v>47</v>
      </c>
      <c r="B383" s="42" t="s">
        <v>48</v>
      </c>
      <c r="C383" s="42" t="s">
        <v>49</v>
      </c>
      <c r="D383" s="42" t="s">
        <v>50</v>
      </c>
      <c r="E383" s="42" t="s">
        <v>51</v>
      </c>
      <c r="F383" s="42" t="s">
        <v>52</v>
      </c>
      <c r="G383" s="42" t="s">
        <v>185</v>
      </c>
      <c r="H383" s="43" t="s">
        <v>55</v>
      </c>
      <c r="I383" s="44">
        <v>1</v>
      </c>
      <c r="J383" s="45"/>
      <c r="K383" s="45"/>
      <c r="L383" s="45">
        <v>3.4882260000000021E-5</v>
      </c>
      <c r="M383" s="45">
        <v>1.5579298400000029E-3</v>
      </c>
      <c r="N383" s="45">
        <v>2.2064654400000026E-2</v>
      </c>
      <c r="O383" s="45">
        <v>3.5818611799400116E-2</v>
      </c>
      <c r="P383" s="45">
        <v>4.2854192479999921E-2</v>
      </c>
      <c r="Q383" s="45">
        <v>2.5857287699999947E-2</v>
      </c>
      <c r="R383" s="45">
        <v>1.0052446240000019E-2</v>
      </c>
      <c r="S383" s="45">
        <v>1.1405364307000012E-2</v>
      </c>
      <c r="T383" s="45">
        <v>1.0894965879000048E-2</v>
      </c>
      <c r="U383" s="45">
        <v>6.2954987333333342E-3</v>
      </c>
      <c r="V383" s="45">
        <v>1.188E-2</v>
      </c>
      <c r="W383" s="45">
        <v>2.9970000000000001E-3</v>
      </c>
      <c r="X383" s="45">
        <v>7.9353513918288005E-3</v>
      </c>
      <c r="Y383" s="45">
        <v>2.3820545689746602E-2</v>
      </c>
      <c r="Z383" s="45">
        <v>6.0361664472534E-3</v>
      </c>
      <c r="AA383" s="45">
        <v>2.102540849122946E-3</v>
      </c>
      <c r="AB383" s="45">
        <v>4.63175913593238E-3</v>
      </c>
      <c r="AC383" s="45">
        <v>4.7659662216620801E-3</v>
      </c>
      <c r="AD383" s="45">
        <v>5.1852386682244593E-3</v>
      </c>
      <c r="AE383" s="45">
        <v>8.8940416184325414E-3</v>
      </c>
    </row>
    <row r="384" spans="1:31" ht="15" customHeight="1">
      <c r="A384" s="42" t="s">
        <v>47</v>
      </c>
      <c r="B384" s="42" t="s">
        <v>48</v>
      </c>
      <c r="C384" s="42" t="s">
        <v>49</v>
      </c>
      <c r="D384" s="42" t="s">
        <v>50</v>
      </c>
      <c r="E384" s="42" t="s">
        <v>51</v>
      </c>
      <c r="F384" s="42" t="s">
        <v>52</v>
      </c>
      <c r="G384" s="42" t="s">
        <v>185</v>
      </c>
      <c r="H384" s="43" t="s">
        <v>56</v>
      </c>
      <c r="I384" s="44">
        <v>298</v>
      </c>
      <c r="J384" s="45"/>
      <c r="K384" s="45"/>
      <c r="L384" s="45">
        <v>8.6360400000000048E-8</v>
      </c>
      <c r="M384" s="45">
        <v>3.8570736000000066E-6</v>
      </c>
      <c r="N384" s="45">
        <v>5.4626976000000066E-5</v>
      </c>
      <c r="O384" s="45">
        <v>8.8678590276000273E-5</v>
      </c>
      <c r="P384" s="45">
        <v>1.0609705919999981E-4</v>
      </c>
      <c r="Q384" s="45">
        <v>6.4016657999999856E-5</v>
      </c>
      <c r="R384" s="45">
        <v>2.4887529600000045E-5</v>
      </c>
      <c r="S384" s="45">
        <v>2.8791178003142864E-5</v>
      </c>
      <c r="T384" s="45">
        <v>2.7334174764085808E-5</v>
      </c>
      <c r="U384" s="45">
        <v>1.5939938646000001E-5</v>
      </c>
      <c r="V384" s="45">
        <v>3.0079761803999997E-5</v>
      </c>
      <c r="W384" s="45">
        <v>7.3455753168E-6</v>
      </c>
      <c r="X384" s="45">
        <v>1.9646092894751998E-5</v>
      </c>
      <c r="Y384" s="45">
        <v>5.8974156318563997E-5</v>
      </c>
      <c r="Z384" s="45">
        <v>1.4944150661436001E-5</v>
      </c>
      <c r="AA384" s="45">
        <v>5.2054043730709321E-6</v>
      </c>
      <c r="AB384" s="45">
        <v>1.14671632997052E-5</v>
      </c>
      <c r="AC384" s="45">
        <v>1.1799428973043197E-5</v>
      </c>
      <c r="AD384" s="45">
        <v>1.28374504829484E-5</v>
      </c>
      <c r="AE384" s="45">
        <v>2.2019587944831601E-5</v>
      </c>
    </row>
    <row r="385" spans="1:31" ht="15" customHeight="1">
      <c r="A385" s="42" t="s">
        <v>47</v>
      </c>
      <c r="B385" s="42" t="s">
        <v>48</v>
      </c>
      <c r="C385" s="42" t="s">
        <v>49</v>
      </c>
      <c r="D385" s="42" t="s">
        <v>50</v>
      </c>
      <c r="E385" s="42" t="s">
        <v>51</v>
      </c>
      <c r="F385" s="42" t="s">
        <v>52</v>
      </c>
      <c r="G385" s="42" t="s">
        <v>186</v>
      </c>
      <c r="H385" s="43" t="s">
        <v>54</v>
      </c>
      <c r="I385" s="44">
        <v>25</v>
      </c>
      <c r="J385" s="45"/>
      <c r="K385" s="45"/>
      <c r="L385" s="45">
        <v>8.3985000000000222E-7</v>
      </c>
      <c r="M385" s="45">
        <v>1.2151499999999997E-6</v>
      </c>
      <c r="N385" s="45"/>
      <c r="O385" s="45"/>
      <c r="P385" s="45"/>
      <c r="Q385" s="45"/>
      <c r="R385" s="45"/>
      <c r="S385" s="45">
        <v>4.8044378642857104E-6</v>
      </c>
      <c r="T385" s="45">
        <v>5.1834437535714211E-6</v>
      </c>
      <c r="U385" s="45"/>
      <c r="V385" s="45"/>
      <c r="W385" s="45"/>
      <c r="X385" s="45"/>
      <c r="Y385" s="45"/>
      <c r="Z385" s="45"/>
      <c r="AA385" s="45"/>
      <c r="AB385" s="45"/>
      <c r="AC385" s="45"/>
      <c r="AD385" s="45"/>
      <c r="AE385" s="45"/>
    </row>
    <row r="386" spans="1:31" ht="15" customHeight="1">
      <c r="A386" s="42" t="s">
        <v>47</v>
      </c>
      <c r="B386" s="42" t="s">
        <v>48</v>
      </c>
      <c r="C386" s="42" t="s">
        <v>49</v>
      </c>
      <c r="D386" s="42" t="s">
        <v>50</v>
      </c>
      <c r="E386" s="42" t="s">
        <v>51</v>
      </c>
      <c r="F386" s="42" t="s">
        <v>52</v>
      </c>
      <c r="G386" s="42" t="s">
        <v>186</v>
      </c>
      <c r="H386" s="43" t="s">
        <v>55</v>
      </c>
      <c r="I386" s="44">
        <v>1</v>
      </c>
      <c r="J386" s="45"/>
      <c r="K386" s="45"/>
      <c r="L386" s="45">
        <v>8.4208960000000212E-4</v>
      </c>
      <c r="M386" s="45">
        <v>1.2183904000000001E-3</v>
      </c>
      <c r="N386" s="45"/>
      <c r="O386" s="45"/>
      <c r="P386" s="45"/>
      <c r="Q386" s="45"/>
      <c r="R386" s="45"/>
      <c r="S386" s="45">
        <v>4.6333649999999987E-3</v>
      </c>
      <c r="T386" s="45">
        <v>4.9930239999999952E-3</v>
      </c>
      <c r="U386" s="45"/>
      <c r="V386" s="45"/>
      <c r="W386" s="45"/>
      <c r="X386" s="45"/>
      <c r="Y386" s="45"/>
      <c r="Z386" s="45"/>
      <c r="AA386" s="45"/>
      <c r="AB386" s="45"/>
      <c r="AC386" s="45"/>
      <c r="AD386" s="45"/>
      <c r="AE386" s="45"/>
    </row>
    <row r="387" spans="1:31" ht="15" customHeight="1">
      <c r="A387" s="42" t="s">
        <v>47</v>
      </c>
      <c r="B387" s="42" t="s">
        <v>48</v>
      </c>
      <c r="C387" s="42" t="s">
        <v>49</v>
      </c>
      <c r="D387" s="42" t="s">
        <v>50</v>
      </c>
      <c r="E387" s="42" t="s">
        <v>51</v>
      </c>
      <c r="F387" s="42" t="s">
        <v>52</v>
      </c>
      <c r="G387" s="42" t="s">
        <v>186</v>
      </c>
      <c r="H387" s="43" t="s">
        <v>56</v>
      </c>
      <c r="I387" s="44">
        <v>298</v>
      </c>
      <c r="J387" s="45"/>
      <c r="K387" s="45"/>
      <c r="L387" s="45">
        <v>2.0022024000000054E-6</v>
      </c>
      <c r="M387" s="45">
        <v>2.8969175999999996E-6</v>
      </c>
      <c r="N387" s="45"/>
      <c r="O387" s="45"/>
      <c r="P387" s="45"/>
      <c r="Q387" s="45"/>
      <c r="R387" s="45"/>
      <c r="S387" s="45">
        <v>1.1453779868457134E-5</v>
      </c>
      <c r="T387" s="45">
        <v>1.2357329908514268E-5</v>
      </c>
      <c r="U387" s="45"/>
      <c r="V387" s="45"/>
      <c r="W387" s="45"/>
      <c r="X387" s="45"/>
      <c r="Y387" s="45"/>
      <c r="Z387" s="45"/>
      <c r="AA387" s="45"/>
      <c r="AB387" s="45"/>
      <c r="AC387" s="45"/>
      <c r="AD387" s="45"/>
      <c r="AE387" s="45"/>
    </row>
    <row r="388" spans="1:31" ht="15" customHeight="1">
      <c r="A388" s="42" t="s">
        <v>47</v>
      </c>
      <c r="B388" s="42" t="s">
        <v>48</v>
      </c>
      <c r="C388" s="42" t="s">
        <v>49</v>
      </c>
      <c r="D388" s="42" t="s">
        <v>50</v>
      </c>
      <c r="E388" s="42" t="s">
        <v>51</v>
      </c>
      <c r="F388" s="42" t="s">
        <v>52</v>
      </c>
      <c r="G388" s="42" t="s">
        <v>187</v>
      </c>
      <c r="H388" s="43" t="s">
        <v>54</v>
      </c>
      <c r="I388" s="44">
        <v>25</v>
      </c>
      <c r="J388" s="45">
        <v>1.4176451199999992E-3</v>
      </c>
      <c r="K388" s="45">
        <v>1.461460559999999E-3</v>
      </c>
      <c r="L388" s="45">
        <v>1.2241211200000031E-3</v>
      </c>
      <c r="M388" s="45">
        <v>1.2079557599999999E-3</v>
      </c>
      <c r="N388" s="45">
        <v>1.3293186399999993E-3</v>
      </c>
      <c r="O388" s="45">
        <v>1.2562389791999995E-3</v>
      </c>
      <c r="P388" s="45">
        <v>1.4456433599999968E-3</v>
      </c>
      <c r="Q388" s="45">
        <v>1.3575410400000008E-3</v>
      </c>
      <c r="R388" s="45">
        <v>1.4071945599999965E-3</v>
      </c>
      <c r="S388" s="45">
        <v>1.5547295457070253E-3</v>
      </c>
      <c r="T388" s="45">
        <v>1.6225339609572472E-3</v>
      </c>
      <c r="U388" s="45">
        <v>1.3248882585180117E-3</v>
      </c>
      <c r="V388" s="45">
        <v>2.5994960000000008E-5</v>
      </c>
      <c r="W388" s="45">
        <v>4.7020400000000008E-5</v>
      </c>
      <c r="X388" s="45">
        <v>1.2976344000000003E-4</v>
      </c>
      <c r="Y388" s="45">
        <v>5.6518160000000021E-5</v>
      </c>
      <c r="Z388" s="45">
        <v>4.9741600000000012E-5</v>
      </c>
      <c r="AA388" s="45">
        <v>6.8437520000000005E-5</v>
      </c>
      <c r="AB388" s="45">
        <v>4.5933120000000017E-5</v>
      </c>
      <c r="AC388" s="45">
        <v>4.0216960000000009E-5</v>
      </c>
      <c r="AD388" s="45">
        <v>5.8258320000000012E-5</v>
      </c>
      <c r="AE388" s="45">
        <v>5.8627280000000012E-5</v>
      </c>
    </row>
    <row r="389" spans="1:31" ht="15" customHeight="1">
      <c r="A389" s="42" t="s">
        <v>47</v>
      </c>
      <c r="B389" s="42" t="s">
        <v>48</v>
      </c>
      <c r="C389" s="42" t="s">
        <v>49</v>
      </c>
      <c r="D389" s="42" t="s">
        <v>50</v>
      </c>
      <c r="E389" s="42" t="s">
        <v>51</v>
      </c>
      <c r="F389" s="42" t="s">
        <v>52</v>
      </c>
      <c r="G389" s="42" t="s">
        <v>187</v>
      </c>
      <c r="H389" s="43" t="s">
        <v>56</v>
      </c>
      <c r="I389" s="44">
        <v>298</v>
      </c>
      <c r="J389" s="45">
        <v>3.3268586853599982E-3</v>
      </c>
      <c r="K389" s="45">
        <v>3.4296825691799977E-3</v>
      </c>
      <c r="L389" s="45">
        <v>2.8727062383600071E-3</v>
      </c>
      <c r="M389" s="45">
        <v>2.8347701797800003E-3</v>
      </c>
      <c r="N389" s="45">
        <v>3.1195785184199988E-3</v>
      </c>
      <c r="O389" s="45">
        <v>2.9480788244375987E-3</v>
      </c>
      <c r="P389" s="45">
        <v>3.3925635550799923E-3</v>
      </c>
      <c r="Q389" s="45">
        <v>3.1858094356200014E-3</v>
      </c>
      <c r="R389" s="45">
        <v>3.3023338336799915E-3</v>
      </c>
      <c r="S389" s="45">
        <v>3.6485615613879615E-3</v>
      </c>
      <c r="T389" s="45">
        <v>3.8076815728764197E-3</v>
      </c>
      <c r="U389" s="45">
        <v>3.1091815206771454E-3</v>
      </c>
      <c r="V389" s="45">
        <v>6.1003672380000004E-5</v>
      </c>
      <c r="W389" s="45">
        <v>1.1034512370000001E-4</v>
      </c>
      <c r="X389" s="45">
        <v>3.0452235281999994E-4</v>
      </c>
      <c r="Y389" s="45">
        <v>1.3263399198000002E-4</v>
      </c>
      <c r="Z389" s="45">
        <v>1.1673109980000001E-4</v>
      </c>
      <c r="AA389" s="45">
        <v>1.6060575006000006E-4</v>
      </c>
      <c r="AB389" s="45">
        <v>1.0779354936000001E-4</v>
      </c>
      <c r="AC389" s="45">
        <v>9.4379150879999994E-5</v>
      </c>
      <c r="AD389" s="45">
        <v>1.3671771246E-4</v>
      </c>
      <c r="AE389" s="45">
        <v>1.3758356933999996E-4</v>
      </c>
    </row>
    <row r="390" spans="1:31" ht="15" customHeight="1">
      <c r="A390" s="42" t="s">
        <v>47</v>
      </c>
      <c r="B390" s="42" t="s">
        <v>48</v>
      </c>
      <c r="C390" s="42" t="s">
        <v>49</v>
      </c>
      <c r="D390" s="42" t="s">
        <v>50</v>
      </c>
      <c r="E390" s="42" t="s">
        <v>51</v>
      </c>
      <c r="F390" s="42" t="s">
        <v>52</v>
      </c>
      <c r="G390" s="42" t="s">
        <v>188</v>
      </c>
      <c r="H390" s="43" t="s">
        <v>54</v>
      </c>
      <c r="I390" s="44">
        <v>25</v>
      </c>
      <c r="J390" s="45">
        <v>6.377264000000004E-3</v>
      </c>
      <c r="K390" s="45">
        <v>6.4643320000000023E-3</v>
      </c>
      <c r="L390" s="45">
        <v>6.6360831999999993E-3</v>
      </c>
      <c r="M390" s="45">
        <v>2.8236336000000005E-3</v>
      </c>
      <c r="N390" s="45">
        <v>2.7985535999999998E-3</v>
      </c>
      <c r="O390" s="45">
        <v>2.3113734719999984E-3</v>
      </c>
      <c r="P390" s="45">
        <v>2.7251183999999992E-3</v>
      </c>
      <c r="Q390" s="45">
        <v>2.8460271999999867E-3</v>
      </c>
      <c r="R390" s="45">
        <v>2.6717879999999996E-3</v>
      </c>
      <c r="S390" s="45">
        <v>5.9596550088000001E-3</v>
      </c>
      <c r="T390" s="45">
        <v>5.8435227839999998E-3</v>
      </c>
      <c r="U390" s="45">
        <v>5.7540618816E-3</v>
      </c>
      <c r="V390" s="45">
        <v>9.165E-4</v>
      </c>
      <c r="W390" s="45">
        <v>1.0232500000000001E-3</v>
      </c>
      <c r="X390" s="45">
        <v>9.2440536569006308E-4</v>
      </c>
      <c r="Y390" s="45">
        <v>1.0317293147276481E-3</v>
      </c>
      <c r="Z390" s="45">
        <v>1.043959369802936E-3</v>
      </c>
      <c r="AA390" s="45">
        <v>9.4329368496992019E-4</v>
      </c>
      <c r="AB390" s="45">
        <v>4.9982103973261131E-4</v>
      </c>
      <c r="AC390" s="45">
        <v>8.8775000000000003E-5</v>
      </c>
      <c r="AD390" s="45">
        <v>5.2349999999999992E-5</v>
      </c>
      <c r="AE390" s="45">
        <v>1.4560000000000004E-4</v>
      </c>
    </row>
    <row r="391" spans="1:31" ht="15" customHeight="1">
      <c r="A391" s="42" t="s">
        <v>47</v>
      </c>
      <c r="B391" s="42" t="s">
        <v>48</v>
      </c>
      <c r="C391" s="42" t="s">
        <v>49</v>
      </c>
      <c r="D391" s="42" t="s">
        <v>50</v>
      </c>
      <c r="E391" s="42" t="s">
        <v>51</v>
      </c>
      <c r="F391" s="42" t="s">
        <v>52</v>
      </c>
      <c r="G391" s="42" t="s">
        <v>188</v>
      </c>
      <c r="H391" s="43" t="s">
        <v>55</v>
      </c>
      <c r="I391" s="44">
        <v>1</v>
      </c>
      <c r="J391" s="45">
        <v>0.24922578887820013</v>
      </c>
      <c r="K391" s="45">
        <v>0.25262843788035005</v>
      </c>
      <c r="L391" s="45">
        <v>0.25934053703615995</v>
      </c>
      <c r="M391" s="45">
        <v>0.11034862465518003</v>
      </c>
      <c r="N391" s="45">
        <v>0.10936848916368001</v>
      </c>
      <c r="O391" s="45">
        <v>9.0329313158643551E-2</v>
      </c>
      <c r="P391" s="45">
        <v>0.10649861492741995</v>
      </c>
      <c r="Q391" s="45">
        <v>0.11122377466085948</v>
      </c>
      <c r="R391" s="45">
        <v>0.10441444356314998</v>
      </c>
      <c r="S391" s="45">
        <v>0.24818459500131324</v>
      </c>
      <c r="T391" s="45">
        <v>0.17836869999833901</v>
      </c>
      <c r="U391" s="45">
        <v>0.22552329716227473</v>
      </c>
      <c r="V391" s="45">
        <v>0.2682504083309829</v>
      </c>
      <c r="W391" s="45">
        <v>0.25350463586812816</v>
      </c>
      <c r="X391" s="45">
        <v>0.24107405666990625</v>
      </c>
      <c r="Y391" s="45">
        <v>0.24454005359361203</v>
      </c>
      <c r="Z391" s="45">
        <v>0.27135582250737039</v>
      </c>
      <c r="AA391" s="45">
        <v>0.21459681466712816</v>
      </c>
      <c r="AB391" s="45">
        <v>0.18216554977168198</v>
      </c>
      <c r="AC391" s="45">
        <v>0.21600390206343029</v>
      </c>
      <c r="AD391" s="45">
        <v>0.21734108142345288</v>
      </c>
      <c r="AE391" s="45">
        <v>0.21768059537496562</v>
      </c>
    </row>
    <row r="392" spans="1:31" ht="15" customHeight="1">
      <c r="A392" s="42" t="s">
        <v>47</v>
      </c>
      <c r="B392" s="42" t="s">
        <v>48</v>
      </c>
      <c r="C392" s="42" t="s">
        <v>49</v>
      </c>
      <c r="D392" s="42" t="s">
        <v>50</v>
      </c>
      <c r="E392" s="42" t="s">
        <v>51</v>
      </c>
      <c r="F392" s="42" t="s">
        <v>52</v>
      </c>
      <c r="G392" s="42" t="s">
        <v>188</v>
      </c>
      <c r="H392" s="43" t="s">
        <v>56</v>
      </c>
      <c r="I392" s="44">
        <v>298</v>
      </c>
      <c r="J392" s="45">
        <v>9.9772295280000055E-3</v>
      </c>
      <c r="K392" s="45">
        <v>1.0113447414000002E-2</v>
      </c>
      <c r="L392" s="45">
        <v>1.03821521664E-2</v>
      </c>
      <c r="M392" s="45">
        <v>4.4175747672000011E-3</v>
      </c>
      <c r="N392" s="45">
        <v>4.3783371072000001E-3</v>
      </c>
      <c r="O392" s="45">
        <v>3.6161437969439983E-3</v>
      </c>
      <c r="P392" s="45">
        <v>4.2634477367999978E-3</v>
      </c>
      <c r="Q392" s="45">
        <v>4.4526095543999797E-3</v>
      </c>
      <c r="R392" s="45">
        <v>4.180012325999999E-3</v>
      </c>
      <c r="S392" s="45">
        <v>9.323880261267601E-3</v>
      </c>
      <c r="T392" s="45">
        <v>9.1421913955680011E-3</v>
      </c>
      <c r="U392" s="45">
        <v>9.0022670637631991E-3</v>
      </c>
      <c r="V392" s="45">
        <v>1.433976E-3</v>
      </c>
      <c r="W392" s="45">
        <v>1.1521276E-2</v>
      </c>
      <c r="X392" s="45">
        <v>7.6131745696221033E-3</v>
      </c>
      <c r="Y392" s="45">
        <v>8.106305187891405E-3</v>
      </c>
      <c r="Z392" s="45">
        <v>9.0100223090566946E-3</v>
      </c>
      <c r="AA392" s="45">
        <v>6.3472783701354419E-3</v>
      </c>
      <c r="AB392" s="45">
        <v>1.8314831791616706E-3</v>
      </c>
      <c r="AC392" s="45">
        <v>3.2243599999999995E-3</v>
      </c>
      <c r="AD392" s="45">
        <v>2.9198039999999998E-3</v>
      </c>
      <c r="AE392" s="45">
        <v>1.489106E-3</v>
      </c>
    </row>
    <row r="393" spans="1:31" ht="15" customHeight="1">
      <c r="A393" s="42" t="s">
        <v>47</v>
      </c>
      <c r="B393" s="42" t="s">
        <v>48</v>
      </c>
      <c r="C393" s="42" t="s">
        <v>49</v>
      </c>
      <c r="D393" s="42" t="s">
        <v>50</v>
      </c>
      <c r="E393" s="42" t="s">
        <v>51</v>
      </c>
      <c r="F393" s="42" t="s">
        <v>52</v>
      </c>
      <c r="G393" s="42" t="s">
        <v>189</v>
      </c>
      <c r="H393" s="43" t="s">
        <v>54</v>
      </c>
      <c r="I393" s="44">
        <v>25</v>
      </c>
      <c r="J393" s="45">
        <v>1.4230635874999984E-2</v>
      </c>
      <c r="K393" s="45">
        <v>1.6934233699999995E-2</v>
      </c>
      <c r="L393" s="45">
        <v>1.0068910325000057E-2</v>
      </c>
      <c r="M393" s="45">
        <v>1.0146804199999943E-2</v>
      </c>
      <c r="N393" s="45">
        <v>1.1749336999999914E-2</v>
      </c>
      <c r="O393" s="45">
        <v>9.6536334759999651E-3</v>
      </c>
      <c r="P393" s="45">
        <v>1.1102336024999966E-2</v>
      </c>
      <c r="Q393" s="45">
        <v>1.2379325450000081E-2</v>
      </c>
      <c r="R393" s="45">
        <v>1.2378974575000118E-2</v>
      </c>
      <c r="S393" s="45">
        <v>1.1349975835291799E-2</v>
      </c>
      <c r="T393" s="45">
        <v>9.3902239553026231E-3</v>
      </c>
      <c r="U393" s="45">
        <v>6.2826080740499991E-3</v>
      </c>
      <c r="V393" s="45">
        <v>1.0582035714171502E-2</v>
      </c>
      <c r="W393" s="45">
        <v>1.0125211678145932E-2</v>
      </c>
      <c r="X393" s="45">
        <v>1.0362916306418312E-2</v>
      </c>
      <c r="Y393" s="45">
        <v>1.0022861497154006E-2</v>
      </c>
      <c r="Z393" s="45">
        <v>7.2654858856581669E-3</v>
      </c>
      <c r="AA393" s="45">
        <v>6.4727425833907178E-3</v>
      </c>
      <c r="AB393" s="45">
        <v>8.5688865474803956E-3</v>
      </c>
      <c r="AC393" s="45">
        <v>6.9307247800386518E-3</v>
      </c>
      <c r="AD393" s="45">
        <v>8.0645013661562563E-3</v>
      </c>
      <c r="AE393" s="45">
        <v>8.6097032195598302E-3</v>
      </c>
    </row>
    <row r="394" spans="1:31" ht="15" customHeight="1">
      <c r="A394" s="42" t="s">
        <v>47</v>
      </c>
      <c r="B394" s="42" t="s">
        <v>48</v>
      </c>
      <c r="C394" s="42" t="s">
        <v>49</v>
      </c>
      <c r="D394" s="42" t="s">
        <v>50</v>
      </c>
      <c r="E394" s="42" t="s">
        <v>51</v>
      </c>
      <c r="F394" s="42" t="s">
        <v>52</v>
      </c>
      <c r="G394" s="42" t="s">
        <v>189</v>
      </c>
      <c r="H394" s="43" t="s">
        <v>55</v>
      </c>
      <c r="I394" s="44">
        <v>1</v>
      </c>
      <c r="J394" s="45">
        <v>30.180332563699974</v>
      </c>
      <c r="K394" s="45">
        <v>35.91412283095999</v>
      </c>
      <c r="L394" s="45">
        <v>21.354145017260116</v>
      </c>
      <c r="M394" s="45">
        <v>21.519342347359878</v>
      </c>
      <c r="N394" s="45">
        <v>24.917993909599815</v>
      </c>
      <c r="O394" s="45">
        <v>20.473425875900723</v>
      </c>
      <c r="P394" s="45">
        <v>23.545834241819929</v>
      </c>
      <c r="Q394" s="45">
        <v>26.254073414360171</v>
      </c>
      <c r="R394" s="45">
        <v>26.253329278660253</v>
      </c>
      <c r="S394" s="45">
        <v>24.440530596721253</v>
      </c>
      <c r="T394" s="45">
        <v>18.844104465286204</v>
      </c>
      <c r="U394" s="45">
        <v>14.208673650994141</v>
      </c>
      <c r="V394" s="45">
        <v>22.863770632011914</v>
      </c>
      <c r="W394" s="45">
        <v>21.647043171673634</v>
      </c>
      <c r="X394" s="45">
        <v>22.155514700263829</v>
      </c>
      <c r="Y394" s="45">
        <v>21.424968516637016</v>
      </c>
      <c r="Z394" s="45">
        <v>15.481729274402676</v>
      </c>
      <c r="AA394" s="45">
        <v>13.812686894649387</v>
      </c>
      <c r="AB394" s="45">
        <v>14.826452449914699</v>
      </c>
      <c r="AC394" s="45">
        <v>14.3349111576635</v>
      </c>
      <c r="AD394" s="45">
        <v>17.162046532908239</v>
      </c>
      <c r="AE394" s="45">
        <v>18.46493011189116</v>
      </c>
    </row>
    <row r="395" spans="1:31" ht="15" customHeight="1">
      <c r="A395" s="42" t="s">
        <v>47</v>
      </c>
      <c r="B395" s="42" t="s">
        <v>48</v>
      </c>
      <c r="C395" s="42" t="s">
        <v>49</v>
      </c>
      <c r="D395" s="42" t="s">
        <v>50</v>
      </c>
      <c r="E395" s="42" t="s">
        <v>51</v>
      </c>
      <c r="F395" s="42" t="s">
        <v>52</v>
      </c>
      <c r="G395" s="42" t="s">
        <v>189</v>
      </c>
      <c r="H395" s="43" t="s">
        <v>56</v>
      </c>
      <c r="I395" s="44">
        <v>298</v>
      </c>
      <c r="J395" s="45">
        <v>1.6962917962999986E-2</v>
      </c>
      <c r="K395" s="45">
        <v>2.0185606570399993E-2</v>
      </c>
      <c r="L395" s="45">
        <v>1.2002141107400069E-2</v>
      </c>
      <c r="M395" s="45">
        <v>1.2094990606399934E-2</v>
      </c>
      <c r="N395" s="45">
        <v>1.4005209703999896E-2</v>
      </c>
      <c r="O395" s="45">
        <v>1.1507131103391958E-2</v>
      </c>
      <c r="P395" s="45">
        <v>1.3233984541799962E-2</v>
      </c>
      <c r="Q395" s="45">
        <v>1.4756155936400096E-2</v>
      </c>
      <c r="R395" s="45">
        <v>1.4755737693400141E-2</v>
      </c>
      <c r="S395" s="45">
        <v>1.3529171195667827E-2</v>
      </c>
      <c r="T395" s="45">
        <v>1.1193146954720727E-2</v>
      </c>
      <c r="U395" s="45">
        <v>7.4867748691575991E-3</v>
      </c>
      <c r="V395" s="45">
        <v>1.2640326487052439E-2</v>
      </c>
      <c r="W395" s="45">
        <v>1.2069219540349962E-2</v>
      </c>
      <c r="X395" s="45">
        <v>1.2352348824054563E-2</v>
      </c>
      <c r="Y395" s="45">
        <v>1.1947265851256172E-2</v>
      </c>
      <c r="Z395" s="45">
        <v>8.6604472557045304E-3</v>
      </c>
      <c r="AA395" s="45">
        <v>7.7155121096017312E-3</v>
      </c>
      <c r="AB395" s="45">
        <v>8.2911812849966269E-3</v>
      </c>
      <c r="AC395" s="45">
        <v>8.0402185378060792E-3</v>
      </c>
      <c r="AD395" s="45">
        <v>9.6128966544582525E-3</v>
      </c>
      <c r="AE395" s="45">
        <v>1.0262755807715311E-2</v>
      </c>
    </row>
    <row r="396" spans="1:31" ht="15" customHeight="1">
      <c r="A396" s="42" t="s">
        <v>47</v>
      </c>
      <c r="B396" s="42" t="s">
        <v>48</v>
      </c>
      <c r="C396" s="42" t="s">
        <v>49</v>
      </c>
      <c r="D396" s="42" t="s">
        <v>50</v>
      </c>
      <c r="E396" s="42" t="s">
        <v>51</v>
      </c>
      <c r="F396" s="42" t="s">
        <v>52</v>
      </c>
      <c r="G396" s="42" t="s">
        <v>190</v>
      </c>
      <c r="H396" s="43" t="s">
        <v>54</v>
      </c>
      <c r="I396" s="44">
        <v>25</v>
      </c>
      <c r="J396" s="45">
        <v>2.5001176750000008E-3</v>
      </c>
      <c r="K396" s="45">
        <v>2.5806577500000027E-3</v>
      </c>
      <c r="L396" s="45">
        <v>2.4977510250000019E-3</v>
      </c>
      <c r="M396" s="45">
        <v>3.111552125000003E-3</v>
      </c>
      <c r="N396" s="45">
        <v>3.2306752499999991E-3</v>
      </c>
      <c r="O396" s="45">
        <v>3.2931690302499951E-3</v>
      </c>
      <c r="P396" s="45">
        <v>3.3273300499999979E-3</v>
      </c>
      <c r="Q396" s="45">
        <v>3.4711226000000016E-3</v>
      </c>
      <c r="R396" s="45">
        <v>3.0460606000000008E-3</v>
      </c>
      <c r="S396" s="45">
        <v>3.4154859931500026E-3</v>
      </c>
      <c r="T396" s="45">
        <v>3.2274357500000021E-3</v>
      </c>
      <c r="U396" s="45">
        <v>2.86425E-3</v>
      </c>
      <c r="V396" s="45">
        <v>6.2500000000000001E-5</v>
      </c>
      <c r="W396" s="45"/>
      <c r="X396" s="45"/>
      <c r="Y396" s="45"/>
      <c r="Z396" s="45"/>
      <c r="AA396" s="45"/>
      <c r="AB396" s="45"/>
      <c r="AC396" s="45"/>
      <c r="AD396" s="45"/>
      <c r="AE396" s="45"/>
    </row>
    <row r="397" spans="1:31" ht="15" customHeight="1">
      <c r="A397" s="42" t="s">
        <v>47</v>
      </c>
      <c r="B397" s="42" t="s">
        <v>48</v>
      </c>
      <c r="C397" s="42" t="s">
        <v>49</v>
      </c>
      <c r="D397" s="42" t="s">
        <v>50</v>
      </c>
      <c r="E397" s="42" t="s">
        <v>51</v>
      </c>
      <c r="F397" s="42" t="s">
        <v>52</v>
      </c>
      <c r="G397" s="42" t="s">
        <v>190</v>
      </c>
      <c r="H397" s="43" t="s">
        <v>55</v>
      </c>
      <c r="I397" s="44">
        <v>1</v>
      </c>
      <c r="J397" s="45">
        <v>0.92768002748000011</v>
      </c>
      <c r="K397" s="45">
        <v>0.95756478840000125</v>
      </c>
      <c r="L397" s="45">
        <v>0.92680187124000069</v>
      </c>
      <c r="M397" s="45">
        <v>1.154555559400001</v>
      </c>
      <c r="N397" s="45">
        <v>1.1987567363999996</v>
      </c>
      <c r="O397" s="45">
        <v>1.2219453376243983</v>
      </c>
      <c r="P397" s="45">
        <v>1.2346209392799992</v>
      </c>
      <c r="Q397" s="45">
        <v>1.2879758185600005</v>
      </c>
      <c r="R397" s="45">
        <v>1.1302546313600006</v>
      </c>
      <c r="S397" s="45">
        <v>1.2301367619380001</v>
      </c>
      <c r="T397" s="45">
        <v>1.1306358428000007</v>
      </c>
      <c r="U397" s="45">
        <v>0.9894431616590883</v>
      </c>
      <c r="V397" s="45">
        <v>9.6474995027683697E-2</v>
      </c>
      <c r="W397" s="45"/>
      <c r="X397" s="45"/>
      <c r="Y397" s="45"/>
      <c r="Z397" s="45"/>
      <c r="AA397" s="45"/>
      <c r="AB397" s="45"/>
      <c r="AC397" s="45"/>
      <c r="AD397" s="45"/>
      <c r="AE397" s="45"/>
    </row>
    <row r="398" spans="1:31" ht="15" customHeight="1">
      <c r="A398" s="42" t="s">
        <v>47</v>
      </c>
      <c r="B398" s="42" t="s">
        <v>48</v>
      </c>
      <c r="C398" s="42" t="s">
        <v>49</v>
      </c>
      <c r="D398" s="42" t="s">
        <v>50</v>
      </c>
      <c r="E398" s="42" t="s">
        <v>51</v>
      </c>
      <c r="F398" s="42" t="s">
        <v>52</v>
      </c>
      <c r="G398" s="42" t="s">
        <v>190</v>
      </c>
      <c r="H398" s="43" t="s">
        <v>56</v>
      </c>
      <c r="I398" s="44">
        <v>298</v>
      </c>
      <c r="J398" s="45">
        <v>4.3347494816000009E-3</v>
      </c>
      <c r="K398" s="45">
        <v>4.4743913280000059E-3</v>
      </c>
      <c r="L398" s="45">
        <v>4.3306461408000041E-3</v>
      </c>
      <c r="M398" s="45">
        <v>5.3948656480000056E-3</v>
      </c>
      <c r="N398" s="45">
        <v>5.6014034879999985E-3</v>
      </c>
      <c r="O398" s="45">
        <v>5.7097563404479908E-3</v>
      </c>
      <c r="P398" s="45">
        <v>5.7689853375999973E-3</v>
      </c>
      <c r="Q398" s="45">
        <v>6.0182954752000025E-3</v>
      </c>
      <c r="R398" s="45">
        <v>5.2813152512000017E-3</v>
      </c>
      <c r="S398" s="45">
        <v>5.9218317146688048E-3</v>
      </c>
      <c r="T398" s="45">
        <v>5.5957867840000022E-3</v>
      </c>
      <c r="U398" s="45">
        <v>4.9557399999999993E-3</v>
      </c>
      <c r="V398" s="45">
        <v>1.3618599999999997E-4</v>
      </c>
      <c r="W398" s="45"/>
      <c r="X398" s="45"/>
      <c r="Y398" s="45"/>
      <c r="Z398" s="45"/>
      <c r="AA398" s="45"/>
      <c r="AB398" s="45"/>
      <c r="AC398" s="45"/>
      <c r="AD398" s="45"/>
      <c r="AE398" s="45"/>
    </row>
    <row r="399" spans="1:31" ht="15" customHeight="1">
      <c r="A399" s="42" t="s">
        <v>47</v>
      </c>
      <c r="B399" s="42" t="s">
        <v>48</v>
      </c>
      <c r="C399" s="42" t="s">
        <v>49</v>
      </c>
      <c r="D399" s="42" t="s">
        <v>50</v>
      </c>
      <c r="E399" s="42" t="s">
        <v>51</v>
      </c>
      <c r="F399" s="42" t="s">
        <v>52</v>
      </c>
      <c r="G399" s="42" t="s">
        <v>191</v>
      </c>
      <c r="H399" s="43" t="s">
        <v>54</v>
      </c>
      <c r="I399" s="44">
        <v>25</v>
      </c>
      <c r="J399" s="45"/>
      <c r="K399" s="45"/>
      <c r="L399" s="45"/>
      <c r="M399" s="45"/>
      <c r="N399" s="45"/>
      <c r="O399" s="45"/>
      <c r="P399" s="45"/>
      <c r="Q399" s="45"/>
      <c r="R399" s="45"/>
      <c r="S399" s="45">
        <v>1.5822776485714286E-6</v>
      </c>
      <c r="T399" s="45">
        <v>2.5396273088857158E-6</v>
      </c>
      <c r="U399" s="45">
        <v>2.0045655443690478E-6</v>
      </c>
      <c r="V399" s="45">
        <v>1.9545998793999999E-6</v>
      </c>
      <c r="W399" s="45">
        <v>2.1471558600000004E-6</v>
      </c>
      <c r="X399" s="45">
        <v>2.1761226464520001E-6</v>
      </c>
      <c r="Y399" s="45">
        <v>2.1367564758E-6</v>
      </c>
      <c r="Z399" s="45">
        <v>1.9786628494500003E-6</v>
      </c>
      <c r="AA399" s="45">
        <v>1.4219516278349999E-6</v>
      </c>
      <c r="AB399" s="45">
        <v>2.17304840245E-6</v>
      </c>
      <c r="AC399" s="45">
        <v>1.2800956347E-6</v>
      </c>
      <c r="AD399" s="45">
        <v>1.9112093209500003E-6</v>
      </c>
      <c r="AE399" s="45">
        <v>1.6580762962499995E-6</v>
      </c>
    </row>
    <row r="400" spans="1:31" ht="15" customHeight="1">
      <c r="A400" s="42" t="s">
        <v>47</v>
      </c>
      <c r="B400" s="42" t="s">
        <v>48</v>
      </c>
      <c r="C400" s="42" t="s">
        <v>49</v>
      </c>
      <c r="D400" s="42" t="s">
        <v>50</v>
      </c>
      <c r="E400" s="42" t="s">
        <v>51</v>
      </c>
      <c r="F400" s="42" t="s">
        <v>52</v>
      </c>
      <c r="G400" s="42" t="s">
        <v>191</v>
      </c>
      <c r="H400" s="43" t="s">
        <v>55</v>
      </c>
      <c r="I400" s="44">
        <v>1</v>
      </c>
      <c r="J400" s="45"/>
      <c r="K400" s="45"/>
      <c r="L400" s="45"/>
      <c r="M400" s="45"/>
      <c r="N400" s="45"/>
      <c r="O400" s="45"/>
      <c r="P400" s="45"/>
      <c r="Q400" s="45"/>
      <c r="R400" s="45"/>
      <c r="S400" s="45">
        <v>1.3295759219999999E-3</v>
      </c>
      <c r="T400" s="45">
        <v>2.1341764289999998E-3</v>
      </c>
      <c r="U400" s="45">
        <v>1.6072987844414951E-3</v>
      </c>
      <c r="V400" s="45">
        <v>1.5818240371095237E-3</v>
      </c>
      <c r="W400" s="45">
        <v>2.0888400000000002E-3</v>
      </c>
      <c r="X400" s="45">
        <v>1.99388E-3</v>
      </c>
      <c r="Y400" s="45">
        <v>2.1905368712827845E-3</v>
      </c>
      <c r="Z400" s="45">
        <v>1.9294798241786563E-3</v>
      </c>
      <c r="AA400" s="45">
        <v>1.5468971006231879E-3</v>
      </c>
      <c r="AB400" s="45">
        <v>2.2431361441943598E-3</v>
      </c>
      <c r="AC400" s="45">
        <v>1.5279259427821597E-3</v>
      </c>
      <c r="AD400" s="45">
        <v>1.9939960315411599E-3</v>
      </c>
      <c r="AE400" s="45">
        <v>1.677397155567E-3</v>
      </c>
    </row>
    <row r="401" spans="1:31" ht="15" customHeight="1">
      <c r="A401" s="42" t="s">
        <v>47</v>
      </c>
      <c r="B401" s="42" t="s">
        <v>48</v>
      </c>
      <c r="C401" s="42" t="s">
        <v>49</v>
      </c>
      <c r="D401" s="42" t="s">
        <v>50</v>
      </c>
      <c r="E401" s="42" t="s">
        <v>51</v>
      </c>
      <c r="F401" s="42" t="s">
        <v>52</v>
      </c>
      <c r="G401" s="42" t="s">
        <v>191</v>
      </c>
      <c r="H401" s="43" t="s">
        <v>56</v>
      </c>
      <c r="I401" s="44">
        <v>298</v>
      </c>
      <c r="J401" s="45"/>
      <c r="K401" s="45"/>
      <c r="L401" s="45"/>
      <c r="M401" s="45"/>
      <c r="N401" s="45"/>
      <c r="O401" s="45"/>
      <c r="P401" s="45"/>
      <c r="Q401" s="45"/>
      <c r="R401" s="45"/>
      <c r="S401" s="45">
        <v>3.7721499141942859E-6</v>
      </c>
      <c r="T401" s="45">
        <v>6.0544715043835469E-6</v>
      </c>
      <c r="U401" s="45">
        <v>4.7960859530139048E-6</v>
      </c>
      <c r="V401" s="45">
        <v>4.532869652424E-6</v>
      </c>
      <c r="W401" s="45">
        <v>5.1188195702399988E-6</v>
      </c>
      <c r="X401" s="45">
        <v>6.3800214436215687E-6</v>
      </c>
      <c r="Y401" s="45">
        <v>5.2131691077872004E-6</v>
      </c>
      <c r="Z401" s="45">
        <v>4.7171322330888E-6</v>
      </c>
      <c r="AA401" s="45">
        <v>3.3899335455546405E-6</v>
      </c>
      <c r="AB401" s="45">
        <v>5.2103480935287999E-6</v>
      </c>
      <c r="AC401" s="45">
        <v>3.0517482070888E-6</v>
      </c>
      <c r="AD401" s="45">
        <v>4.5563235605248011E-6</v>
      </c>
      <c r="AE401" s="45">
        <v>3.9528544296400008E-6</v>
      </c>
    </row>
    <row r="402" spans="1:31" ht="15" customHeight="1">
      <c r="A402" s="42" t="s">
        <v>47</v>
      </c>
      <c r="B402" s="42" t="s">
        <v>48</v>
      </c>
      <c r="C402" s="42" t="s">
        <v>49</v>
      </c>
      <c r="D402" s="42" t="s">
        <v>50</v>
      </c>
      <c r="E402" s="42" t="s">
        <v>51</v>
      </c>
      <c r="F402" s="42" t="s">
        <v>52</v>
      </c>
      <c r="G402" s="42" t="s">
        <v>192</v>
      </c>
      <c r="H402" s="43" t="s">
        <v>54</v>
      </c>
      <c r="I402" s="44">
        <v>25</v>
      </c>
      <c r="J402" s="45">
        <v>1.0742812499999992E-4</v>
      </c>
      <c r="K402" s="45"/>
      <c r="L402" s="45"/>
      <c r="M402" s="45"/>
      <c r="N402" s="45">
        <v>4.2922799999999859E-5</v>
      </c>
      <c r="O402" s="45">
        <v>4.2845422499999973E-5</v>
      </c>
      <c r="P402" s="45">
        <v>3.9177524999999984E-5</v>
      </c>
      <c r="Q402" s="45">
        <v>4.3154407499999999E-4</v>
      </c>
      <c r="R402" s="45">
        <v>4.8049649999999931E-5</v>
      </c>
      <c r="S402" s="45">
        <v>3.8237648249999924E-5</v>
      </c>
      <c r="T402" s="45"/>
      <c r="U402" s="45">
        <v>1.9192166619389999E-4</v>
      </c>
      <c r="V402" s="45">
        <v>2.1508993025062497E-4</v>
      </c>
      <c r="W402" s="45">
        <v>2.3389682401306537E-4</v>
      </c>
      <c r="X402" s="45">
        <v>2.1189673790471784E-4</v>
      </c>
      <c r="Y402" s="45">
        <v>1.7760473454435691E-4</v>
      </c>
      <c r="Z402" s="45">
        <v>1.6364020090632501E-5</v>
      </c>
      <c r="AA402" s="45">
        <v>1.0289032641207675E-5</v>
      </c>
      <c r="AB402" s="45">
        <v>4.0458674371160452E-6</v>
      </c>
      <c r="AC402" s="45">
        <v>1.0921419663461535E-5</v>
      </c>
      <c r="AD402" s="45">
        <v>1.2598998684661655E-5</v>
      </c>
      <c r="AE402" s="45">
        <v>2.1333200372752121E-6</v>
      </c>
    </row>
    <row r="403" spans="1:31" ht="15" customHeight="1">
      <c r="A403" s="42" t="s">
        <v>47</v>
      </c>
      <c r="B403" s="42" t="s">
        <v>48</v>
      </c>
      <c r="C403" s="42" t="s">
        <v>49</v>
      </c>
      <c r="D403" s="42" t="s">
        <v>50</v>
      </c>
      <c r="E403" s="42" t="s">
        <v>51</v>
      </c>
      <c r="F403" s="42" t="s">
        <v>52</v>
      </c>
      <c r="G403" s="42" t="s">
        <v>192</v>
      </c>
      <c r="H403" s="43" t="s">
        <v>55</v>
      </c>
      <c r="I403" s="44">
        <v>1</v>
      </c>
      <c r="J403" s="45">
        <v>8.4510124999999922E-2</v>
      </c>
      <c r="K403" s="45"/>
      <c r="L403" s="45"/>
      <c r="M403" s="45"/>
      <c r="N403" s="45">
        <v>3.3765935999999892E-2</v>
      </c>
      <c r="O403" s="45">
        <v>3.3705065699999974E-2</v>
      </c>
      <c r="P403" s="45">
        <v>3.0819652999999989E-2</v>
      </c>
      <c r="Q403" s="45">
        <v>0.33948133899999999</v>
      </c>
      <c r="R403" s="45">
        <v>3.7799057999999948E-2</v>
      </c>
      <c r="S403" s="45">
        <v>2.9806293999877109E-2</v>
      </c>
      <c r="T403" s="45"/>
      <c r="U403" s="45">
        <v>0.20456939861644999</v>
      </c>
      <c r="V403" s="45">
        <v>0.14894119736481709</v>
      </c>
      <c r="W403" s="45">
        <v>0.13817954118550579</v>
      </c>
      <c r="X403" s="45">
        <v>0.13892708449780364</v>
      </c>
      <c r="Y403" s="45">
        <v>0.1051440685179382</v>
      </c>
      <c r="Z403" s="45">
        <v>9.7398915489265003E-3</v>
      </c>
      <c r="AA403" s="45">
        <v>6.243443112696978E-3</v>
      </c>
      <c r="AB403" s="45">
        <v>2.3749819269936715E-3</v>
      </c>
      <c r="AC403" s="45">
        <v>6.0987716286572341E-3</v>
      </c>
      <c r="AD403" s="45">
        <v>6.9329087391123397E-3</v>
      </c>
      <c r="AE403" s="45">
        <v>1.252413962493539E-3</v>
      </c>
    </row>
    <row r="404" spans="1:31" ht="15" customHeight="1">
      <c r="A404" s="42" t="s">
        <v>47</v>
      </c>
      <c r="B404" s="42" t="s">
        <v>48</v>
      </c>
      <c r="C404" s="42" t="s">
        <v>49</v>
      </c>
      <c r="D404" s="42" t="s">
        <v>50</v>
      </c>
      <c r="E404" s="42" t="s">
        <v>51</v>
      </c>
      <c r="F404" s="42" t="s">
        <v>52</v>
      </c>
      <c r="G404" s="42" t="s">
        <v>192</v>
      </c>
      <c r="H404" s="43" t="s">
        <v>56</v>
      </c>
      <c r="I404" s="44">
        <v>298</v>
      </c>
      <c r="J404" s="45">
        <v>2.561086499999998E-4</v>
      </c>
      <c r="K404" s="45"/>
      <c r="L404" s="45"/>
      <c r="M404" s="45"/>
      <c r="N404" s="45">
        <v>1.0232795519999967E-4</v>
      </c>
      <c r="O404" s="45">
        <v>1.0214348723999992E-4</v>
      </c>
      <c r="P404" s="45">
        <v>9.3399219599999959E-5</v>
      </c>
      <c r="Q404" s="45">
        <v>1.0288010748000002E-3</v>
      </c>
      <c r="R404" s="45">
        <v>1.1455036559999982E-4</v>
      </c>
      <c r="S404" s="45">
        <v>9.1158553427999822E-5</v>
      </c>
      <c r="T404" s="45"/>
      <c r="U404" s="45">
        <v>4.5754125220625756E-4</v>
      </c>
      <c r="V404" s="45">
        <v>3.9953130691580983E-4</v>
      </c>
      <c r="W404" s="45">
        <v>5.9532988015441649E-4</v>
      </c>
      <c r="X404" s="45">
        <v>5.3985847661322365E-4</v>
      </c>
      <c r="Y404" s="45">
        <v>4.5077261543157343E-4</v>
      </c>
      <c r="Z404" s="45">
        <v>4.1445671295718198E-5</v>
      </c>
      <c r="AA404" s="45">
        <v>2.5934469368251547E-5</v>
      </c>
      <c r="AB404" s="45">
        <v>1.027440318601154E-5</v>
      </c>
      <c r="AC404" s="45">
        <v>2.7941036769970629E-5</v>
      </c>
      <c r="AD404" s="45">
        <v>3.2374905942299096E-5</v>
      </c>
      <c r="AE404" s="45">
        <v>5.442007021700662E-6</v>
      </c>
    </row>
    <row r="405" spans="1:31" ht="15" customHeight="1">
      <c r="A405" s="42" t="s">
        <v>47</v>
      </c>
      <c r="B405" s="42" t="s">
        <v>48</v>
      </c>
      <c r="C405" s="42" t="s">
        <v>49</v>
      </c>
      <c r="D405" s="42" t="s">
        <v>50</v>
      </c>
      <c r="E405" s="42" t="s">
        <v>51</v>
      </c>
      <c r="F405" s="42" t="s">
        <v>52</v>
      </c>
      <c r="G405" s="42" t="s">
        <v>193</v>
      </c>
      <c r="H405" s="43" t="s">
        <v>54</v>
      </c>
      <c r="I405" s="44">
        <v>25</v>
      </c>
      <c r="J405" s="45"/>
      <c r="K405" s="45"/>
      <c r="L405" s="45"/>
      <c r="M405" s="45"/>
      <c r="N405" s="45"/>
      <c r="O405" s="45"/>
      <c r="P405" s="45"/>
      <c r="Q405" s="45"/>
      <c r="R405" s="45"/>
      <c r="S405" s="45"/>
      <c r="T405" s="45">
        <v>9.1123931721925771E-9</v>
      </c>
      <c r="U405" s="45">
        <v>1.3841868012365334E-9</v>
      </c>
      <c r="V405" s="45">
        <v>5.5529054016108621E-9</v>
      </c>
      <c r="W405" s="45">
        <v>5.713631583423078E-8</v>
      </c>
      <c r="X405" s="45">
        <v>8.2956810112526678E-8</v>
      </c>
      <c r="Y405" s="45">
        <v>1.1072367274881412E-7</v>
      </c>
      <c r="Z405" s="45">
        <v>1.8348119943661955E-7</v>
      </c>
      <c r="AA405" s="45">
        <v>2.1467759444631219E-7</v>
      </c>
      <c r="AB405" s="45">
        <v>2.7863197255652368E-7</v>
      </c>
      <c r="AC405" s="45">
        <v>4.7593372567286896E-7</v>
      </c>
      <c r="AD405" s="45">
        <v>4.7941623110697214E-7</v>
      </c>
      <c r="AE405" s="45">
        <v>6.858738770855108E-7</v>
      </c>
    </row>
    <row r="406" spans="1:31" ht="15" customHeight="1">
      <c r="A406" s="42" t="s">
        <v>47</v>
      </c>
      <c r="B406" s="42" t="s">
        <v>48</v>
      </c>
      <c r="C406" s="42" t="s">
        <v>49</v>
      </c>
      <c r="D406" s="42" t="s">
        <v>50</v>
      </c>
      <c r="E406" s="42" t="s">
        <v>51</v>
      </c>
      <c r="F406" s="42" t="s">
        <v>52</v>
      </c>
      <c r="G406" s="42" t="s">
        <v>193</v>
      </c>
      <c r="H406" s="43" t="s">
        <v>56</v>
      </c>
      <c r="I406" s="44">
        <v>298</v>
      </c>
      <c r="J406" s="45"/>
      <c r="K406" s="45"/>
      <c r="L406" s="45"/>
      <c r="M406" s="45"/>
      <c r="N406" s="45"/>
      <c r="O406" s="45"/>
      <c r="P406" s="45"/>
      <c r="Q406" s="45"/>
      <c r="R406" s="45"/>
      <c r="S406" s="45"/>
      <c r="T406" s="45">
        <v>2.1723945322507105E-8</v>
      </c>
      <c r="U406" s="45">
        <v>3.2999013341478964E-9</v>
      </c>
      <c r="V406" s="45">
        <v>1.2554989005163326E-8</v>
      </c>
      <c r="W406" s="45">
        <v>1.3620517609255995E-7</v>
      </c>
      <c r="X406" s="45">
        <v>1.9777023968905444E-7</v>
      </c>
      <c r="Y406" s="45">
        <v>2.6396523583317292E-7</v>
      </c>
      <c r="Z406" s="45">
        <v>4.37419179456901E-7</v>
      </c>
      <c r="AA406" s="45">
        <v>5.1179138516000834E-7</v>
      </c>
      <c r="AB406" s="45">
        <v>6.642586225747527E-7</v>
      </c>
      <c r="AC406" s="45">
        <v>1.1346260020041197E-6</v>
      </c>
      <c r="AD406" s="45">
        <v>1.1429282949590215E-6</v>
      </c>
      <c r="AE406" s="45">
        <v>1.6351233229718578E-6</v>
      </c>
    </row>
    <row r="407" spans="1:31" ht="15" customHeight="1">
      <c r="A407" s="42" t="s">
        <v>47</v>
      </c>
      <c r="B407" s="42" t="s">
        <v>48</v>
      </c>
      <c r="C407" s="42" t="s">
        <v>49</v>
      </c>
      <c r="D407" s="42" t="s">
        <v>50</v>
      </c>
      <c r="E407" s="42" t="s">
        <v>51</v>
      </c>
      <c r="F407" s="42" t="s">
        <v>52</v>
      </c>
      <c r="G407" s="42" t="s">
        <v>194</v>
      </c>
      <c r="H407" s="43" t="s">
        <v>54</v>
      </c>
      <c r="I407" s="44">
        <v>25</v>
      </c>
      <c r="J407" s="45">
        <v>2.7182699999999888E-5</v>
      </c>
      <c r="K407" s="45">
        <v>4.1695724999999908E-5</v>
      </c>
      <c r="L407" s="45">
        <v>1.9285950000000059E-5</v>
      </c>
      <c r="M407" s="45">
        <v>3.5305499999999945E-6</v>
      </c>
      <c r="N407" s="45"/>
      <c r="O407" s="45">
        <v>1.7851342499999981E-6</v>
      </c>
      <c r="P407" s="45">
        <v>1.6264499999999969E-6</v>
      </c>
      <c r="Q407" s="45">
        <v>4.9162499999999887E-7</v>
      </c>
      <c r="R407" s="45"/>
      <c r="S407" s="45"/>
      <c r="T407" s="45"/>
      <c r="U407" s="45"/>
      <c r="V407" s="45"/>
      <c r="W407" s="45"/>
      <c r="X407" s="45"/>
      <c r="Y407" s="45"/>
      <c r="Z407" s="45"/>
      <c r="AA407" s="45"/>
      <c r="AB407" s="45"/>
      <c r="AC407" s="45"/>
      <c r="AD407" s="45"/>
      <c r="AE407" s="45"/>
    </row>
    <row r="408" spans="1:31" ht="15" customHeight="1">
      <c r="A408" s="42" t="s">
        <v>47</v>
      </c>
      <c r="B408" s="42" t="s">
        <v>48</v>
      </c>
      <c r="C408" s="42" t="s">
        <v>49</v>
      </c>
      <c r="D408" s="42" t="s">
        <v>50</v>
      </c>
      <c r="E408" s="42" t="s">
        <v>51</v>
      </c>
      <c r="F408" s="42" t="s">
        <v>52</v>
      </c>
      <c r="G408" s="42" t="s">
        <v>194</v>
      </c>
      <c r="H408" s="43" t="s">
        <v>55</v>
      </c>
      <c r="I408" s="44">
        <v>1</v>
      </c>
      <c r="J408" s="45">
        <v>2.7218943599999889E-2</v>
      </c>
      <c r="K408" s="45">
        <v>4.1751319299999916E-2</v>
      </c>
      <c r="L408" s="45">
        <v>1.9311664600000056E-2</v>
      </c>
      <c r="M408" s="45">
        <v>3.5352573999999936E-3</v>
      </c>
      <c r="N408" s="45"/>
      <c r="O408" s="45">
        <v>1.7875144289999981E-3</v>
      </c>
      <c r="P408" s="45">
        <v>1.6286185999999968E-3</v>
      </c>
      <c r="Q408" s="45">
        <v>4.9228049999999876E-4</v>
      </c>
      <c r="R408" s="45"/>
      <c r="S408" s="45"/>
      <c r="T408" s="45"/>
      <c r="U408" s="45"/>
      <c r="V408" s="45"/>
      <c r="W408" s="45"/>
      <c r="X408" s="45"/>
      <c r="Y408" s="45"/>
      <c r="Z408" s="45"/>
      <c r="AA408" s="45"/>
      <c r="AB408" s="45"/>
      <c r="AC408" s="45"/>
      <c r="AD408" s="45"/>
      <c r="AE408" s="45"/>
    </row>
    <row r="409" spans="1:31" ht="15" customHeight="1">
      <c r="A409" s="42" t="s">
        <v>47</v>
      </c>
      <c r="B409" s="42" t="s">
        <v>48</v>
      </c>
      <c r="C409" s="42" t="s">
        <v>49</v>
      </c>
      <c r="D409" s="42" t="s">
        <v>50</v>
      </c>
      <c r="E409" s="42" t="s">
        <v>51</v>
      </c>
      <c r="F409" s="42" t="s">
        <v>52</v>
      </c>
      <c r="G409" s="42" t="s">
        <v>194</v>
      </c>
      <c r="H409" s="43" t="s">
        <v>56</v>
      </c>
      <c r="I409" s="44">
        <v>298</v>
      </c>
      <c r="J409" s="45">
        <v>6.4803556799999739E-5</v>
      </c>
      <c r="K409" s="45">
        <v>9.9402608399999781E-5</v>
      </c>
      <c r="L409" s="45">
        <v>4.5977704800000138E-5</v>
      </c>
      <c r="M409" s="45">
        <v>8.4168311999999849E-6</v>
      </c>
      <c r="N409" s="45"/>
      <c r="O409" s="45">
        <v>4.2557600519999953E-6</v>
      </c>
      <c r="P409" s="45">
        <v>3.8774567999999921E-6</v>
      </c>
      <c r="Q409" s="45">
        <v>1.1720339999999973E-6</v>
      </c>
      <c r="R409" s="45"/>
      <c r="S409" s="45"/>
      <c r="T409" s="45"/>
      <c r="U409" s="45"/>
      <c r="V409" s="45"/>
      <c r="W409" s="45"/>
      <c r="X409" s="45"/>
      <c r="Y409" s="45"/>
      <c r="Z409" s="45"/>
      <c r="AA409" s="45"/>
      <c r="AB409" s="45"/>
      <c r="AC409" s="45"/>
      <c r="AD409" s="45"/>
      <c r="AE409" s="45"/>
    </row>
    <row r="410" spans="1:31" ht="15" customHeight="1">
      <c r="A410" s="42" t="s">
        <v>47</v>
      </c>
      <c r="B410" s="42" t="s">
        <v>48</v>
      </c>
      <c r="C410" s="42" t="s">
        <v>49</v>
      </c>
      <c r="D410" s="42" t="s">
        <v>50</v>
      </c>
      <c r="E410" s="42" t="s">
        <v>51</v>
      </c>
      <c r="F410" s="42" t="s">
        <v>52</v>
      </c>
      <c r="G410" s="42" t="s">
        <v>195</v>
      </c>
      <c r="H410" s="43" t="s">
        <v>54</v>
      </c>
      <c r="I410" s="44">
        <v>25</v>
      </c>
      <c r="J410" s="45">
        <v>1.3976474999999974E-5</v>
      </c>
      <c r="K410" s="45">
        <v>9.375000000000036E-8</v>
      </c>
      <c r="L410" s="45"/>
      <c r="M410" s="45"/>
      <c r="N410" s="45"/>
      <c r="O410" s="45"/>
      <c r="P410" s="45"/>
      <c r="Q410" s="45"/>
      <c r="R410" s="45">
        <v>1.017E-7</v>
      </c>
      <c r="S410" s="45"/>
      <c r="T410" s="45"/>
      <c r="U410" s="45"/>
      <c r="V410" s="45"/>
      <c r="W410" s="45"/>
      <c r="X410" s="45"/>
      <c r="Y410" s="45"/>
      <c r="Z410" s="45"/>
      <c r="AA410" s="45"/>
      <c r="AB410" s="45"/>
      <c r="AC410" s="45"/>
      <c r="AD410" s="45"/>
      <c r="AE410" s="45"/>
    </row>
    <row r="411" spans="1:31" ht="15" customHeight="1">
      <c r="A411" s="42" t="s">
        <v>47</v>
      </c>
      <c r="B411" s="42" t="s">
        <v>48</v>
      </c>
      <c r="C411" s="42" t="s">
        <v>49</v>
      </c>
      <c r="D411" s="42" t="s">
        <v>50</v>
      </c>
      <c r="E411" s="42" t="s">
        <v>51</v>
      </c>
      <c r="F411" s="42" t="s">
        <v>52</v>
      </c>
      <c r="G411" s="42" t="s">
        <v>195</v>
      </c>
      <c r="H411" s="43" t="s">
        <v>55</v>
      </c>
      <c r="I411" s="44">
        <v>1</v>
      </c>
      <c r="J411" s="45">
        <v>1.3790121999999976E-2</v>
      </c>
      <c r="K411" s="45">
        <v>9.2500000000000378E-5</v>
      </c>
      <c r="L411" s="45"/>
      <c r="M411" s="45"/>
      <c r="N411" s="45"/>
      <c r="O411" s="45"/>
      <c r="P411" s="45"/>
      <c r="Q411" s="45"/>
      <c r="R411" s="45">
        <v>1.00344E-4</v>
      </c>
      <c r="S411" s="45"/>
      <c r="T411" s="45"/>
      <c r="U411" s="45"/>
      <c r="V411" s="45"/>
      <c r="W411" s="45"/>
      <c r="X411" s="45"/>
      <c r="Y411" s="45"/>
      <c r="Z411" s="45"/>
      <c r="AA411" s="45"/>
      <c r="AB411" s="45"/>
      <c r="AC411" s="45"/>
      <c r="AD411" s="45"/>
      <c r="AE411" s="45"/>
    </row>
    <row r="412" spans="1:31" ht="15" customHeight="1">
      <c r="A412" s="42" t="s">
        <v>47</v>
      </c>
      <c r="B412" s="42" t="s">
        <v>48</v>
      </c>
      <c r="C412" s="42" t="s">
        <v>49</v>
      </c>
      <c r="D412" s="42" t="s">
        <v>50</v>
      </c>
      <c r="E412" s="42" t="s">
        <v>51</v>
      </c>
      <c r="F412" s="42" t="s">
        <v>52</v>
      </c>
      <c r="G412" s="42" t="s">
        <v>195</v>
      </c>
      <c r="H412" s="43" t="s">
        <v>56</v>
      </c>
      <c r="I412" s="44">
        <v>298</v>
      </c>
      <c r="J412" s="45">
        <v>3.3319916399999935E-5</v>
      </c>
      <c r="K412" s="45">
        <v>2.2350000000000088E-7</v>
      </c>
      <c r="L412" s="45"/>
      <c r="M412" s="45"/>
      <c r="N412" s="45"/>
      <c r="O412" s="45"/>
      <c r="P412" s="45"/>
      <c r="Q412" s="45"/>
      <c r="R412" s="45">
        <v>2.424528E-7</v>
      </c>
      <c r="S412" s="45"/>
      <c r="T412" s="45"/>
      <c r="U412" s="45"/>
      <c r="V412" s="45"/>
      <c r="W412" s="45"/>
      <c r="X412" s="45"/>
      <c r="Y412" s="45"/>
      <c r="Z412" s="45"/>
      <c r="AA412" s="45"/>
      <c r="AB412" s="45"/>
      <c r="AC412" s="45"/>
      <c r="AD412" s="45"/>
      <c r="AE412" s="45"/>
    </row>
    <row r="413" spans="1:31" ht="15" customHeight="1">
      <c r="A413" s="42" t="s">
        <v>47</v>
      </c>
      <c r="B413" s="42" t="s">
        <v>48</v>
      </c>
      <c r="C413" s="42" t="s">
        <v>49</v>
      </c>
      <c r="D413" s="42" t="s">
        <v>50</v>
      </c>
      <c r="E413" s="42" t="s">
        <v>51</v>
      </c>
      <c r="F413" s="42" t="s">
        <v>52</v>
      </c>
      <c r="G413" s="42" t="s">
        <v>196</v>
      </c>
      <c r="H413" s="43" t="s">
        <v>54</v>
      </c>
      <c r="I413" s="44">
        <v>25</v>
      </c>
      <c r="J413" s="45">
        <v>7.1735723887557613E-8</v>
      </c>
      <c r="K413" s="45">
        <v>7.1175239896357615E-8</v>
      </c>
      <c r="L413" s="45">
        <v>4.8925100157391965E-8</v>
      </c>
      <c r="M413" s="45">
        <v>1.2307698224314681E-8</v>
      </c>
      <c r="N413" s="45">
        <v>1.7434326400969334E-8</v>
      </c>
      <c r="O413" s="45">
        <v>3.4854457824548119E-8</v>
      </c>
      <c r="P413" s="45">
        <v>2.3360394086229108E-7</v>
      </c>
      <c r="Q413" s="45">
        <v>2.1804141145408449E-7</v>
      </c>
      <c r="R413" s="45">
        <v>1.5256282625207332E-7</v>
      </c>
      <c r="S413" s="45">
        <v>8.7847983329688382E-8</v>
      </c>
      <c r="T413" s="45">
        <v>4.6247856383244403E-8</v>
      </c>
      <c r="U413" s="45">
        <v>1.1862152803892447E-8</v>
      </c>
      <c r="V413" s="45">
        <v>1.4347608780297371E-7</v>
      </c>
      <c r="W413" s="45">
        <v>4.0132004271915452E-7</v>
      </c>
      <c r="X413" s="45">
        <v>4.3166775298343987E-7</v>
      </c>
      <c r="Y413" s="45">
        <v>8.3927965562349127E-7</v>
      </c>
      <c r="Z413" s="45">
        <v>1.6532813609597066E-6</v>
      </c>
      <c r="AA413" s="45">
        <v>1.3348593664620066E-6</v>
      </c>
      <c r="AB413" s="45">
        <v>1.2592345472526738E-6</v>
      </c>
      <c r="AC413" s="45">
        <v>1.4646874199865458E-6</v>
      </c>
      <c r="AD413" s="45">
        <v>1.5597788099326087E-6</v>
      </c>
      <c r="AE413" s="45">
        <v>1.9034281651240063E-6</v>
      </c>
    </row>
    <row r="414" spans="1:31" ht="15" customHeight="1">
      <c r="A414" s="42" t="s">
        <v>47</v>
      </c>
      <c r="B414" s="42" t="s">
        <v>48</v>
      </c>
      <c r="C414" s="42" t="s">
        <v>49</v>
      </c>
      <c r="D414" s="42" t="s">
        <v>50</v>
      </c>
      <c r="E414" s="42" t="s">
        <v>51</v>
      </c>
      <c r="F414" s="42" t="s">
        <v>52</v>
      </c>
      <c r="G414" s="42" t="s">
        <v>196</v>
      </c>
      <c r="H414" s="43" t="s">
        <v>56</v>
      </c>
      <c r="I414" s="44">
        <v>298</v>
      </c>
      <c r="J414" s="45">
        <v>1.7101796574793738E-7</v>
      </c>
      <c r="K414" s="45">
        <v>1.6968177191291661E-7</v>
      </c>
      <c r="L414" s="45">
        <v>1.1663743877522247E-7</v>
      </c>
      <c r="M414" s="45">
        <v>2.9341552566766208E-8</v>
      </c>
      <c r="N414" s="45">
        <v>4.1563434139910896E-8</v>
      </c>
      <c r="O414" s="45">
        <v>8.3093027453722721E-8</v>
      </c>
      <c r="P414" s="45">
        <v>5.5691179501570201E-7</v>
      </c>
      <c r="Q414" s="45">
        <v>5.1981072490653757E-7</v>
      </c>
      <c r="R414" s="45">
        <v>3.6370977778494284E-7</v>
      </c>
      <c r="S414" s="45">
        <v>2.0942959225797714E-7</v>
      </c>
      <c r="T414" s="45">
        <v>1.1025488961765468E-7</v>
      </c>
      <c r="U414" s="45">
        <v>2.8279372284479599E-8</v>
      </c>
      <c r="V414" s="45">
        <v>3.4204699267859051E-7</v>
      </c>
      <c r="W414" s="45">
        <v>9.5674698184246421E-7</v>
      </c>
      <c r="X414" s="45">
        <v>1.0290959231125209E-6</v>
      </c>
      <c r="Y414" s="45">
        <v>2.000842699006404E-6</v>
      </c>
      <c r="Z414" s="45">
        <v>3.9414227645279396E-6</v>
      </c>
      <c r="AA414" s="45">
        <v>3.1823047296454236E-6</v>
      </c>
      <c r="AB414" s="45">
        <v>3.0020151606503741E-6</v>
      </c>
      <c r="AC414" s="45">
        <v>3.4918148155009948E-6</v>
      </c>
      <c r="AD414" s="45">
        <v>3.7185126828793385E-6</v>
      </c>
      <c r="AE414" s="45">
        <v>4.5377727456556328E-6</v>
      </c>
    </row>
    <row r="415" spans="1:31" ht="15" customHeight="1">
      <c r="A415" s="42" t="s">
        <v>47</v>
      </c>
      <c r="B415" s="42" t="s">
        <v>48</v>
      </c>
      <c r="C415" s="42" t="s">
        <v>49</v>
      </c>
      <c r="D415" s="42" t="s">
        <v>50</v>
      </c>
      <c r="E415" s="42" t="s">
        <v>51</v>
      </c>
      <c r="F415" s="42" t="s">
        <v>52</v>
      </c>
      <c r="G415" s="42" t="s">
        <v>197</v>
      </c>
      <c r="H415" s="43" t="s">
        <v>54</v>
      </c>
      <c r="I415" s="44">
        <v>25</v>
      </c>
      <c r="J415" s="45">
        <v>1.1088000000000001E-3</v>
      </c>
      <c r="K415" s="45"/>
      <c r="L415" s="45"/>
      <c r="M415" s="45"/>
      <c r="N415" s="45"/>
      <c r="O415" s="45"/>
      <c r="P415" s="45"/>
      <c r="Q415" s="45"/>
      <c r="R415" s="45"/>
      <c r="S415" s="45"/>
      <c r="T415" s="45"/>
      <c r="U415" s="45"/>
      <c r="V415" s="45">
        <v>5.6399416800000004E-4</v>
      </c>
      <c r="W415" s="45">
        <v>1.8792668417275433E-4</v>
      </c>
      <c r="X415" s="45">
        <v>3.201151653447767E-3</v>
      </c>
      <c r="Y415" s="45">
        <v>3.3737951999999998E-3</v>
      </c>
      <c r="Z415" s="45">
        <v>4.32400036E-3</v>
      </c>
      <c r="AA415" s="45">
        <v>2.4942420160000002E-3</v>
      </c>
      <c r="AB415" s="45">
        <v>3.1929503439999999E-3</v>
      </c>
      <c r="AC415" s="45">
        <v>2.9729382479999995E-3</v>
      </c>
      <c r="AD415" s="45">
        <v>3.1012729200000006E-3</v>
      </c>
      <c r="AE415" s="45">
        <v>3.3453694479999995E-3</v>
      </c>
    </row>
    <row r="416" spans="1:31" ht="15" customHeight="1">
      <c r="A416" s="42" t="s">
        <v>47</v>
      </c>
      <c r="B416" s="42" t="s">
        <v>48</v>
      </c>
      <c r="C416" s="42" t="s">
        <v>49</v>
      </c>
      <c r="D416" s="42" t="s">
        <v>50</v>
      </c>
      <c r="E416" s="42" t="s">
        <v>51</v>
      </c>
      <c r="F416" s="42" t="s">
        <v>52</v>
      </c>
      <c r="G416" s="42" t="s">
        <v>197</v>
      </c>
      <c r="H416" s="43" t="s">
        <v>56</v>
      </c>
      <c r="I416" s="44">
        <v>298</v>
      </c>
      <c r="J416" s="45">
        <v>1.7347176E-3</v>
      </c>
      <c r="K416" s="45"/>
      <c r="L416" s="45"/>
      <c r="M416" s="45"/>
      <c r="N416" s="45"/>
      <c r="O416" s="45"/>
      <c r="P416" s="45"/>
      <c r="Q416" s="45"/>
      <c r="R416" s="45"/>
      <c r="S416" s="45"/>
      <c r="T416" s="45"/>
      <c r="U416" s="45"/>
      <c r="V416" s="45">
        <v>8.823688758360001E-4</v>
      </c>
      <c r="W416" s="45">
        <v>2.9401129738827406E-4</v>
      </c>
      <c r="X416" s="45">
        <v>5.0082017618190309E-3</v>
      </c>
      <c r="Y416" s="45">
        <v>5.2783025904000009E-3</v>
      </c>
      <c r="Z416" s="45">
        <v>6.7648985632200002E-3</v>
      </c>
      <c r="AA416" s="45">
        <v>3.9022416340319999E-3</v>
      </c>
      <c r="AB416" s="45">
        <v>4.9953708131880003E-3</v>
      </c>
      <c r="AC416" s="45">
        <v>4.6511618889960001E-3</v>
      </c>
      <c r="AD416" s="45">
        <v>4.8519414833400002E-3</v>
      </c>
      <c r="AE416" s="45">
        <v>5.2338305013960012E-3</v>
      </c>
    </row>
    <row r="417" spans="1:31" ht="15" customHeight="1">
      <c r="A417" s="42" t="s">
        <v>47</v>
      </c>
      <c r="B417" s="42" t="s">
        <v>48</v>
      </c>
      <c r="C417" s="42" t="s">
        <v>49</v>
      </c>
      <c r="D417" s="42" t="s">
        <v>50</v>
      </c>
      <c r="E417" s="42" t="s">
        <v>51</v>
      </c>
      <c r="F417" s="42" t="s">
        <v>52</v>
      </c>
      <c r="G417" s="42" t="s">
        <v>198</v>
      </c>
      <c r="H417" s="43" t="s">
        <v>54</v>
      </c>
      <c r="I417" s="44">
        <v>25</v>
      </c>
      <c r="J417" s="45"/>
      <c r="K417" s="45"/>
      <c r="L417" s="45"/>
      <c r="M417" s="45"/>
      <c r="N417" s="45"/>
      <c r="O417" s="45"/>
      <c r="P417" s="45"/>
      <c r="Q417" s="45"/>
      <c r="R417" s="45"/>
      <c r="S417" s="45"/>
      <c r="T417" s="45"/>
      <c r="U417" s="45">
        <v>1.4848581030449051E-4</v>
      </c>
      <c r="V417" s="45">
        <v>1.8573323666079997E-4</v>
      </c>
      <c r="W417" s="45">
        <v>1.8130728483392E-4</v>
      </c>
      <c r="X417" s="45">
        <v>1.8240848276099679E-4</v>
      </c>
      <c r="Y417" s="45">
        <v>1.7858996582759999E-4</v>
      </c>
      <c r="Z417" s="45">
        <v>1.7205572581920002E-4</v>
      </c>
      <c r="AA417" s="45">
        <v>1.6277480436376003E-4</v>
      </c>
      <c r="AB417" s="45">
        <v>1.2353293727319998E-4</v>
      </c>
      <c r="AC417" s="45">
        <v>8.8333508994879986E-5</v>
      </c>
      <c r="AD417" s="45">
        <v>9.6150117649600002E-5</v>
      </c>
      <c r="AE417" s="45">
        <v>9.1444311862639988E-5</v>
      </c>
    </row>
    <row r="418" spans="1:31" ht="15" customHeight="1">
      <c r="A418" s="42" t="s">
        <v>47</v>
      </c>
      <c r="B418" s="42" t="s">
        <v>48</v>
      </c>
      <c r="C418" s="42" t="s">
        <v>49</v>
      </c>
      <c r="D418" s="42" t="s">
        <v>50</v>
      </c>
      <c r="E418" s="42" t="s">
        <v>51</v>
      </c>
      <c r="F418" s="42" t="s">
        <v>52</v>
      </c>
      <c r="G418" s="42" t="s">
        <v>198</v>
      </c>
      <c r="H418" s="43" t="s">
        <v>56</v>
      </c>
      <c r="I418" s="44">
        <v>298</v>
      </c>
      <c r="J418" s="45"/>
      <c r="K418" s="45"/>
      <c r="L418" s="45"/>
      <c r="M418" s="45"/>
      <c r="N418" s="45"/>
      <c r="O418" s="45"/>
      <c r="P418" s="45"/>
      <c r="Q418" s="45"/>
      <c r="R418" s="45"/>
      <c r="S418" s="45"/>
      <c r="T418" s="45"/>
      <c r="U418" s="45">
        <v>1.7727222588295272E-4</v>
      </c>
      <c r="V418" s="45">
        <v>4.3570348899623235E-4</v>
      </c>
      <c r="W418" s="45">
        <v>4.2548287068400176E-4</v>
      </c>
      <c r="X418" s="45">
        <v>4.2803637566936922E-4</v>
      </c>
      <c r="Y418" s="45">
        <v>4.191060023059203E-4</v>
      </c>
      <c r="Z418" s="45">
        <v>4.0377177456620765E-4</v>
      </c>
      <c r="AA418" s="45">
        <v>3.8199819776565372E-4</v>
      </c>
      <c r="AB418" s="45">
        <v>2.8989086304588205E-4</v>
      </c>
      <c r="AC418" s="45">
        <v>2.0730886160873465E-4</v>
      </c>
      <c r="AD418" s="45">
        <v>2.2565062546919882E-4</v>
      </c>
      <c r="AE418" s="45">
        <v>2.1460541323865042E-4</v>
      </c>
    </row>
    <row r="419" spans="1:31" ht="15" customHeight="1">
      <c r="A419" s="42" t="s">
        <v>47</v>
      </c>
      <c r="B419" s="42" t="s">
        <v>48</v>
      </c>
      <c r="C419" s="42" t="s">
        <v>49</v>
      </c>
      <c r="D419" s="42" t="s">
        <v>50</v>
      </c>
      <c r="E419" s="42" t="s">
        <v>51</v>
      </c>
      <c r="F419" s="42" t="s">
        <v>52</v>
      </c>
      <c r="G419" s="42" t="s">
        <v>199</v>
      </c>
      <c r="H419" s="43" t="s">
        <v>54</v>
      </c>
      <c r="I419" s="44">
        <v>25</v>
      </c>
      <c r="J419" s="45"/>
      <c r="K419" s="45">
        <v>1.0102568000000038E-4</v>
      </c>
      <c r="L419" s="45">
        <v>1.1262077656733641E-4</v>
      </c>
      <c r="M419" s="45">
        <v>1.7768423999999991E-4</v>
      </c>
      <c r="N419" s="45">
        <v>1.3380064000000026E-4</v>
      </c>
      <c r="O419" s="45">
        <v>1.7482332239999996E-4</v>
      </c>
      <c r="P419" s="45">
        <v>1.7666008000000001E-4</v>
      </c>
      <c r="Q419" s="45">
        <v>1.778458400000001E-4</v>
      </c>
      <c r="R419" s="45">
        <v>1.7647527999999961E-4</v>
      </c>
      <c r="S419" s="45">
        <v>2.6081878055856018E-4</v>
      </c>
      <c r="T419" s="45">
        <v>2.2898224822353599E-4</v>
      </c>
      <c r="U419" s="45">
        <v>2.3070647456369904E-5</v>
      </c>
      <c r="V419" s="45"/>
      <c r="W419" s="45"/>
      <c r="X419" s="45"/>
      <c r="Y419" s="45"/>
      <c r="Z419" s="45"/>
      <c r="AA419" s="45"/>
      <c r="AB419" s="45"/>
      <c r="AC419" s="45"/>
      <c r="AD419" s="45"/>
      <c r="AE419" s="45"/>
    </row>
    <row r="420" spans="1:31" ht="15" customHeight="1">
      <c r="A420" s="42" t="s">
        <v>47</v>
      </c>
      <c r="B420" s="42" t="s">
        <v>48</v>
      </c>
      <c r="C420" s="42" t="s">
        <v>49</v>
      </c>
      <c r="D420" s="42" t="s">
        <v>50</v>
      </c>
      <c r="E420" s="42" t="s">
        <v>51</v>
      </c>
      <c r="F420" s="42" t="s">
        <v>52</v>
      </c>
      <c r="G420" s="42" t="s">
        <v>199</v>
      </c>
      <c r="H420" s="43" t="s">
        <v>56</v>
      </c>
      <c r="I420" s="44">
        <v>298</v>
      </c>
      <c r="J420" s="45"/>
      <c r="K420" s="45">
        <v>2.3708201454000085E-4</v>
      </c>
      <c r="L420" s="45">
        <v>2.6429280740939673E-4</v>
      </c>
      <c r="M420" s="45">
        <v>4.169804902199998E-4</v>
      </c>
      <c r="N420" s="45">
        <v>3.1399665192000071E-4</v>
      </c>
      <c r="O420" s="45">
        <v>4.1026663184219982E-4</v>
      </c>
      <c r="P420" s="45">
        <v>4.1457704273999997E-4</v>
      </c>
      <c r="Q420" s="45">
        <v>4.1735972502000021E-4</v>
      </c>
      <c r="R420" s="45">
        <v>4.141433633399991E-4</v>
      </c>
      <c r="S420" s="45">
        <v>6.1207647327580117E-4</v>
      </c>
      <c r="T420" s="45">
        <v>5.3736409101858311E-4</v>
      </c>
      <c r="U420" s="45">
        <v>5.4141041918236076E-5</v>
      </c>
      <c r="V420" s="45"/>
      <c r="W420" s="45"/>
      <c r="X420" s="45"/>
      <c r="Y420" s="45"/>
      <c r="Z420" s="45"/>
      <c r="AA420" s="45"/>
      <c r="AB420" s="45"/>
      <c r="AC420" s="45"/>
      <c r="AD420" s="45"/>
      <c r="AE420" s="45"/>
    </row>
    <row r="421" spans="1:31" ht="15" customHeight="1">
      <c r="A421" s="42" t="s">
        <v>47</v>
      </c>
      <c r="B421" s="42" t="s">
        <v>48</v>
      </c>
      <c r="C421" s="42" t="s">
        <v>49</v>
      </c>
      <c r="D421" s="42" t="s">
        <v>50</v>
      </c>
      <c r="E421" s="42" t="s">
        <v>51</v>
      </c>
      <c r="F421" s="42" t="s">
        <v>52</v>
      </c>
      <c r="G421" s="42" t="s">
        <v>200</v>
      </c>
      <c r="H421" s="43" t="s">
        <v>54</v>
      </c>
      <c r="I421" s="44">
        <v>25</v>
      </c>
      <c r="J421" s="45">
        <v>1.3269027462794016E-4</v>
      </c>
      <c r="K421" s="45">
        <v>1.0621088978149089E-4</v>
      </c>
      <c r="L421" s="45">
        <v>4.6605493657979802E-5</v>
      </c>
      <c r="M421" s="45">
        <v>5.2444030583294572E-5</v>
      </c>
      <c r="N421" s="45">
        <v>5.0093931595078704E-5</v>
      </c>
      <c r="O421" s="45">
        <v>5.7582040612670797E-5</v>
      </c>
      <c r="P421" s="45">
        <v>5.1052341495849582E-5</v>
      </c>
      <c r="Q421" s="45">
        <v>5.240593761261885E-5</v>
      </c>
      <c r="R421" s="45">
        <v>5.1333980449310177E-5</v>
      </c>
      <c r="S421" s="45">
        <v>4.4508492814741755E-5</v>
      </c>
      <c r="T421" s="45">
        <v>3.1155829816080104E-5</v>
      </c>
      <c r="U421" s="45">
        <v>3.5239021287212307E-6</v>
      </c>
      <c r="V421" s="45">
        <v>2.6362085695595852E-5</v>
      </c>
      <c r="W421" s="45">
        <v>2.4463604818908856E-5</v>
      </c>
      <c r="X421" s="45">
        <v>2.4644851786945539E-5</v>
      </c>
      <c r="Y421" s="45">
        <v>2.5182960370245948E-5</v>
      </c>
      <c r="Z421" s="45">
        <v>3.783515793739147E-5</v>
      </c>
      <c r="AA421" s="45">
        <v>2.8543566373859688E-5</v>
      </c>
      <c r="AB421" s="45">
        <v>2.4421465024902614E-5</v>
      </c>
      <c r="AC421" s="45">
        <v>2.2178431999204601E-5</v>
      </c>
      <c r="AD421" s="45">
        <v>1.8863792011466517E-5</v>
      </c>
      <c r="AE421" s="45">
        <v>1.9819736407443398E-5</v>
      </c>
    </row>
    <row r="422" spans="1:31" ht="15" customHeight="1">
      <c r="A422" s="42" t="s">
        <v>47</v>
      </c>
      <c r="B422" s="42" t="s">
        <v>48</v>
      </c>
      <c r="C422" s="42" t="s">
        <v>49</v>
      </c>
      <c r="D422" s="42" t="s">
        <v>50</v>
      </c>
      <c r="E422" s="42" t="s">
        <v>51</v>
      </c>
      <c r="F422" s="42" t="s">
        <v>52</v>
      </c>
      <c r="G422" s="42" t="s">
        <v>200</v>
      </c>
      <c r="H422" s="43" t="s">
        <v>55</v>
      </c>
      <c r="I422" s="44">
        <v>1</v>
      </c>
      <c r="J422" s="45">
        <v>0.13085030281976603</v>
      </c>
      <c r="K422" s="45">
        <v>0.10473809877652089</v>
      </c>
      <c r="L422" s="45">
        <v>4.5959230812589152E-2</v>
      </c>
      <c r="M422" s="45">
        <v>5.1716806692539551E-2</v>
      </c>
      <c r="N422" s="45">
        <v>4.9399295743626948E-2</v>
      </c>
      <c r="O422" s="45">
        <v>5.6783569649508425E-2</v>
      </c>
      <c r="P422" s="45">
        <v>5.0344415693773799E-2</v>
      </c>
      <c r="Q422" s="45">
        <v>5.1679241944390532E-2</v>
      </c>
      <c r="R422" s="45">
        <v>5.0622149253746404E-2</v>
      </c>
      <c r="S422" s="45">
        <v>4.3441983940621036E-2</v>
      </c>
      <c r="T422" s="45">
        <v>3.0242753568516981E-2</v>
      </c>
      <c r="U422" s="45">
        <v>3.3949984373445705E-3</v>
      </c>
      <c r="V422" s="45">
        <v>2.59953995414762E-2</v>
      </c>
      <c r="W422" s="45">
        <v>2.4124727644974885E-2</v>
      </c>
      <c r="X422" s="45">
        <v>2.4303752724412368E-2</v>
      </c>
      <c r="Y422" s="45">
        <v>2.4834585047341103E-2</v>
      </c>
      <c r="Z422" s="45">
        <v>3.7323189019895134E-2</v>
      </c>
      <c r="AA422" s="45">
        <v>2.8149454551008823E-2</v>
      </c>
      <c r="AB422" s="45">
        <v>2.4078790197138544E-2</v>
      </c>
      <c r="AC422" s="45">
        <v>2.1869240908347538E-2</v>
      </c>
      <c r="AD422" s="45">
        <v>1.8601883720924303E-2</v>
      </c>
      <c r="AE422" s="45">
        <v>1.9544458009324236E-2</v>
      </c>
    </row>
    <row r="423" spans="1:31" ht="15" customHeight="1">
      <c r="A423" s="42" t="s">
        <v>47</v>
      </c>
      <c r="B423" s="42" t="s">
        <v>48</v>
      </c>
      <c r="C423" s="42" t="s">
        <v>49</v>
      </c>
      <c r="D423" s="42" t="s">
        <v>50</v>
      </c>
      <c r="E423" s="42" t="s">
        <v>51</v>
      </c>
      <c r="F423" s="42" t="s">
        <v>52</v>
      </c>
      <c r="G423" s="42" t="s">
        <v>200</v>
      </c>
      <c r="H423" s="43" t="s">
        <v>56</v>
      </c>
      <c r="I423" s="44">
        <v>298</v>
      </c>
      <c r="J423" s="45">
        <v>3.163336147130093E-4</v>
      </c>
      <c r="K423" s="45">
        <v>2.5320676123907429E-4</v>
      </c>
      <c r="L423" s="45">
        <v>1.1110749688062385E-4</v>
      </c>
      <c r="M423" s="45">
        <v>1.2502656891057425E-4</v>
      </c>
      <c r="N423" s="45">
        <v>1.1942393292266762E-4</v>
      </c>
      <c r="O423" s="45">
        <v>1.3727558482060716E-4</v>
      </c>
      <c r="P423" s="45">
        <v>1.217087821261054E-4</v>
      </c>
      <c r="Q423" s="45">
        <v>1.2493575526848332E-4</v>
      </c>
      <c r="R423" s="45">
        <v>1.2238020939115543E-4</v>
      </c>
      <c r="S423" s="45">
        <v>1.0610824687034434E-4</v>
      </c>
      <c r="T423" s="45">
        <v>7.4275498281534973E-5</v>
      </c>
      <c r="U423" s="45">
        <v>8.4009826748714124E-6</v>
      </c>
      <c r="V423" s="45">
        <v>6.2847212180028243E-5</v>
      </c>
      <c r="W423" s="45">
        <v>5.8321233888278698E-5</v>
      </c>
      <c r="X423" s="45">
        <v>5.8753326660078169E-5</v>
      </c>
      <c r="Y423" s="45">
        <v>6.0036177522666352E-5</v>
      </c>
      <c r="Z423" s="45">
        <v>9.0199016522741259E-5</v>
      </c>
      <c r="AA423" s="45">
        <v>6.8047862235281486E-5</v>
      </c>
      <c r="AB423" s="45">
        <v>5.8220772619367832E-5</v>
      </c>
      <c r="AC423" s="45">
        <v>5.2873381980788329E-5</v>
      </c>
      <c r="AD423" s="45">
        <v>4.4971280155336179E-5</v>
      </c>
      <c r="AE423" s="45">
        <v>4.7250251595345066E-5</v>
      </c>
    </row>
    <row r="424" spans="1:31" ht="15" customHeight="1">
      <c r="A424" s="42" t="s">
        <v>47</v>
      </c>
      <c r="B424" s="42" t="s">
        <v>48</v>
      </c>
      <c r="C424" s="42" t="s">
        <v>49</v>
      </c>
      <c r="D424" s="42" t="s">
        <v>50</v>
      </c>
      <c r="E424" s="42" t="s">
        <v>51</v>
      </c>
      <c r="F424" s="42" t="s">
        <v>52</v>
      </c>
      <c r="G424" s="42" t="s">
        <v>201</v>
      </c>
      <c r="H424" s="43" t="s">
        <v>54</v>
      </c>
      <c r="I424" s="44">
        <v>25</v>
      </c>
      <c r="J424" s="45"/>
      <c r="K424" s="45">
        <v>6.1229119999999987E-5</v>
      </c>
      <c r="L424" s="45">
        <v>7.5623119999999972E-5</v>
      </c>
      <c r="M424" s="45">
        <v>7.8850240000000009E-5</v>
      </c>
      <c r="N424" s="45">
        <v>7.3654479999999867E-5</v>
      </c>
      <c r="O424" s="45">
        <v>8.6639632800000166E-5</v>
      </c>
      <c r="P424" s="45">
        <v>8.9764400000000207E-5</v>
      </c>
      <c r="Q424" s="45">
        <v>9.419960000000008E-5</v>
      </c>
      <c r="R424" s="45">
        <v>9.5893279999999706E-5</v>
      </c>
      <c r="S424" s="45">
        <v>2.0094451479480037E-4</v>
      </c>
      <c r="T424" s="45">
        <v>3.4361682276063993E-4</v>
      </c>
      <c r="U424" s="45">
        <v>9.3484991200000009E-5</v>
      </c>
      <c r="V424" s="45">
        <v>2.7136000000000007E-7</v>
      </c>
      <c r="W424" s="45"/>
      <c r="X424" s="45"/>
      <c r="Y424" s="45"/>
      <c r="Z424" s="45"/>
      <c r="AA424" s="45"/>
      <c r="AB424" s="45"/>
      <c r="AC424" s="45"/>
      <c r="AD424" s="45"/>
      <c r="AE424" s="45"/>
    </row>
    <row r="425" spans="1:31" ht="15" customHeight="1">
      <c r="A425" s="42" t="s">
        <v>47</v>
      </c>
      <c r="B425" s="42" t="s">
        <v>48</v>
      </c>
      <c r="C425" s="42" t="s">
        <v>49</v>
      </c>
      <c r="D425" s="42" t="s">
        <v>50</v>
      </c>
      <c r="E425" s="42" t="s">
        <v>51</v>
      </c>
      <c r="F425" s="42" t="s">
        <v>52</v>
      </c>
      <c r="G425" s="42" t="s">
        <v>201</v>
      </c>
      <c r="H425" s="43" t="s">
        <v>56</v>
      </c>
      <c r="I425" s="44">
        <v>298</v>
      </c>
      <c r="J425" s="45"/>
      <c r="K425" s="45">
        <v>1.4368943736000001E-4</v>
      </c>
      <c r="L425" s="45">
        <v>1.7746855685999997E-4</v>
      </c>
      <c r="M425" s="45">
        <v>1.8504180072000004E-4</v>
      </c>
      <c r="N425" s="45">
        <v>1.7284865093999968E-4</v>
      </c>
      <c r="O425" s="45">
        <v>2.0332155827340037E-4</v>
      </c>
      <c r="P425" s="45">
        <v>2.106546057000005E-4</v>
      </c>
      <c r="Q425" s="45">
        <v>2.210629113000002E-4</v>
      </c>
      <c r="R425" s="45">
        <v>2.2503755483999928E-4</v>
      </c>
      <c r="S425" s="45">
        <v>4.7156654009469784E-4</v>
      </c>
      <c r="T425" s="45">
        <v>8.0638277881353181E-4</v>
      </c>
      <c r="U425" s="45">
        <v>2.193859030986E-4</v>
      </c>
      <c r="V425" s="45">
        <v>6.3681407999999992E-7</v>
      </c>
      <c r="W425" s="45"/>
      <c r="X425" s="45"/>
      <c r="Y425" s="45"/>
      <c r="Z425" s="45"/>
      <c r="AA425" s="45"/>
      <c r="AB425" s="45"/>
      <c r="AC425" s="45"/>
      <c r="AD425" s="45"/>
      <c r="AE425" s="45"/>
    </row>
    <row r="426" spans="1:31" ht="15" customHeight="1">
      <c r="A426" s="42" t="s">
        <v>47</v>
      </c>
      <c r="B426" s="42" t="s">
        <v>48</v>
      </c>
      <c r="C426" s="42" t="s">
        <v>49</v>
      </c>
      <c r="D426" s="42" t="s">
        <v>50</v>
      </c>
      <c r="E426" s="42" t="s">
        <v>51</v>
      </c>
      <c r="F426" s="42" t="s">
        <v>52</v>
      </c>
      <c r="G426" s="42" t="s">
        <v>202</v>
      </c>
      <c r="H426" s="43" t="s">
        <v>54</v>
      </c>
      <c r="I426" s="44">
        <v>25</v>
      </c>
      <c r="J426" s="45">
        <v>3.2753590750000043E-3</v>
      </c>
      <c r="K426" s="45">
        <v>3.0413040999999873E-3</v>
      </c>
      <c r="L426" s="45">
        <v>2.2751090000000082E-3</v>
      </c>
      <c r="M426" s="45">
        <v>2.5008107999999851E-3</v>
      </c>
      <c r="N426" s="45">
        <v>2.625753149999981E-3</v>
      </c>
      <c r="O426" s="45">
        <v>2.9756179097499822E-3</v>
      </c>
      <c r="P426" s="45">
        <v>4.2358710500000184E-3</v>
      </c>
      <c r="Q426" s="45">
        <v>4.8070748750000331E-3</v>
      </c>
      <c r="R426" s="45">
        <v>5.2000402500000228E-3</v>
      </c>
      <c r="S426" s="45">
        <v>4.6452779446305697E-3</v>
      </c>
      <c r="T426" s="45">
        <v>5.5369055975801754E-3</v>
      </c>
      <c r="U426" s="45">
        <v>4.9704819748454315E-3</v>
      </c>
      <c r="V426" s="45">
        <v>6.5690789993463799E-3</v>
      </c>
      <c r="W426" s="45">
        <v>6.357842379744248E-3</v>
      </c>
      <c r="X426" s="45">
        <v>6.4016753496564712E-3</v>
      </c>
      <c r="Y426" s="45">
        <v>6.5406763701174042E-3</v>
      </c>
      <c r="Z426" s="45">
        <v>6.0006879596339619E-3</v>
      </c>
      <c r="AA426" s="45">
        <v>5.5337561614770339E-3</v>
      </c>
      <c r="AB426" s="45">
        <v>5.3737215510889355E-3</v>
      </c>
      <c r="AC426" s="45">
        <v>5.1703148262229361E-3</v>
      </c>
      <c r="AD426" s="45">
        <v>5.4028847481382624E-3</v>
      </c>
      <c r="AE426" s="45">
        <v>5.6630552319914471E-3</v>
      </c>
    </row>
    <row r="427" spans="1:31" ht="15" customHeight="1">
      <c r="A427" s="42" t="s">
        <v>47</v>
      </c>
      <c r="B427" s="42" t="s">
        <v>48</v>
      </c>
      <c r="C427" s="42" t="s">
        <v>49</v>
      </c>
      <c r="D427" s="42" t="s">
        <v>50</v>
      </c>
      <c r="E427" s="42" t="s">
        <v>51</v>
      </c>
      <c r="F427" s="42" t="s">
        <v>52</v>
      </c>
      <c r="G427" s="42" t="s">
        <v>202</v>
      </c>
      <c r="H427" s="43" t="s">
        <v>55</v>
      </c>
      <c r="I427" s="44">
        <v>1</v>
      </c>
      <c r="J427" s="45">
        <v>6.9463815262600086</v>
      </c>
      <c r="K427" s="45">
        <v>6.4499977352799736</v>
      </c>
      <c r="L427" s="45">
        <v>4.8250511672000176</v>
      </c>
      <c r="M427" s="45">
        <v>5.3037195446399688</v>
      </c>
      <c r="N427" s="45">
        <v>5.5686972805199586</v>
      </c>
      <c r="O427" s="45">
        <v>6.310690462997762</v>
      </c>
      <c r="P427" s="45">
        <v>8.9834353228400374</v>
      </c>
      <c r="Q427" s="45">
        <v>10.194844394900072</v>
      </c>
      <c r="R427" s="45">
        <v>11.02824536220005</v>
      </c>
      <c r="S427" s="45">
        <v>9.9980346586930509</v>
      </c>
      <c r="T427" s="45">
        <v>11.91802508246964</v>
      </c>
      <c r="U427" s="45">
        <v>10.283449147310982</v>
      </c>
      <c r="V427" s="45">
        <v>14.152632834645731</v>
      </c>
      <c r="W427" s="45">
        <v>13.634571654201647</v>
      </c>
      <c r="X427" s="45">
        <v>13.769808137981107</v>
      </c>
      <c r="Y427" s="45">
        <v>14.182980431474693</v>
      </c>
      <c r="Z427" s="45">
        <v>12.879119862492281</v>
      </c>
      <c r="AA427" s="45">
        <v>11.873714546272174</v>
      </c>
      <c r="AB427" s="45">
        <v>11.545364567938114</v>
      </c>
      <c r="AC427" s="45">
        <v>11.091125030756748</v>
      </c>
      <c r="AD427" s="45">
        <v>11.590484347581331</v>
      </c>
      <c r="AE427" s="45">
        <v>12.164293245141742</v>
      </c>
    </row>
    <row r="428" spans="1:31" ht="15" customHeight="1">
      <c r="A428" s="42" t="s">
        <v>47</v>
      </c>
      <c r="B428" s="42" t="s">
        <v>48</v>
      </c>
      <c r="C428" s="42" t="s">
        <v>49</v>
      </c>
      <c r="D428" s="42" t="s">
        <v>50</v>
      </c>
      <c r="E428" s="42" t="s">
        <v>51</v>
      </c>
      <c r="F428" s="42" t="s">
        <v>52</v>
      </c>
      <c r="G428" s="42" t="s">
        <v>202</v>
      </c>
      <c r="H428" s="43" t="s">
        <v>56</v>
      </c>
      <c r="I428" s="44">
        <v>298</v>
      </c>
      <c r="J428" s="45">
        <v>3.9042280174000055E-3</v>
      </c>
      <c r="K428" s="45">
        <v>3.625234487199985E-3</v>
      </c>
      <c r="L428" s="45">
        <v>2.7119299280000098E-3</v>
      </c>
      <c r="M428" s="45">
        <v>2.980966473599982E-3</v>
      </c>
      <c r="N428" s="45">
        <v>3.1298977547999773E-3</v>
      </c>
      <c r="O428" s="45">
        <v>3.5469365484219785E-3</v>
      </c>
      <c r="P428" s="45">
        <v>5.0491582916000208E-3</v>
      </c>
      <c r="Q428" s="45">
        <v>5.73003325100004E-3</v>
      </c>
      <c r="R428" s="45">
        <v>6.1984479780000275E-3</v>
      </c>
      <c r="S428" s="45">
        <v>5.5371713099996375E-3</v>
      </c>
      <c r="T428" s="45">
        <v>6.5999914723155698E-3</v>
      </c>
      <c r="U428" s="45">
        <v>5.9248234598565565E-3</v>
      </c>
      <c r="V428" s="45">
        <v>7.8434390972714867E-3</v>
      </c>
      <c r="W428" s="45">
        <v>7.5785478906148038E-3</v>
      </c>
      <c r="X428" s="45">
        <v>7.6307970048705119E-3</v>
      </c>
      <c r="Y428" s="45">
        <v>7.7964861781744917E-3</v>
      </c>
      <c r="Z428" s="45">
        <v>7.1528199912636826E-3</v>
      </c>
      <c r="AA428" s="45">
        <v>6.5961178256206234E-3</v>
      </c>
      <c r="AB428" s="45">
        <v>6.4117340739980148E-3</v>
      </c>
      <c r="AC428" s="45">
        <v>6.1629556640369369E-3</v>
      </c>
      <c r="AD428" s="45">
        <v>6.4401790346808067E-3</v>
      </c>
      <c r="AE428" s="45">
        <v>6.7504512174618031E-3</v>
      </c>
    </row>
    <row r="429" spans="1:31" ht="15" customHeight="1">
      <c r="A429" s="42" t="s">
        <v>47</v>
      </c>
      <c r="B429" s="42" t="s">
        <v>48</v>
      </c>
      <c r="C429" s="42" t="s">
        <v>49</v>
      </c>
      <c r="D429" s="42" t="s">
        <v>50</v>
      </c>
      <c r="E429" s="42" t="s">
        <v>51</v>
      </c>
      <c r="F429" s="42" t="s">
        <v>52</v>
      </c>
      <c r="G429" s="42" t="s">
        <v>203</v>
      </c>
      <c r="H429" s="43" t="s">
        <v>54</v>
      </c>
      <c r="I429" s="44">
        <v>25</v>
      </c>
      <c r="J429" s="45"/>
      <c r="K429" s="45"/>
      <c r="L429" s="45"/>
      <c r="M429" s="45"/>
      <c r="N429" s="45"/>
      <c r="O429" s="45"/>
      <c r="P429" s="45"/>
      <c r="Q429" s="45"/>
      <c r="R429" s="45"/>
      <c r="S429" s="45">
        <v>7.041622857142851E-8</v>
      </c>
      <c r="T429" s="45">
        <v>2.5893942857142793E-8</v>
      </c>
      <c r="U429" s="45"/>
      <c r="V429" s="45">
        <v>2.4954794999999998E-6</v>
      </c>
      <c r="W429" s="45">
        <v>2.9937443999999999E-6</v>
      </c>
      <c r="X429" s="45">
        <v>1.5138116999999999E-6</v>
      </c>
      <c r="Y429" s="45">
        <v>8.4948659999999997E-7</v>
      </c>
      <c r="Z429" s="45">
        <v>6.9802628699999999E-7</v>
      </c>
      <c r="AA429" s="45">
        <v>1.3629501000000002E-6</v>
      </c>
      <c r="AB429" s="45">
        <v>8.8253759999999994E-7</v>
      </c>
      <c r="AC429" s="45">
        <v>1.3873553999999998E-6</v>
      </c>
      <c r="AD429" s="45">
        <v>1.2919629000000002E-6</v>
      </c>
      <c r="AE429" s="45">
        <v>9.4294709999999997E-7</v>
      </c>
    </row>
    <row r="430" spans="1:31" ht="15" customHeight="1">
      <c r="A430" s="42" t="s">
        <v>47</v>
      </c>
      <c r="B430" s="42" t="s">
        <v>48</v>
      </c>
      <c r="C430" s="42" t="s">
        <v>49</v>
      </c>
      <c r="D430" s="42" t="s">
        <v>50</v>
      </c>
      <c r="E430" s="42" t="s">
        <v>51</v>
      </c>
      <c r="F430" s="42" t="s">
        <v>52</v>
      </c>
      <c r="G430" s="42" t="s">
        <v>203</v>
      </c>
      <c r="H430" s="43" t="s">
        <v>55</v>
      </c>
      <c r="I430" s="44">
        <v>1</v>
      </c>
      <c r="J430" s="45"/>
      <c r="K430" s="45"/>
      <c r="L430" s="45"/>
      <c r="M430" s="45"/>
      <c r="N430" s="45"/>
      <c r="O430" s="45"/>
      <c r="P430" s="45"/>
      <c r="Q430" s="45"/>
      <c r="R430" s="45"/>
      <c r="S430" s="45">
        <v>5.9168409999999995E-5</v>
      </c>
      <c r="T430" s="45">
        <v>2.1759999999999951E-5</v>
      </c>
      <c r="U430" s="45"/>
      <c r="V430" s="45">
        <v>2.09435E-3</v>
      </c>
      <c r="W430" s="45">
        <v>2.5140000000000002E-3</v>
      </c>
      <c r="X430" s="45">
        <v>1.271E-3</v>
      </c>
      <c r="Y430" s="45">
        <v>7.1334221424000004E-4</v>
      </c>
      <c r="Z430" s="45">
        <v>5.8615594073679997E-4</v>
      </c>
      <c r="AA430" s="45">
        <v>1.1445146306399998E-3</v>
      </c>
      <c r="AB430" s="45">
        <v>7.4109624064000001E-4</v>
      </c>
      <c r="AC430" s="45">
        <v>1.16500857456E-3</v>
      </c>
      <c r="AD430" s="45">
        <v>1.0849043125600003E-3</v>
      </c>
      <c r="AE430" s="45">
        <v>7.9182411144000002E-4</v>
      </c>
    </row>
    <row r="431" spans="1:31" ht="15" customHeight="1">
      <c r="A431" s="42" t="s">
        <v>47</v>
      </c>
      <c r="B431" s="42" t="s">
        <v>48</v>
      </c>
      <c r="C431" s="42" t="s">
        <v>49</v>
      </c>
      <c r="D431" s="42" t="s">
        <v>50</v>
      </c>
      <c r="E431" s="42" t="s">
        <v>51</v>
      </c>
      <c r="F431" s="42" t="s">
        <v>52</v>
      </c>
      <c r="G431" s="42" t="s">
        <v>203</v>
      </c>
      <c r="H431" s="43" t="s">
        <v>56</v>
      </c>
      <c r="I431" s="44">
        <v>298</v>
      </c>
      <c r="J431" s="45"/>
      <c r="K431" s="45"/>
      <c r="L431" s="45"/>
      <c r="M431" s="45"/>
      <c r="N431" s="45"/>
      <c r="O431" s="45"/>
      <c r="P431" s="45"/>
      <c r="Q431" s="45"/>
      <c r="R431" s="45"/>
      <c r="S431" s="45">
        <v>1.6787228891428553E-7</v>
      </c>
      <c r="T431" s="45">
        <v>6.1731159771428421E-8</v>
      </c>
      <c r="U431" s="45"/>
      <c r="V431" s="45">
        <v>5.9492231279999998E-6</v>
      </c>
      <c r="W431" s="45">
        <v>7.1370866496E-6</v>
      </c>
      <c r="X431" s="45">
        <v>3.6089270927999996E-6</v>
      </c>
      <c r="Y431" s="45">
        <v>2.0251760543999997E-6</v>
      </c>
      <c r="Z431" s="45">
        <v>1.6640946682079998E-6</v>
      </c>
      <c r="AA431" s="45">
        <v>3.2492730384000001E-6</v>
      </c>
      <c r="AB431" s="45">
        <v>2.1039696384000002E-6</v>
      </c>
      <c r="AC431" s="45">
        <v>3.3074552736E-6</v>
      </c>
      <c r="AD431" s="45">
        <v>3.0800395536000008E-6</v>
      </c>
      <c r="AE431" s="45">
        <v>2.2479858863999996E-6</v>
      </c>
    </row>
    <row r="432" spans="1:31" ht="15" customHeight="1">
      <c r="A432" s="42" t="s">
        <v>47</v>
      </c>
      <c r="B432" s="42" t="s">
        <v>48</v>
      </c>
      <c r="C432" s="42" t="s">
        <v>49</v>
      </c>
      <c r="D432" s="42" t="s">
        <v>50</v>
      </c>
      <c r="E432" s="42" t="s">
        <v>51</v>
      </c>
      <c r="F432" s="42" t="s">
        <v>52</v>
      </c>
      <c r="G432" s="42" t="s">
        <v>204</v>
      </c>
      <c r="H432" s="43" t="s">
        <v>54</v>
      </c>
      <c r="I432" s="44">
        <v>25</v>
      </c>
      <c r="J432" s="45"/>
      <c r="K432" s="45"/>
      <c r="L432" s="45"/>
      <c r="M432" s="45"/>
      <c r="N432" s="45"/>
      <c r="O432" s="45"/>
      <c r="P432" s="45"/>
      <c r="Q432" s="45"/>
      <c r="R432" s="45">
        <v>3.7039875000000016E-5</v>
      </c>
      <c r="S432" s="45"/>
      <c r="T432" s="45"/>
      <c r="U432" s="45"/>
      <c r="V432" s="45"/>
      <c r="W432" s="45"/>
      <c r="X432" s="45"/>
      <c r="Y432" s="45"/>
      <c r="Z432" s="45"/>
      <c r="AA432" s="45"/>
      <c r="AB432" s="45"/>
      <c r="AC432" s="45"/>
      <c r="AD432" s="45"/>
      <c r="AE432" s="45"/>
    </row>
    <row r="433" spans="1:31" ht="15" customHeight="1">
      <c r="A433" s="42" t="s">
        <v>47</v>
      </c>
      <c r="B433" s="42" t="s">
        <v>48</v>
      </c>
      <c r="C433" s="42" t="s">
        <v>49</v>
      </c>
      <c r="D433" s="42" t="s">
        <v>50</v>
      </c>
      <c r="E433" s="42" t="s">
        <v>51</v>
      </c>
      <c r="F433" s="42" t="s">
        <v>52</v>
      </c>
      <c r="G433" s="42" t="s">
        <v>204</v>
      </c>
      <c r="H433" s="43" t="s">
        <v>55</v>
      </c>
      <c r="I433" s="44">
        <v>1</v>
      </c>
      <c r="J433" s="45"/>
      <c r="K433" s="45"/>
      <c r="L433" s="45"/>
      <c r="M433" s="45"/>
      <c r="N433" s="45"/>
      <c r="O433" s="45"/>
      <c r="P433" s="45"/>
      <c r="Q433" s="45"/>
      <c r="R433" s="45">
        <v>2.913803500000001E-2</v>
      </c>
      <c r="S433" s="45"/>
      <c r="T433" s="45"/>
      <c r="U433" s="45"/>
      <c r="V433" s="45"/>
      <c r="W433" s="45"/>
      <c r="X433" s="45"/>
      <c r="Y433" s="45"/>
      <c r="Z433" s="45"/>
      <c r="AA433" s="45"/>
      <c r="AB433" s="45"/>
      <c r="AC433" s="45"/>
      <c r="AD433" s="45"/>
      <c r="AE433" s="45"/>
    </row>
    <row r="434" spans="1:31" ht="15" customHeight="1">
      <c r="A434" s="42" t="s">
        <v>47</v>
      </c>
      <c r="B434" s="42" t="s">
        <v>48</v>
      </c>
      <c r="C434" s="42" t="s">
        <v>49</v>
      </c>
      <c r="D434" s="42" t="s">
        <v>50</v>
      </c>
      <c r="E434" s="42" t="s">
        <v>51</v>
      </c>
      <c r="F434" s="42" t="s">
        <v>52</v>
      </c>
      <c r="G434" s="42" t="s">
        <v>204</v>
      </c>
      <c r="H434" s="43" t="s">
        <v>56</v>
      </c>
      <c r="I434" s="44">
        <v>298</v>
      </c>
      <c r="J434" s="45"/>
      <c r="K434" s="45"/>
      <c r="L434" s="45"/>
      <c r="M434" s="45"/>
      <c r="N434" s="45"/>
      <c r="O434" s="45"/>
      <c r="P434" s="45"/>
      <c r="Q434" s="45"/>
      <c r="R434" s="45">
        <v>8.8303062000000035E-5</v>
      </c>
      <c r="S434" s="45"/>
      <c r="T434" s="45"/>
      <c r="U434" s="45"/>
      <c r="V434" s="45"/>
      <c r="W434" s="45"/>
      <c r="X434" s="45"/>
      <c r="Y434" s="45"/>
      <c r="Z434" s="45"/>
      <c r="AA434" s="45"/>
      <c r="AB434" s="45"/>
      <c r="AC434" s="45"/>
      <c r="AD434" s="45"/>
      <c r="AE434" s="45"/>
    </row>
    <row r="435" spans="1:31" ht="15" customHeight="1">
      <c r="A435" s="42" t="s">
        <v>47</v>
      </c>
      <c r="B435" s="42" t="s">
        <v>48</v>
      </c>
      <c r="C435" s="42" t="s">
        <v>49</v>
      </c>
      <c r="D435" s="42" t="s">
        <v>50</v>
      </c>
      <c r="E435" s="42" t="s">
        <v>51</v>
      </c>
      <c r="F435" s="42" t="s">
        <v>52</v>
      </c>
      <c r="G435" s="42" t="s">
        <v>205</v>
      </c>
      <c r="H435" s="43" t="s">
        <v>54</v>
      </c>
      <c r="I435" s="44">
        <v>25</v>
      </c>
      <c r="J435" s="45"/>
      <c r="K435" s="45"/>
      <c r="L435" s="45"/>
      <c r="M435" s="45"/>
      <c r="N435" s="45"/>
      <c r="O435" s="45"/>
      <c r="P435" s="45"/>
      <c r="Q435" s="45"/>
      <c r="R435" s="45"/>
      <c r="S435" s="45"/>
      <c r="T435" s="45">
        <v>1.6879357536609146E-8</v>
      </c>
      <c r="U435" s="45">
        <v>1.7063284748767058E-9</v>
      </c>
      <c r="V435" s="45">
        <v>6.3312567726185059E-8</v>
      </c>
      <c r="W435" s="45">
        <v>7.8345724175876798E-7</v>
      </c>
      <c r="X435" s="45">
        <v>7.2923472305169644E-7</v>
      </c>
      <c r="Y435" s="45">
        <v>1.0961766659875529E-6</v>
      </c>
      <c r="Z435" s="45">
        <v>2.5876927525735707E-6</v>
      </c>
      <c r="AA435" s="45">
        <v>2.6377262826483106E-6</v>
      </c>
      <c r="AB435" s="45">
        <v>2.6189475246984706E-6</v>
      </c>
      <c r="AC435" s="45">
        <v>4.2776899656463442E-6</v>
      </c>
      <c r="AD435" s="45">
        <v>3.4479812416323735E-6</v>
      </c>
      <c r="AE435" s="45">
        <v>6.1748148693120946E-6</v>
      </c>
    </row>
    <row r="436" spans="1:31" ht="15" customHeight="1">
      <c r="A436" s="42" t="s">
        <v>47</v>
      </c>
      <c r="B436" s="42" t="s">
        <v>48</v>
      </c>
      <c r="C436" s="42" t="s">
        <v>49</v>
      </c>
      <c r="D436" s="42" t="s">
        <v>50</v>
      </c>
      <c r="E436" s="42" t="s">
        <v>51</v>
      </c>
      <c r="F436" s="42" t="s">
        <v>52</v>
      </c>
      <c r="G436" s="42" t="s">
        <v>205</v>
      </c>
      <c r="H436" s="43" t="s">
        <v>56</v>
      </c>
      <c r="I436" s="44">
        <v>298</v>
      </c>
      <c r="J436" s="45"/>
      <c r="K436" s="45"/>
      <c r="L436" s="45"/>
      <c r="M436" s="45"/>
      <c r="N436" s="45"/>
      <c r="O436" s="45"/>
      <c r="P436" s="45"/>
      <c r="Q436" s="45"/>
      <c r="R436" s="45"/>
      <c r="S436" s="45"/>
      <c r="T436" s="45">
        <v>4.0240388367276212E-8</v>
      </c>
      <c r="U436" s="45">
        <v>4.067887084106067E-9</v>
      </c>
      <c r="V436" s="45">
        <v>1.5093716117517629E-7</v>
      </c>
      <c r="W436" s="45">
        <v>1.8677620643529029E-6</v>
      </c>
      <c r="X436" s="45">
        <v>1.7384955797552446E-6</v>
      </c>
      <c r="Y436" s="45">
        <v>2.6132851717143263E-6</v>
      </c>
      <c r="Z436" s="45">
        <v>6.1690595221353909E-6</v>
      </c>
      <c r="AA436" s="45">
        <v>6.2883394578335726E-6</v>
      </c>
      <c r="AB436" s="45">
        <v>6.2435708988811539E-6</v>
      </c>
      <c r="AC436" s="45">
        <v>1.0198012896363273E-5</v>
      </c>
      <c r="AD436" s="45">
        <v>8.219987280051578E-6</v>
      </c>
      <c r="AE436" s="45">
        <v>1.4720758648440037E-5</v>
      </c>
    </row>
    <row r="437" spans="1:31" ht="15" customHeight="1">
      <c r="A437" s="42" t="s">
        <v>47</v>
      </c>
      <c r="B437" s="42" t="s">
        <v>48</v>
      </c>
      <c r="C437" s="42" t="s">
        <v>49</v>
      </c>
      <c r="D437" s="42" t="s">
        <v>50</v>
      </c>
      <c r="E437" s="42" t="s">
        <v>51</v>
      </c>
      <c r="F437" s="42" t="s">
        <v>52</v>
      </c>
      <c r="G437" s="42" t="s">
        <v>206</v>
      </c>
      <c r="H437" s="43" t="s">
        <v>54</v>
      </c>
      <c r="I437" s="44">
        <v>25</v>
      </c>
      <c r="J437" s="45">
        <v>1.3627349999999999E-5</v>
      </c>
      <c r="K437" s="45">
        <v>1.8998564999999986E-4</v>
      </c>
      <c r="L437" s="45"/>
      <c r="M437" s="45">
        <v>1.5134250000000028E-6</v>
      </c>
      <c r="N437" s="45"/>
      <c r="O437" s="45"/>
      <c r="P437" s="45">
        <v>5.6842499999999922E-6</v>
      </c>
      <c r="Q437" s="45">
        <v>7.7838749999999882E-6</v>
      </c>
      <c r="R437" s="45">
        <v>4.2391499999999999E-6</v>
      </c>
      <c r="S437" s="45">
        <v>4.826694921428566E-6</v>
      </c>
      <c r="T437" s="45">
        <v>4.7528867025000104E-6</v>
      </c>
      <c r="U437" s="45">
        <v>8.0246E-7</v>
      </c>
      <c r="V437" s="45"/>
      <c r="W437" s="45"/>
      <c r="X437" s="45"/>
      <c r="Y437" s="45">
        <v>2.6617499999999999E-7</v>
      </c>
      <c r="Z437" s="45"/>
      <c r="AA437" s="45"/>
      <c r="AB437" s="45"/>
      <c r="AC437" s="45"/>
      <c r="AD437" s="45"/>
      <c r="AE437" s="45"/>
    </row>
    <row r="438" spans="1:31" ht="15" customHeight="1">
      <c r="A438" s="42" t="s">
        <v>47</v>
      </c>
      <c r="B438" s="42" t="s">
        <v>48</v>
      </c>
      <c r="C438" s="42" t="s">
        <v>49</v>
      </c>
      <c r="D438" s="42" t="s">
        <v>50</v>
      </c>
      <c r="E438" s="42" t="s">
        <v>51</v>
      </c>
      <c r="F438" s="42" t="s">
        <v>52</v>
      </c>
      <c r="G438" s="42" t="s">
        <v>206</v>
      </c>
      <c r="H438" s="43" t="s">
        <v>55</v>
      </c>
      <c r="I438" s="44">
        <v>1</v>
      </c>
      <c r="J438" s="45">
        <v>1.36455198E-2</v>
      </c>
      <c r="K438" s="45">
        <v>0.19023896419999986</v>
      </c>
      <c r="L438" s="45"/>
      <c r="M438" s="45">
        <v>1.5154429000000026E-3</v>
      </c>
      <c r="N438" s="45"/>
      <c r="O438" s="45"/>
      <c r="P438" s="45">
        <v>5.691828999999992E-3</v>
      </c>
      <c r="Q438" s="45">
        <v>7.7942534999999868E-3</v>
      </c>
      <c r="R438" s="45">
        <v>4.2448021999999998E-3</v>
      </c>
      <c r="S438" s="45">
        <v>4.7601326029999922E-3</v>
      </c>
      <c r="T438" s="45">
        <v>4.6782800000000103E-3</v>
      </c>
      <c r="U438" s="45">
        <v>1.1077568142208319E-3</v>
      </c>
      <c r="V438" s="45"/>
      <c r="W438" s="45"/>
      <c r="X438" s="45"/>
      <c r="Y438" s="45">
        <v>2.7102302151336619E-4</v>
      </c>
      <c r="Z438" s="45"/>
      <c r="AA438" s="45"/>
      <c r="AB438" s="45"/>
      <c r="AC438" s="45"/>
      <c r="AD438" s="45"/>
      <c r="AE438" s="45"/>
    </row>
    <row r="439" spans="1:31" ht="15" customHeight="1">
      <c r="A439" s="42" t="s">
        <v>47</v>
      </c>
      <c r="B439" s="42" t="s">
        <v>48</v>
      </c>
      <c r="C439" s="42" t="s">
        <v>49</v>
      </c>
      <c r="D439" s="42" t="s">
        <v>50</v>
      </c>
      <c r="E439" s="42" t="s">
        <v>51</v>
      </c>
      <c r="F439" s="42" t="s">
        <v>52</v>
      </c>
      <c r="G439" s="42" t="s">
        <v>206</v>
      </c>
      <c r="H439" s="43" t="s">
        <v>56</v>
      </c>
      <c r="I439" s="44">
        <v>298</v>
      </c>
      <c r="J439" s="45">
        <v>3.2487602400000002E-5</v>
      </c>
      <c r="K439" s="45">
        <v>4.5292578959999966E-4</v>
      </c>
      <c r="L439" s="45"/>
      <c r="M439" s="45">
        <v>3.6080052000000062E-6</v>
      </c>
      <c r="N439" s="45"/>
      <c r="O439" s="45"/>
      <c r="P439" s="45">
        <v>1.3551251999999984E-5</v>
      </c>
      <c r="Q439" s="45">
        <v>1.855675799999997E-5</v>
      </c>
      <c r="R439" s="45">
        <v>1.01061336E-5</v>
      </c>
      <c r="S439" s="45">
        <v>1.15068406926857E-5</v>
      </c>
      <c r="T439" s="45">
        <v>1.1330881898760026E-5</v>
      </c>
      <c r="U439" s="45">
        <v>1.6746646400000001E-6</v>
      </c>
      <c r="V439" s="45"/>
      <c r="W439" s="45"/>
      <c r="X439" s="45"/>
      <c r="Y439" s="45">
        <v>6.345612000000001E-7</v>
      </c>
      <c r="Z439" s="45"/>
      <c r="AA439" s="45"/>
      <c r="AB439" s="45"/>
      <c r="AC439" s="45"/>
      <c r="AD439" s="45"/>
      <c r="AE439" s="45"/>
    </row>
    <row r="440" spans="1:31" ht="15" customHeight="1">
      <c r="A440" s="42" t="s">
        <v>47</v>
      </c>
      <c r="B440" s="42" t="s">
        <v>48</v>
      </c>
      <c r="C440" s="42" t="s">
        <v>49</v>
      </c>
      <c r="D440" s="42" t="s">
        <v>50</v>
      </c>
      <c r="E440" s="42" t="s">
        <v>51</v>
      </c>
      <c r="F440" s="42" t="s">
        <v>207</v>
      </c>
      <c r="G440" s="42" t="s">
        <v>208</v>
      </c>
      <c r="H440" s="43" t="s">
        <v>54</v>
      </c>
      <c r="I440" s="44">
        <v>25</v>
      </c>
      <c r="J440" s="45">
        <v>3.4986301698547491E-11</v>
      </c>
      <c r="K440" s="45">
        <v>3.7277527149376566E-11</v>
      </c>
      <c r="L440" s="45">
        <v>7.2430722631263791E-12</v>
      </c>
      <c r="M440" s="45">
        <v>1.018667049125144E-11</v>
      </c>
      <c r="N440" s="45">
        <v>3.6388251648722724E-11</v>
      </c>
      <c r="O440" s="45">
        <v>1.1225200763680292E-10</v>
      </c>
      <c r="P440" s="45">
        <v>9.8332802546175801E-10</v>
      </c>
      <c r="Q440" s="45">
        <v>6.4012333028175571E-10</v>
      </c>
      <c r="R440" s="45">
        <v>7.8370395158209967E-10</v>
      </c>
      <c r="S440" s="45">
        <v>5.091614150240656E-10</v>
      </c>
      <c r="T440" s="45">
        <v>1.5839556350776784E-10</v>
      </c>
      <c r="U440" s="45">
        <v>2.9541299980516432E-10</v>
      </c>
      <c r="V440" s="45">
        <v>6.6844193708579243E-10</v>
      </c>
      <c r="W440" s="45">
        <v>3.0674794457780218E-9</v>
      </c>
      <c r="X440" s="45">
        <v>1.738725314127879E-9</v>
      </c>
      <c r="Y440" s="45">
        <v>1.6379816558800681E-9</v>
      </c>
      <c r="Z440" s="45">
        <v>2.5874558960092188E-9</v>
      </c>
      <c r="AA440" s="45">
        <v>2.0691226058977212E-9</v>
      </c>
      <c r="AB440" s="45">
        <v>1.1907156893998842E-9</v>
      </c>
      <c r="AC440" s="45">
        <v>3.8081878996523108E-9</v>
      </c>
      <c r="AD440" s="45">
        <v>2.2880713545222137E-9</v>
      </c>
      <c r="AE440" s="45">
        <v>1.0877127219584211E-9</v>
      </c>
    </row>
    <row r="441" spans="1:31" ht="15" customHeight="1">
      <c r="A441" s="42" t="s">
        <v>47</v>
      </c>
      <c r="B441" s="42" t="s">
        <v>48</v>
      </c>
      <c r="C441" s="42" t="s">
        <v>49</v>
      </c>
      <c r="D441" s="42" t="s">
        <v>50</v>
      </c>
      <c r="E441" s="42" t="s">
        <v>51</v>
      </c>
      <c r="F441" s="42" t="s">
        <v>207</v>
      </c>
      <c r="G441" s="42" t="s">
        <v>208</v>
      </c>
      <c r="H441" s="43" t="s">
        <v>56</v>
      </c>
      <c r="I441" s="44">
        <v>298</v>
      </c>
      <c r="J441" s="45">
        <v>8.3407343249337243E-11</v>
      </c>
      <c r="K441" s="45">
        <v>8.8869624724113742E-11</v>
      </c>
      <c r="L441" s="45">
        <v>1.7267484275293292E-11</v>
      </c>
      <c r="M441" s="45">
        <v>2.4285022451143443E-11</v>
      </c>
      <c r="N441" s="45">
        <v>8.6749591930555003E-11</v>
      </c>
      <c r="O441" s="45">
        <v>2.6760878620613825E-10</v>
      </c>
      <c r="P441" s="45">
        <v>2.3442540127008315E-9</v>
      </c>
      <c r="Q441" s="45">
        <v>1.5260540193917057E-9</v>
      </c>
      <c r="R441" s="45">
        <v>1.868350220571726E-9</v>
      </c>
      <c r="S441" s="45">
        <v>1.2138408134173727E-9</v>
      </c>
      <c r="T441" s="45">
        <v>3.7761502340251856E-10</v>
      </c>
      <c r="U441" s="45">
        <v>7.0426459153551169E-10</v>
      </c>
      <c r="V441" s="45">
        <v>1.5935655780125287E-9</v>
      </c>
      <c r="W441" s="45">
        <v>7.3128709987348025E-9</v>
      </c>
      <c r="X441" s="45">
        <v>4.1451211488808641E-9</v>
      </c>
      <c r="Y441" s="45">
        <v>3.9049482676180828E-9</v>
      </c>
      <c r="Z441" s="45">
        <v>6.1684948560859772E-9</v>
      </c>
      <c r="AA441" s="45">
        <v>4.9327882924601691E-9</v>
      </c>
      <c r="AB441" s="45">
        <v>2.8386662035293246E-9</v>
      </c>
      <c r="AC441" s="45">
        <v>9.0787199527711087E-9</v>
      </c>
      <c r="AD441" s="45">
        <v>5.4547621091809588E-9</v>
      </c>
      <c r="AE441" s="45">
        <v>2.5931071291488752E-9</v>
      </c>
    </row>
    <row r="442" spans="1:31" ht="15" customHeight="1">
      <c r="A442" s="42" t="s">
        <v>47</v>
      </c>
      <c r="B442" s="42" t="s">
        <v>48</v>
      </c>
      <c r="C442" s="42" t="s">
        <v>49</v>
      </c>
      <c r="D442" s="42" t="s">
        <v>50</v>
      </c>
      <c r="E442" s="42" t="s">
        <v>51</v>
      </c>
      <c r="F442" s="42" t="s">
        <v>207</v>
      </c>
      <c r="G442" s="42" t="s">
        <v>209</v>
      </c>
      <c r="H442" s="43" t="s">
        <v>54</v>
      </c>
      <c r="I442" s="44">
        <v>25</v>
      </c>
      <c r="J442" s="45"/>
      <c r="K442" s="45"/>
      <c r="L442" s="45"/>
      <c r="M442" s="45"/>
      <c r="N442" s="45"/>
      <c r="O442" s="45"/>
      <c r="P442" s="45"/>
      <c r="Q442" s="45"/>
      <c r="R442" s="45"/>
      <c r="S442" s="45"/>
      <c r="T442" s="45"/>
      <c r="U442" s="45"/>
      <c r="V442" s="45">
        <v>1.0217518394235264E-5</v>
      </c>
      <c r="W442" s="45">
        <v>7.5636770214060639E-6</v>
      </c>
      <c r="X442" s="45">
        <v>5.2808428257782938E-6</v>
      </c>
      <c r="Y442" s="45">
        <v>5.9197422123768582E-6</v>
      </c>
      <c r="Z442" s="45">
        <v>5.2502018559301707E-6</v>
      </c>
      <c r="AA442" s="45">
        <v>6.7936751326149739E-7</v>
      </c>
      <c r="AB442" s="45"/>
      <c r="AC442" s="45"/>
      <c r="AD442" s="45"/>
      <c r="AE442" s="45"/>
    </row>
    <row r="443" spans="1:31" ht="15" customHeight="1">
      <c r="A443" s="42" t="s">
        <v>47</v>
      </c>
      <c r="B443" s="42" t="s">
        <v>48</v>
      </c>
      <c r="C443" s="42" t="s">
        <v>49</v>
      </c>
      <c r="D443" s="42" t="s">
        <v>50</v>
      </c>
      <c r="E443" s="42" t="s">
        <v>51</v>
      </c>
      <c r="F443" s="42" t="s">
        <v>207</v>
      </c>
      <c r="G443" s="42" t="s">
        <v>209</v>
      </c>
      <c r="H443" s="43" t="s">
        <v>56</v>
      </c>
      <c r="I443" s="44">
        <v>298</v>
      </c>
      <c r="J443" s="45"/>
      <c r="K443" s="45"/>
      <c r="L443" s="45"/>
      <c r="M443" s="45"/>
      <c r="N443" s="45"/>
      <c r="O443" s="45"/>
      <c r="P443" s="45"/>
      <c r="Q443" s="45"/>
      <c r="R443" s="45"/>
      <c r="S443" s="45"/>
      <c r="T443" s="45"/>
      <c r="U443" s="45"/>
      <c r="V443" s="45">
        <v>2.3977961291671611E-5</v>
      </c>
      <c r="W443" s="45">
        <v>1.7750059049984684E-5</v>
      </c>
      <c r="X443" s="45">
        <v>1.2392817901395213E-5</v>
      </c>
      <c r="Y443" s="45">
        <v>1.3892155036895391E-5</v>
      </c>
      <c r="Z443" s="45">
        <v>1.2320911205404127E-5</v>
      </c>
      <c r="AA443" s="45">
        <v>1.5943057117464188E-6</v>
      </c>
      <c r="AB443" s="45"/>
      <c r="AC443" s="45"/>
      <c r="AD443" s="45"/>
      <c r="AE443" s="45"/>
    </row>
    <row r="444" spans="1:31" ht="15" customHeight="1">
      <c r="A444" s="42" t="s">
        <v>47</v>
      </c>
      <c r="B444" s="42" t="s">
        <v>48</v>
      </c>
      <c r="C444" s="42" t="s">
        <v>49</v>
      </c>
      <c r="D444" s="42" t="s">
        <v>50</v>
      </c>
      <c r="E444" s="42" t="s">
        <v>51</v>
      </c>
      <c r="F444" s="42" t="s">
        <v>207</v>
      </c>
      <c r="G444" s="42" t="s">
        <v>210</v>
      </c>
      <c r="H444" s="43" t="s">
        <v>54</v>
      </c>
      <c r="I444" s="44">
        <v>25</v>
      </c>
      <c r="J444" s="45"/>
      <c r="K444" s="45"/>
      <c r="L444" s="45"/>
      <c r="M444" s="45"/>
      <c r="N444" s="45"/>
      <c r="O444" s="45">
        <v>1.9425000000000013E-10</v>
      </c>
      <c r="P444" s="45">
        <v>2.0369999999999945E-9</v>
      </c>
      <c r="Q444" s="45">
        <v>1.2210749999999978E-5</v>
      </c>
      <c r="R444" s="45"/>
      <c r="S444" s="45">
        <v>9.7499999999999963E-10</v>
      </c>
      <c r="T444" s="45">
        <v>8.2499999999999963E-10</v>
      </c>
      <c r="U444" s="45"/>
      <c r="V444" s="45"/>
      <c r="W444" s="45"/>
      <c r="X444" s="45"/>
      <c r="Y444" s="45"/>
      <c r="Z444" s="45"/>
      <c r="AA444" s="45"/>
      <c r="AB444" s="45"/>
      <c r="AC444" s="45"/>
      <c r="AD444" s="45"/>
      <c r="AE444" s="45"/>
    </row>
    <row r="445" spans="1:31" ht="15" customHeight="1">
      <c r="A445" s="42" t="s">
        <v>47</v>
      </c>
      <c r="B445" s="42" t="s">
        <v>48</v>
      </c>
      <c r="C445" s="42" t="s">
        <v>49</v>
      </c>
      <c r="D445" s="42" t="s">
        <v>50</v>
      </c>
      <c r="E445" s="42" t="s">
        <v>51</v>
      </c>
      <c r="F445" s="42" t="s">
        <v>207</v>
      </c>
      <c r="G445" s="42" t="s">
        <v>210</v>
      </c>
      <c r="H445" s="43" t="s">
        <v>55</v>
      </c>
      <c r="I445" s="44">
        <v>1</v>
      </c>
      <c r="J445" s="45"/>
      <c r="K445" s="45"/>
      <c r="L445" s="45"/>
      <c r="M445" s="45"/>
      <c r="N445" s="45"/>
      <c r="O445" s="45">
        <v>1.9292910000000014E-7</v>
      </c>
      <c r="P445" s="45">
        <v>2.0231483999999945E-6</v>
      </c>
      <c r="Q445" s="45">
        <v>1.2127716899999979E-2</v>
      </c>
      <c r="R445" s="45"/>
      <c r="S445" s="45">
        <v>9.6836999999999972E-7</v>
      </c>
      <c r="T445" s="45">
        <v>8.1938999999999966E-7</v>
      </c>
      <c r="U445" s="45"/>
      <c r="V445" s="45"/>
      <c r="W445" s="45"/>
      <c r="X445" s="45"/>
      <c r="Y445" s="45"/>
      <c r="Z445" s="45"/>
      <c r="AA445" s="45"/>
      <c r="AB445" s="45"/>
      <c r="AC445" s="45"/>
      <c r="AD445" s="45"/>
      <c r="AE445" s="45"/>
    </row>
    <row r="446" spans="1:31" ht="15" customHeight="1">
      <c r="A446" s="42" t="s">
        <v>47</v>
      </c>
      <c r="B446" s="42" t="s">
        <v>48</v>
      </c>
      <c r="C446" s="42" t="s">
        <v>49</v>
      </c>
      <c r="D446" s="42" t="s">
        <v>50</v>
      </c>
      <c r="E446" s="42" t="s">
        <v>51</v>
      </c>
      <c r="F446" s="42" t="s">
        <v>207</v>
      </c>
      <c r="G446" s="42" t="s">
        <v>210</v>
      </c>
      <c r="H446" s="43" t="s">
        <v>56</v>
      </c>
      <c r="I446" s="44">
        <v>298</v>
      </c>
      <c r="J446" s="45"/>
      <c r="K446" s="45"/>
      <c r="L446" s="45"/>
      <c r="M446" s="45"/>
      <c r="N446" s="45"/>
      <c r="O446" s="45">
        <v>4.6309200000000033E-10</v>
      </c>
      <c r="P446" s="45">
        <v>4.8562079999999858E-9</v>
      </c>
      <c r="Q446" s="45">
        <v>2.9110427999999947E-5</v>
      </c>
      <c r="R446" s="45"/>
      <c r="S446" s="45">
        <v>2.3243999999999991E-9</v>
      </c>
      <c r="T446" s="45">
        <v>1.966799999999999E-9</v>
      </c>
      <c r="U446" s="45"/>
      <c r="V446" s="45"/>
      <c r="W446" s="45"/>
      <c r="X446" s="45"/>
      <c r="Y446" s="45"/>
      <c r="Z446" s="45"/>
      <c r="AA446" s="45"/>
      <c r="AB446" s="45"/>
      <c r="AC446" s="45"/>
      <c r="AD446" s="45"/>
      <c r="AE446" s="45"/>
    </row>
    <row r="447" spans="1:31" ht="15" customHeight="1">
      <c r="A447" s="42" t="s">
        <v>47</v>
      </c>
      <c r="B447" s="42" t="s">
        <v>48</v>
      </c>
      <c r="C447" s="42" t="s">
        <v>49</v>
      </c>
      <c r="D447" s="42" t="s">
        <v>50</v>
      </c>
      <c r="E447" s="42" t="s">
        <v>51</v>
      </c>
      <c r="F447" s="42" t="s">
        <v>207</v>
      </c>
      <c r="G447" s="42" t="s">
        <v>211</v>
      </c>
      <c r="H447" s="43" t="s">
        <v>54</v>
      </c>
      <c r="I447" s="44">
        <v>25</v>
      </c>
      <c r="J447" s="45">
        <v>2.5964239999999984E-5</v>
      </c>
      <c r="K447" s="45">
        <v>1.2390240000000039E-5</v>
      </c>
      <c r="L447" s="45">
        <v>1.203968E-5</v>
      </c>
      <c r="M447" s="45">
        <v>1.2078000000000038E-5</v>
      </c>
      <c r="N447" s="45">
        <v>3.9735744800000067E-5</v>
      </c>
      <c r="O447" s="45">
        <v>5.8022376000000227E-5</v>
      </c>
      <c r="P447" s="45">
        <v>6.2946752000000265E-5</v>
      </c>
      <c r="Q447" s="45">
        <v>8.4139679999999467E-5</v>
      </c>
      <c r="R447" s="45">
        <v>7.1729600000000087E-5</v>
      </c>
      <c r="S447" s="45">
        <v>4.1707506937949367E-5</v>
      </c>
      <c r="T447" s="45">
        <v>1.9829215277055674E-6</v>
      </c>
      <c r="U447" s="45">
        <v>3.8393806924842459E-5</v>
      </c>
      <c r="V447" s="45">
        <v>1.5806160000000005E-5</v>
      </c>
      <c r="W447" s="45">
        <v>1.4659520000000004E-5</v>
      </c>
      <c r="X447" s="45">
        <v>1.1324160000000001E-5</v>
      </c>
      <c r="Y447" s="45">
        <v>4.5930400000000002E-6</v>
      </c>
      <c r="Z447" s="45">
        <v>8.7057599999999995E-6</v>
      </c>
      <c r="AA447" s="45">
        <v>8.6739199999999998E-6</v>
      </c>
      <c r="AB447" s="45">
        <v>9.4059200000000023E-6</v>
      </c>
      <c r="AC447" s="45">
        <v>1.3089440000000002E-5</v>
      </c>
      <c r="AD447" s="45">
        <v>1.4377280000000004E-5</v>
      </c>
      <c r="AE447" s="45">
        <v>1.8084960000000004E-5</v>
      </c>
    </row>
    <row r="448" spans="1:31" ht="15" customHeight="1">
      <c r="A448" s="42" t="s">
        <v>47</v>
      </c>
      <c r="B448" s="42" t="s">
        <v>48</v>
      </c>
      <c r="C448" s="42" t="s">
        <v>49</v>
      </c>
      <c r="D448" s="42" t="s">
        <v>50</v>
      </c>
      <c r="E448" s="42" t="s">
        <v>51</v>
      </c>
      <c r="F448" s="42" t="s">
        <v>207</v>
      </c>
      <c r="G448" s="42" t="s">
        <v>211</v>
      </c>
      <c r="H448" s="43" t="s">
        <v>56</v>
      </c>
      <c r="I448" s="44">
        <v>298</v>
      </c>
      <c r="J448" s="45">
        <v>6.0931580219999959E-5</v>
      </c>
      <c r="K448" s="45">
        <v>2.9076795720000091E-5</v>
      </c>
      <c r="L448" s="45">
        <v>2.8254119039999999E-5</v>
      </c>
      <c r="M448" s="45">
        <v>2.834404650000009E-5</v>
      </c>
      <c r="N448" s="45">
        <v>9.3249859109400157E-5</v>
      </c>
      <c r="O448" s="45">
        <v>1.3616401087800052E-4</v>
      </c>
      <c r="P448" s="45">
        <v>1.4772029025600061E-4</v>
      </c>
      <c r="Q448" s="45">
        <v>1.9745479403999875E-4</v>
      </c>
      <c r="R448" s="45">
        <v>1.6833143880000024E-4</v>
      </c>
      <c r="S448" s="45">
        <v>9.787709190663268E-5</v>
      </c>
      <c r="T448" s="45">
        <v>4.6534210951430395E-6</v>
      </c>
      <c r="U448" s="45">
        <v>9.0113816237121413E-5</v>
      </c>
      <c r="V448" s="45">
        <v>3.7093105980000002E-5</v>
      </c>
      <c r="W448" s="45">
        <v>3.4402228560000001E-5</v>
      </c>
      <c r="X448" s="45">
        <v>2.6574972480000004E-5</v>
      </c>
      <c r="Y448" s="45">
        <v>1.077871662E-5</v>
      </c>
      <c r="Z448" s="45">
        <v>2.0430242280000006E-5</v>
      </c>
      <c r="AA448" s="45">
        <v>2.0355521760000003E-5</v>
      </c>
      <c r="AB448" s="45">
        <v>2.2073342760000003E-5</v>
      </c>
      <c r="AC448" s="45">
        <v>3.0717643320000004E-5</v>
      </c>
      <c r="AD448" s="45">
        <v>3.3739881840000006E-5</v>
      </c>
      <c r="AE448" s="45">
        <v>4.2440879880000016E-5</v>
      </c>
    </row>
    <row r="449" spans="1:31" ht="15" customHeight="1">
      <c r="A449" s="42" t="s">
        <v>47</v>
      </c>
      <c r="B449" s="42" t="s">
        <v>48</v>
      </c>
      <c r="C449" s="42" t="s">
        <v>49</v>
      </c>
      <c r="D449" s="42" t="s">
        <v>50</v>
      </c>
      <c r="E449" s="42" t="s">
        <v>51</v>
      </c>
      <c r="F449" s="42" t="s">
        <v>207</v>
      </c>
      <c r="G449" s="42" t="s">
        <v>212</v>
      </c>
      <c r="H449" s="43" t="s">
        <v>54</v>
      </c>
      <c r="I449" s="44">
        <v>25</v>
      </c>
      <c r="J449" s="45">
        <v>6.3790013698301332E-8</v>
      </c>
      <c r="K449" s="45">
        <v>5.568741473403686E-8</v>
      </c>
      <c r="L449" s="45">
        <v>6.8178419135780179E-9</v>
      </c>
      <c r="M449" s="45">
        <v>4.3414801603051865E-8</v>
      </c>
      <c r="N449" s="45">
        <v>1.0435476637520405E-7</v>
      </c>
      <c r="O449" s="45">
        <v>1.8740221153444946E-7</v>
      </c>
      <c r="P449" s="45">
        <v>2.2525182390073111E-7</v>
      </c>
      <c r="Q449" s="45">
        <v>1.5663139744086861E-7</v>
      </c>
      <c r="R449" s="45">
        <v>2.6823809053467317E-7</v>
      </c>
      <c r="S449" s="45">
        <v>2.5796843960655497E-7</v>
      </c>
      <c r="T449" s="45">
        <v>1.0670646395749601E-7</v>
      </c>
      <c r="U449" s="45">
        <v>8.7758648541750949E-8</v>
      </c>
      <c r="V449" s="45">
        <v>1.2281853999381577E-7</v>
      </c>
      <c r="W449" s="45">
        <v>1.8698693552206532E-7</v>
      </c>
      <c r="X449" s="45">
        <v>9.9267613503054044E-8</v>
      </c>
      <c r="Y449" s="45">
        <v>4.914837009432096E-8</v>
      </c>
      <c r="Z449" s="45">
        <v>5.9213637069443431E-8</v>
      </c>
      <c r="AA449" s="45">
        <v>4.4244464938379069E-8</v>
      </c>
      <c r="AB449" s="45">
        <v>2.3092617357683707E-8</v>
      </c>
      <c r="AC449" s="45">
        <v>5.7663932399588988E-8</v>
      </c>
      <c r="AD449" s="45">
        <v>2.7671681307791549E-8</v>
      </c>
      <c r="AE449" s="45">
        <v>1.1325974802329447E-8</v>
      </c>
    </row>
    <row r="450" spans="1:31" ht="15" customHeight="1">
      <c r="A450" s="42" t="s">
        <v>47</v>
      </c>
      <c r="B450" s="42" t="s">
        <v>48</v>
      </c>
      <c r="C450" s="42" t="s">
        <v>49</v>
      </c>
      <c r="D450" s="42" t="s">
        <v>50</v>
      </c>
      <c r="E450" s="42" t="s">
        <v>51</v>
      </c>
      <c r="F450" s="42" t="s">
        <v>207</v>
      </c>
      <c r="G450" s="42" t="s">
        <v>212</v>
      </c>
      <c r="H450" s="43" t="s">
        <v>55</v>
      </c>
      <c r="I450" s="44">
        <v>1</v>
      </c>
      <c r="J450" s="45">
        <v>6.2905458841684884E-5</v>
      </c>
      <c r="K450" s="45">
        <v>5.4915215916391542E-5</v>
      </c>
      <c r="L450" s="45">
        <v>6.723301172376402E-6</v>
      </c>
      <c r="M450" s="45">
        <v>4.2812783020822873E-5</v>
      </c>
      <c r="N450" s="45">
        <v>1.0290771361480121E-4</v>
      </c>
      <c r="O450" s="45">
        <v>1.8480356753450508E-4</v>
      </c>
      <c r="P450" s="45">
        <v>2.2212833194264095E-4</v>
      </c>
      <c r="Q450" s="45">
        <v>1.5445944206302187E-4</v>
      </c>
      <c r="R450" s="45">
        <v>2.6451852234592567E-4</v>
      </c>
      <c r="S450" s="45">
        <v>2.5183262510081574E-4</v>
      </c>
      <c r="T450" s="45">
        <v>1.040835869675799E-4</v>
      </c>
      <c r="U450" s="45">
        <v>8.6541728615305335E-5</v>
      </c>
      <c r="V450" s="45">
        <v>1.2118220410077119E-4</v>
      </c>
      <c r="W450" s="45">
        <v>1.8407769052425626E-4</v>
      </c>
      <c r="X450" s="45">
        <v>9.7968203471288356E-5</v>
      </c>
      <c r="Y450" s="45">
        <v>4.8466845623550397E-5</v>
      </c>
      <c r="Z450" s="45">
        <v>5.8392543720988107E-5</v>
      </c>
      <c r="AA450" s="45">
        <v>4.3630941691233544E-5</v>
      </c>
      <c r="AB450" s="45">
        <v>2.2772399730323831E-5</v>
      </c>
      <c r="AC450" s="45">
        <v>5.6864325870314697E-5</v>
      </c>
      <c r="AD450" s="45">
        <v>2.7287967326990171E-5</v>
      </c>
      <c r="AE450" s="45">
        <v>1.1168921285070476E-5</v>
      </c>
    </row>
    <row r="451" spans="1:31" ht="15" customHeight="1">
      <c r="A451" s="42" t="s">
        <v>47</v>
      </c>
      <c r="B451" s="42" t="s">
        <v>48</v>
      </c>
      <c r="C451" s="42" t="s">
        <v>49</v>
      </c>
      <c r="D451" s="42" t="s">
        <v>50</v>
      </c>
      <c r="E451" s="42" t="s">
        <v>51</v>
      </c>
      <c r="F451" s="42" t="s">
        <v>207</v>
      </c>
      <c r="G451" s="42" t="s">
        <v>212</v>
      </c>
      <c r="H451" s="43" t="s">
        <v>56</v>
      </c>
      <c r="I451" s="44">
        <v>298</v>
      </c>
      <c r="J451" s="45">
        <v>1.5207539265675037E-7</v>
      </c>
      <c r="K451" s="45">
        <v>1.3275879672594385E-7</v>
      </c>
      <c r="L451" s="45">
        <v>1.6253735121969994E-8</v>
      </c>
      <c r="M451" s="45">
        <v>1.0350088702167565E-7</v>
      </c>
      <c r="N451" s="45">
        <v>2.487817630384864E-7</v>
      </c>
      <c r="O451" s="45">
        <v>4.4676687229812744E-7</v>
      </c>
      <c r="P451" s="45">
        <v>5.3700034817934292E-7</v>
      </c>
      <c r="Q451" s="45">
        <v>3.7340925149903067E-7</v>
      </c>
      <c r="R451" s="45">
        <v>6.3947960783466066E-7</v>
      </c>
      <c r="S451" s="45">
        <v>6.1499676002202692E-7</v>
      </c>
      <c r="T451" s="45">
        <v>2.5438821007467052E-7</v>
      </c>
      <c r="U451" s="45">
        <v>2.0921661812353428E-7</v>
      </c>
      <c r="V451" s="45">
        <v>2.9279939934525679E-7</v>
      </c>
      <c r="W451" s="45">
        <v>4.4577685428460374E-7</v>
      </c>
      <c r="X451" s="45">
        <v>2.3665399059128084E-7</v>
      </c>
      <c r="Y451" s="45">
        <v>1.1716971430486116E-7</v>
      </c>
      <c r="Z451" s="45">
        <v>1.4116531077355312E-7</v>
      </c>
      <c r="AA451" s="45">
        <v>1.054788044130957E-7</v>
      </c>
      <c r="AB451" s="45">
        <v>5.5052799780717966E-8</v>
      </c>
      <c r="AC451" s="45">
        <v>1.3747081484062015E-7</v>
      </c>
      <c r="AD451" s="45">
        <v>6.5969288237775065E-8</v>
      </c>
      <c r="AE451" s="45">
        <v>2.70011239287534E-8</v>
      </c>
    </row>
    <row r="452" spans="1:31" ht="15" customHeight="1">
      <c r="A452" s="42" t="s">
        <v>47</v>
      </c>
      <c r="B452" s="42" t="s">
        <v>48</v>
      </c>
      <c r="C452" s="42" t="s">
        <v>49</v>
      </c>
      <c r="D452" s="42" t="s">
        <v>50</v>
      </c>
      <c r="E452" s="42" t="s">
        <v>51</v>
      </c>
      <c r="F452" s="42" t="s">
        <v>207</v>
      </c>
      <c r="G452" s="42" t="s">
        <v>213</v>
      </c>
      <c r="H452" s="43" t="s">
        <v>54</v>
      </c>
      <c r="I452" s="44">
        <v>25</v>
      </c>
      <c r="J452" s="45">
        <v>7.1400000000000295E-8</v>
      </c>
      <c r="K452" s="45"/>
      <c r="L452" s="45"/>
      <c r="M452" s="45"/>
      <c r="N452" s="45">
        <v>1.4429999999999948E-8</v>
      </c>
      <c r="O452" s="45">
        <v>6.4121250000000082E-8</v>
      </c>
      <c r="P452" s="45"/>
      <c r="Q452" s="45"/>
      <c r="R452" s="45"/>
      <c r="S452" s="45"/>
      <c r="T452" s="45"/>
      <c r="U452" s="45"/>
      <c r="V452" s="45"/>
      <c r="W452" s="45"/>
      <c r="X452" s="45"/>
      <c r="Y452" s="45"/>
      <c r="Z452" s="45"/>
      <c r="AA452" s="45"/>
      <c r="AB452" s="45"/>
      <c r="AC452" s="45"/>
      <c r="AD452" s="45"/>
      <c r="AE452" s="45"/>
    </row>
    <row r="453" spans="1:31" ht="15" customHeight="1">
      <c r="A453" s="42" t="s">
        <v>47</v>
      </c>
      <c r="B453" s="42" t="s">
        <v>48</v>
      </c>
      <c r="C453" s="42" t="s">
        <v>49</v>
      </c>
      <c r="D453" s="42" t="s">
        <v>50</v>
      </c>
      <c r="E453" s="42" t="s">
        <v>51</v>
      </c>
      <c r="F453" s="42" t="s">
        <v>207</v>
      </c>
      <c r="G453" s="42" t="s">
        <v>213</v>
      </c>
      <c r="H453" s="43" t="s">
        <v>55</v>
      </c>
      <c r="I453" s="44">
        <v>1</v>
      </c>
      <c r="J453" s="45">
        <v>6.8753440000000272E-5</v>
      </c>
      <c r="K453" s="45"/>
      <c r="L453" s="45"/>
      <c r="M453" s="45"/>
      <c r="N453" s="45">
        <v>1.3895127999999949E-5</v>
      </c>
      <c r="O453" s="45">
        <v>6.1744489000000076E-5</v>
      </c>
      <c r="P453" s="45"/>
      <c r="Q453" s="45"/>
      <c r="R453" s="45"/>
      <c r="S453" s="45"/>
      <c r="T453" s="45"/>
      <c r="U453" s="45"/>
      <c r="V453" s="45"/>
      <c r="W453" s="45"/>
      <c r="X453" s="45"/>
      <c r="Y453" s="45"/>
      <c r="Z453" s="45"/>
      <c r="AA453" s="45"/>
      <c r="AB453" s="45"/>
      <c r="AC453" s="45"/>
      <c r="AD453" s="45"/>
      <c r="AE453" s="45"/>
    </row>
    <row r="454" spans="1:31" ht="15" customHeight="1">
      <c r="A454" s="42" t="s">
        <v>47</v>
      </c>
      <c r="B454" s="42" t="s">
        <v>48</v>
      </c>
      <c r="C454" s="42" t="s">
        <v>49</v>
      </c>
      <c r="D454" s="42" t="s">
        <v>50</v>
      </c>
      <c r="E454" s="42" t="s">
        <v>51</v>
      </c>
      <c r="F454" s="42" t="s">
        <v>207</v>
      </c>
      <c r="G454" s="42" t="s">
        <v>213</v>
      </c>
      <c r="H454" s="43" t="s">
        <v>56</v>
      </c>
      <c r="I454" s="44">
        <v>298</v>
      </c>
      <c r="J454" s="45">
        <v>1.7021760000000072E-7</v>
      </c>
      <c r="K454" s="45"/>
      <c r="L454" s="45"/>
      <c r="M454" s="45"/>
      <c r="N454" s="45">
        <v>3.4401119999999871E-8</v>
      </c>
      <c r="O454" s="45">
        <v>1.5286506000000018E-7</v>
      </c>
      <c r="P454" s="45"/>
      <c r="Q454" s="45"/>
      <c r="R454" s="45"/>
      <c r="S454" s="45"/>
      <c r="T454" s="45"/>
      <c r="U454" s="45"/>
      <c r="V454" s="45"/>
      <c r="W454" s="45"/>
      <c r="X454" s="45"/>
      <c r="Y454" s="45"/>
      <c r="Z454" s="45"/>
      <c r="AA454" s="45"/>
      <c r="AB454" s="45"/>
      <c r="AC454" s="45"/>
      <c r="AD454" s="45"/>
      <c r="AE454" s="45"/>
    </row>
    <row r="455" spans="1:31" ht="15" customHeight="1">
      <c r="A455" s="42" t="s">
        <v>47</v>
      </c>
      <c r="B455" s="42" t="s">
        <v>48</v>
      </c>
      <c r="C455" s="42" t="s">
        <v>49</v>
      </c>
      <c r="D455" s="42" t="s">
        <v>50</v>
      </c>
      <c r="E455" s="42" t="s">
        <v>51</v>
      </c>
      <c r="F455" s="42" t="s">
        <v>207</v>
      </c>
      <c r="G455" s="42" t="s">
        <v>214</v>
      </c>
      <c r="H455" s="43" t="s">
        <v>54</v>
      </c>
      <c r="I455" s="44">
        <v>25</v>
      </c>
      <c r="J455" s="45"/>
      <c r="K455" s="45"/>
      <c r="L455" s="45"/>
      <c r="M455" s="45"/>
      <c r="N455" s="45"/>
      <c r="O455" s="45">
        <v>2.3654999999999944E-9</v>
      </c>
      <c r="P455" s="45"/>
      <c r="Q455" s="45"/>
      <c r="R455" s="45"/>
      <c r="S455" s="45"/>
      <c r="T455" s="45"/>
      <c r="U455" s="45"/>
      <c r="V455" s="45"/>
      <c r="W455" s="45"/>
      <c r="X455" s="45"/>
      <c r="Y455" s="45"/>
      <c r="Z455" s="45"/>
      <c r="AA455" s="45"/>
      <c r="AB455" s="45"/>
      <c r="AC455" s="45"/>
      <c r="AD455" s="45"/>
      <c r="AE455" s="45"/>
    </row>
    <row r="456" spans="1:31" ht="15" customHeight="1">
      <c r="A456" s="42" t="s">
        <v>47</v>
      </c>
      <c r="B456" s="42" t="s">
        <v>48</v>
      </c>
      <c r="C456" s="42" t="s">
        <v>49</v>
      </c>
      <c r="D456" s="42" t="s">
        <v>50</v>
      </c>
      <c r="E456" s="42" t="s">
        <v>51</v>
      </c>
      <c r="F456" s="42" t="s">
        <v>207</v>
      </c>
      <c r="G456" s="42" t="s">
        <v>214</v>
      </c>
      <c r="H456" s="43" t="s">
        <v>55</v>
      </c>
      <c r="I456" s="44">
        <v>1</v>
      </c>
      <c r="J456" s="45"/>
      <c r="K456" s="45"/>
      <c r="L456" s="45"/>
      <c r="M456" s="45"/>
      <c r="N456" s="45"/>
      <c r="O456" s="45">
        <v>2.3718079999999946E-6</v>
      </c>
      <c r="P456" s="45"/>
      <c r="Q456" s="45"/>
      <c r="R456" s="45"/>
      <c r="S456" s="45"/>
      <c r="T456" s="45"/>
      <c r="U456" s="45"/>
      <c r="V456" s="45"/>
      <c r="W456" s="45"/>
      <c r="X456" s="45"/>
      <c r="Y456" s="45"/>
      <c r="Z456" s="45"/>
      <c r="AA456" s="45"/>
      <c r="AB456" s="45"/>
      <c r="AC456" s="45"/>
      <c r="AD456" s="45"/>
      <c r="AE456" s="45"/>
    </row>
    <row r="457" spans="1:31" ht="15" customHeight="1">
      <c r="A457" s="42" t="s">
        <v>47</v>
      </c>
      <c r="B457" s="42" t="s">
        <v>48</v>
      </c>
      <c r="C457" s="42" t="s">
        <v>49</v>
      </c>
      <c r="D457" s="42" t="s">
        <v>50</v>
      </c>
      <c r="E457" s="42" t="s">
        <v>51</v>
      </c>
      <c r="F457" s="42" t="s">
        <v>207</v>
      </c>
      <c r="G457" s="42" t="s">
        <v>214</v>
      </c>
      <c r="H457" s="43" t="s">
        <v>56</v>
      </c>
      <c r="I457" s="44">
        <v>298</v>
      </c>
      <c r="J457" s="45"/>
      <c r="K457" s="45"/>
      <c r="L457" s="45"/>
      <c r="M457" s="45"/>
      <c r="N457" s="45"/>
      <c r="O457" s="45">
        <v>5.6393519999999874E-9</v>
      </c>
      <c r="P457" s="45"/>
      <c r="Q457" s="45"/>
      <c r="R457" s="45"/>
      <c r="S457" s="45"/>
      <c r="T457" s="45"/>
      <c r="U457" s="45"/>
      <c r="V457" s="45"/>
      <c r="W457" s="45"/>
      <c r="X457" s="45"/>
      <c r="Y457" s="45"/>
      <c r="Z457" s="45"/>
      <c r="AA457" s="45"/>
      <c r="AB457" s="45"/>
      <c r="AC457" s="45"/>
      <c r="AD457" s="45"/>
      <c r="AE457" s="45"/>
    </row>
    <row r="458" spans="1:31" ht="15" customHeight="1">
      <c r="A458" s="42" t="s">
        <v>47</v>
      </c>
      <c r="B458" s="42" t="s">
        <v>48</v>
      </c>
      <c r="C458" s="42" t="s">
        <v>49</v>
      </c>
      <c r="D458" s="42" t="s">
        <v>50</v>
      </c>
      <c r="E458" s="42" t="s">
        <v>51</v>
      </c>
      <c r="F458" s="42" t="s">
        <v>207</v>
      </c>
      <c r="G458" s="42" t="s">
        <v>215</v>
      </c>
      <c r="H458" s="43" t="s">
        <v>54</v>
      </c>
      <c r="I458" s="44">
        <v>25</v>
      </c>
      <c r="J458" s="45">
        <v>6.7440800000000252E-6</v>
      </c>
      <c r="K458" s="45"/>
      <c r="L458" s="45"/>
      <c r="M458" s="45"/>
      <c r="N458" s="45"/>
      <c r="O458" s="45">
        <v>1.6947591200000043E-5</v>
      </c>
      <c r="P458" s="45">
        <v>3.1447184799999941E-5</v>
      </c>
      <c r="Q458" s="45">
        <v>1.9783520000000023E-5</v>
      </c>
      <c r="R458" s="45">
        <v>1.6914560000000027E-5</v>
      </c>
      <c r="S458" s="45">
        <v>5.3010504302377688E-6</v>
      </c>
      <c r="T458" s="45">
        <v>9.4084671245576005E-6</v>
      </c>
      <c r="U458" s="45">
        <v>1.2174147719039274E-5</v>
      </c>
      <c r="V458" s="45"/>
      <c r="W458" s="45"/>
      <c r="X458" s="45"/>
      <c r="Y458" s="45"/>
      <c r="Z458" s="45">
        <v>9.4080000000000006E-8</v>
      </c>
      <c r="AA458" s="45">
        <v>6.4640000000000028E-8</v>
      </c>
      <c r="AB458" s="45"/>
      <c r="AC458" s="45">
        <v>1.3024000000000006E-7</v>
      </c>
      <c r="AD458" s="45">
        <v>9.4160000000000031E-8</v>
      </c>
      <c r="AE458" s="45">
        <v>1.5760000000000003E-7</v>
      </c>
    </row>
    <row r="459" spans="1:31" ht="15" customHeight="1">
      <c r="A459" s="42" t="s">
        <v>47</v>
      </c>
      <c r="B459" s="42" t="s">
        <v>48</v>
      </c>
      <c r="C459" s="42" t="s">
        <v>49</v>
      </c>
      <c r="D459" s="42" t="s">
        <v>50</v>
      </c>
      <c r="E459" s="42" t="s">
        <v>51</v>
      </c>
      <c r="F459" s="42" t="s">
        <v>207</v>
      </c>
      <c r="G459" s="42" t="s">
        <v>215</v>
      </c>
      <c r="H459" s="43" t="s">
        <v>56</v>
      </c>
      <c r="I459" s="44">
        <v>298</v>
      </c>
      <c r="J459" s="45">
        <v>1.5826669740000059E-5</v>
      </c>
      <c r="K459" s="45"/>
      <c r="L459" s="45"/>
      <c r="M459" s="45"/>
      <c r="N459" s="45"/>
      <c r="O459" s="45">
        <v>3.9771759648600116E-5</v>
      </c>
      <c r="P459" s="45">
        <v>7.3798680929399875E-5</v>
      </c>
      <c r="Q459" s="45">
        <v>4.6426975560000057E-5</v>
      </c>
      <c r="R459" s="45">
        <v>3.9694243680000057E-5</v>
      </c>
      <c r="S459" s="45">
        <v>1.2440240097160482E-5</v>
      </c>
      <c r="T459" s="45">
        <v>2.2079320224555551E-5</v>
      </c>
      <c r="U459" s="45">
        <v>2.8569681159655417E-5</v>
      </c>
      <c r="V459" s="45"/>
      <c r="W459" s="45"/>
      <c r="X459" s="45"/>
      <c r="Y459" s="45"/>
      <c r="Z459" s="45">
        <v>2.2078224000000002E-7</v>
      </c>
      <c r="AA459" s="45">
        <v>1.5169391999999998E-7</v>
      </c>
      <c r="AB459" s="45"/>
      <c r="AC459" s="45">
        <v>3.0564072000000005E-7</v>
      </c>
      <c r="AD459" s="45">
        <v>2.2096998000000001E-7</v>
      </c>
      <c r="AE459" s="45">
        <v>3.6984780000000006E-7</v>
      </c>
    </row>
    <row r="460" spans="1:31" ht="15" customHeight="1">
      <c r="A460" s="42" t="s">
        <v>47</v>
      </c>
      <c r="B460" s="42" t="s">
        <v>48</v>
      </c>
      <c r="C460" s="42" t="s">
        <v>49</v>
      </c>
      <c r="D460" s="42" t="s">
        <v>50</v>
      </c>
      <c r="E460" s="42" t="s">
        <v>51</v>
      </c>
      <c r="F460" s="42" t="s">
        <v>207</v>
      </c>
      <c r="G460" s="42" t="s">
        <v>216</v>
      </c>
      <c r="H460" s="43" t="s">
        <v>54</v>
      </c>
      <c r="I460" s="44">
        <v>25</v>
      </c>
      <c r="J460" s="45">
        <v>5.1337967499999753E-4</v>
      </c>
      <c r="K460" s="45">
        <v>4.9661472499999931E-4</v>
      </c>
      <c r="L460" s="45">
        <v>4.9783480000000033E-4</v>
      </c>
      <c r="M460" s="45">
        <v>1.2192857499999979E-4</v>
      </c>
      <c r="N460" s="45">
        <v>2.9404948449999666E-4</v>
      </c>
      <c r="O460" s="45">
        <v>1.8911793125000014E-4</v>
      </c>
      <c r="P460" s="45">
        <v>1.9670733399999914E-4</v>
      </c>
      <c r="Q460" s="45">
        <v>2.2650787500000049E-4</v>
      </c>
      <c r="R460" s="45">
        <v>1.7558672500000126E-4</v>
      </c>
      <c r="S460" s="45">
        <v>4.3259739192697092E-4</v>
      </c>
      <c r="T460" s="45">
        <v>4.3323276061828816E-4</v>
      </c>
      <c r="U460" s="45">
        <v>2.1468479085695759E-4</v>
      </c>
      <c r="V460" s="45">
        <v>2.5573620324989961E-4</v>
      </c>
      <c r="W460" s="45">
        <v>2.7794634923054671E-4</v>
      </c>
      <c r="X460" s="45">
        <v>2.0843434043184162E-4</v>
      </c>
      <c r="Y460" s="45">
        <v>1.9226790764238701E-4</v>
      </c>
      <c r="Z460" s="45">
        <v>2.0745392662678718E-4</v>
      </c>
      <c r="AA460" s="45">
        <v>2.2414842042207386E-4</v>
      </c>
      <c r="AB460" s="45">
        <v>2.2334474692319253E-4</v>
      </c>
      <c r="AC460" s="45">
        <v>2.115505702737187E-4</v>
      </c>
      <c r="AD460" s="45">
        <v>1.9140689877768626E-4</v>
      </c>
      <c r="AE460" s="45">
        <v>1.9041688617802332E-4</v>
      </c>
    </row>
    <row r="461" spans="1:31" ht="15" customHeight="1">
      <c r="A461" s="42" t="s">
        <v>47</v>
      </c>
      <c r="B461" s="42" t="s">
        <v>48</v>
      </c>
      <c r="C461" s="42" t="s">
        <v>49</v>
      </c>
      <c r="D461" s="42" t="s">
        <v>50</v>
      </c>
      <c r="E461" s="42" t="s">
        <v>51</v>
      </c>
      <c r="F461" s="42" t="s">
        <v>207</v>
      </c>
      <c r="G461" s="42" t="s">
        <v>216</v>
      </c>
      <c r="H461" s="43" t="s">
        <v>55</v>
      </c>
      <c r="I461" s="44">
        <v>1</v>
      </c>
      <c r="J461" s="45">
        <v>1.0887756147399947</v>
      </c>
      <c r="K461" s="45">
        <v>1.0532205087799986</v>
      </c>
      <c r="L461" s="45">
        <v>1.0558080438400006</v>
      </c>
      <c r="M461" s="45">
        <v>0.25858612185999952</v>
      </c>
      <c r="N461" s="45">
        <v>0.62362014672759303</v>
      </c>
      <c r="O461" s="45">
        <v>0.4010813085950003</v>
      </c>
      <c r="P461" s="45">
        <v>0.41717691394719808</v>
      </c>
      <c r="Q461" s="45">
        <v>0.48037790130000108</v>
      </c>
      <c r="R461" s="45">
        <v>0.37238432638000263</v>
      </c>
      <c r="S461" s="45">
        <v>0.91708687844451431</v>
      </c>
      <c r="T461" s="45">
        <v>0.91998947460739311</v>
      </c>
      <c r="U461" s="45">
        <v>0.45531378342050755</v>
      </c>
      <c r="V461" s="45">
        <v>0.54255940536356906</v>
      </c>
      <c r="W461" s="45">
        <v>0.58958429052145189</v>
      </c>
      <c r="X461" s="45">
        <v>0.44195850640247941</v>
      </c>
      <c r="Y461" s="45">
        <v>0.40779762190386859</v>
      </c>
      <c r="Z461" s="45">
        <v>0.43996829630294426</v>
      </c>
      <c r="AA461" s="45">
        <v>0.47537397003113407</v>
      </c>
      <c r="AB461" s="45">
        <v>0.4736700835386512</v>
      </c>
      <c r="AC461" s="45">
        <v>0.44865644943650251</v>
      </c>
      <c r="AD461" s="45">
        <v>0.405935750927717</v>
      </c>
      <c r="AE461" s="45">
        <v>0.40383613220635201</v>
      </c>
    </row>
    <row r="462" spans="1:31" ht="15" customHeight="1">
      <c r="A462" s="42" t="s">
        <v>47</v>
      </c>
      <c r="B462" s="42" t="s">
        <v>48</v>
      </c>
      <c r="C462" s="42" t="s">
        <v>49</v>
      </c>
      <c r="D462" s="42" t="s">
        <v>50</v>
      </c>
      <c r="E462" s="42" t="s">
        <v>51</v>
      </c>
      <c r="F462" s="42" t="s">
        <v>207</v>
      </c>
      <c r="G462" s="42" t="s">
        <v>216</v>
      </c>
      <c r="H462" s="43" t="s">
        <v>56</v>
      </c>
      <c r="I462" s="44">
        <v>298</v>
      </c>
      <c r="J462" s="45">
        <v>6.1194857259999689E-4</v>
      </c>
      <c r="K462" s="45">
        <v>5.9196475219999928E-4</v>
      </c>
      <c r="L462" s="45">
        <v>5.9341908160000028E-4</v>
      </c>
      <c r="M462" s="45">
        <v>1.4533886139999976E-4</v>
      </c>
      <c r="N462" s="45">
        <v>3.5050698552399601E-4</v>
      </c>
      <c r="O462" s="45">
        <v>2.2542857405000017E-4</v>
      </c>
      <c r="P462" s="45">
        <v>2.3447514212799895E-4</v>
      </c>
      <c r="Q462" s="45">
        <v>2.6999738700000058E-4</v>
      </c>
      <c r="R462" s="45">
        <v>2.0929937620000152E-4</v>
      </c>
      <c r="S462" s="45">
        <v>5.1565609117694932E-4</v>
      </c>
      <c r="T462" s="45">
        <v>5.1641345065699953E-4</v>
      </c>
      <c r="U462" s="45">
        <v>2.5602465267988007E-4</v>
      </c>
      <c r="V462" s="45">
        <v>3.0486184373598892E-4</v>
      </c>
      <c r="W462" s="45">
        <v>3.3131204828281162E-4</v>
      </c>
      <c r="X462" s="45">
        <v>2.4845455048626264E-4</v>
      </c>
      <c r="Y462" s="45">
        <v>2.2918334590972536E-4</v>
      </c>
      <c r="Z462" s="45">
        <v>2.4728508053913041E-4</v>
      </c>
      <c r="AA462" s="45">
        <v>2.6718491714311195E-4</v>
      </c>
      <c r="AB462" s="45">
        <v>2.6622691475057303E-4</v>
      </c>
      <c r="AC462" s="45">
        <v>2.5216827976627264E-4</v>
      </c>
      <c r="AD462" s="45">
        <v>2.2815702334300203E-4</v>
      </c>
      <c r="AE462" s="45">
        <v>2.2697692832420385E-4</v>
      </c>
    </row>
    <row r="463" spans="1:31" ht="15" customHeight="1">
      <c r="A463" s="42" t="s">
        <v>47</v>
      </c>
      <c r="B463" s="42" t="s">
        <v>48</v>
      </c>
      <c r="C463" s="42" t="s">
        <v>49</v>
      </c>
      <c r="D463" s="42" t="s">
        <v>50</v>
      </c>
      <c r="E463" s="42" t="s">
        <v>51</v>
      </c>
      <c r="F463" s="42" t="s">
        <v>207</v>
      </c>
      <c r="G463" s="42" t="s">
        <v>217</v>
      </c>
      <c r="H463" s="43" t="s">
        <v>54</v>
      </c>
      <c r="I463" s="44">
        <v>25</v>
      </c>
      <c r="J463" s="45">
        <v>1.2974999999999994E-8</v>
      </c>
      <c r="K463" s="45">
        <v>2.3249999999999968E-9</v>
      </c>
      <c r="L463" s="45">
        <v>3.7500000000000038E-9</v>
      </c>
      <c r="M463" s="45"/>
      <c r="N463" s="45"/>
      <c r="O463" s="45"/>
      <c r="P463" s="45"/>
      <c r="Q463" s="45"/>
      <c r="R463" s="45"/>
      <c r="S463" s="45">
        <v>1.3404052800740655E-10</v>
      </c>
      <c r="T463" s="45"/>
      <c r="U463" s="45"/>
      <c r="V463" s="45"/>
      <c r="W463" s="45"/>
      <c r="X463" s="45"/>
      <c r="Y463" s="45">
        <v>1.7414730889745658E-9</v>
      </c>
      <c r="Z463" s="45">
        <v>2.9999999999999995E-10</v>
      </c>
      <c r="AA463" s="45">
        <v>7.4999999999999987E-11</v>
      </c>
      <c r="AB463" s="45">
        <v>7.4999999999999987E-11</v>
      </c>
      <c r="AC463" s="45">
        <v>9.5815333203054828E-10</v>
      </c>
      <c r="AD463" s="45"/>
      <c r="AE463" s="45"/>
    </row>
    <row r="464" spans="1:31" ht="15" customHeight="1">
      <c r="A464" s="42" t="s">
        <v>47</v>
      </c>
      <c r="B464" s="42" t="s">
        <v>48</v>
      </c>
      <c r="C464" s="42" t="s">
        <v>49</v>
      </c>
      <c r="D464" s="42" t="s">
        <v>50</v>
      </c>
      <c r="E464" s="42" t="s">
        <v>51</v>
      </c>
      <c r="F464" s="42" t="s">
        <v>207</v>
      </c>
      <c r="G464" s="42" t="s">
        <v>217</v>
      </c>
      <c r="H464" s="43" t="s">
        <v>55</v>
      </c>
      <c r="I464" s="44">
        <v>1</v>
      </c>
      <c r="J464" s="45">
        <v>1.0632579999999996E-5</v>
      </c>
      <c r="K464" s="45">
        <v>1.9052599999999976E-6</v>
      </c>
      <c r="L464" s="45">
        <v>3.0730000000000026E-6</v>
      </c>
      <c r="M464" s="45"/>
      <c r="N464" s="45"/>
      <c r="O464" s="45"/>
      <c r="P464" s="45"/>
      <c r="Q464" s="45"/>
      <c r="R464" s="45"/>
      <c r="S464" s="45">
        <v>1.126297654355664E-7</v>
      </c>
      <c r="T464" s="45"/>
      <c r="U464" s="45"/>
      <c r="V464" s="45"/>
      <c r="W464" s="45"/>
      <c r="X464" s="45"/>
      <c r="Y464" s="45">
        <v>1.4270791473116905E-6</v>
      </c>
      <c r="Z464" s="45">
        <v>2.4583999999999998E-7</v>
      </c>
      <c r="AA464" s="45">
        <v>6.1459999999999996E-8</v>
      </c>
      <c r="AB464" s="45">
        <v>6.1459999999999996E-8</v>
      </c>
      <c r="AC464" s="45">
        <v>7.8517471715463327E-7</v>
      </c>
      <c r="AD464" s="45"/>
      <c r="AE464" s="45"/>
    </row>
    <row r="465" spans="1:31" ht="15" customHeight="1">
      <c r="A465" s="42" t="s">
        <v>47</v>
      </c>
      <c r="B465" s="42" t="s">
        <v>48</v>
      </c>
      <c r="C465" s="42" t="s">
        <v>49</v>
      </c>
      <c r="D465" s="42" t="s">
        <v>50</v>
      </c>
      <c r="E465" s="42" t="s">
        <v>51</v>
      </c>
      <c r="F465" s="42" t="s">
        <v>207</v>
      </c>
      <c r="G465" s="42" t="s">
        <v>217</v>
      </c>
      <c r="H465" s="43" t="s">
        <v>56</v>
      </c>
      <c r="I465" s="44">
        <v>298</v>
      </c>
      <c r="J465" s="45">
        <v>3.0932399999999984E-8</v>
      </c>
      <c r="K465" s="45">
        <v>5.5427999999999929E-9</v>
      </c>
      <c r="L465" s="45">
        <v>8.9400000000000092E-9</v>
      </c>
      <c r="M465" s="45"/>
      <c r="N465" s="45"/>
      <c r="O465" s="45"/>
      <c r="P465" s="45"/>
      <c r="Q465" s="45"/>
      <c r="R465" s="45"/>
      <c r="S465" s="45">
        <v>3.1955261876965728E-10</v>
      </c>
      <c r="T465" s="45"/>
      <c r="U465" s="45"/>
      <c r="V465" s="45"/>
      <c r="W465" s="45"/>
      <c r="X465" s="45"/>
      <c r="Y465" s="45">
        <v>4.1516718441153637E-9</v>
      </c>
      <c r="Z465" s="45">
        <v>7.1519999999999997E-10</v>
      </c>
      <c r="AA465" s="45">
        <v>1.7879999999999999E-10</v>
      </c>
      <c r="AB465" s="45">
        <v>1.7879999999999999E-10</v>
      </c>
      <c r="AC465" s="45">
        <v>2.2842375435608274E-9</v>
      </c>
      <c r="AD465" s="45"/>
      <c r="AE465" s="45"/>
    </row>
    <row r="466" spans="1:31" ht="15" customHeight="1">
      <c r="A466" s="42" t="s">
        <v>47</v>
      </c>
      <c r="B466" s="42" t="s">
        <v>48</v>
      </c>
      <c r="C466" s="42" t="s">
        <v>49</v>
      </c>
      <c r="D466" s="42" t="s">
        <v>50</v>
      </c>
      <c r="E466" s="42" t="s">
        <v>51</v>
      </c>
      <c r="F466" s="42" t="s">
        <v>207</v>
      </c>
      <c r="G466" s="42" t="s">
        <v>218</v>
      </c>
      <c r="H466" s="43" t="s">
        <v>54</v>
      </c>
      <c r="I466" s="44">
        <v>25</v>
      </c>
      <c r="J466" s="45"/>
      <c r="K466" s="45"/>
      <c r="L466" s="45"/>
      <c r="M466" s="45"/>
      <c r="N466" s="45"/>
      <c r="O466" s="45"/>
      <c r="P466" s="45"/>
      <c r="Q466" s="45"/>
      <c r="R466" s="45"/>
      <c r="S466" s="45"/>
      <c r="T466" s="45">
        <v>5.7810578862395529E-11</v>
      </c>
      <c r="U466" s="45">
        <v>4.2494108931971639E-11</v>
      </c>
      <c r="V466" s="45">
        <v>2.9496744761317239E-10</v>
      </c>
      <c r="W466" s="45">
        <v>5.9883353182605933E-9</v>
      </c>
      <c r="X466" s="45">
        <v>2.9373027383856032E-9</v>
      </c>
      <c r="Y466" s="45">
        <v>2.1393551701875989E-9</v>
      </c>
      <c r="Z466" s="45">
        <v>4.0498496068570823E-9</v>
      </c>
      <c r="AA466" s="45">
        <v>4.0886547427567708E-9</v>
      </c>
      <c r="AB466" s="45">
        <v>2.4764424659226951E-9</v>
      </c>
      <c r="AC466" s="45">
        <v>1.1121995685460419E-8</v>
      </c>
      <c r="AD466" s="45">
        <v>5.0579140193921654E-9</v>
      </c>
      <c r="AE466" s="45">
        <v>3.5285937300666257E-9</v>
      </c>
    </row>
    <row r="467" spans="1:31" ht="15" customHeight="1">
      <c r="A467" s="42" t="s">
        <v>47</v>
      </c>
      <c r="B467" s="42" t="s">
        <v>48</v>
      </c>
      <c r="C467" s="42" t="s">
        <v>49</v>
      </c>
      <c r="D467" s="42" t="s">
        <v>50</v>
      </c>
      <c r="E467" s="42" t="s">
        <v>51</v>
      </c>
      <c r="F467" s="42" t="s">
        <v>207</v>
      </c>
      <c r="G467" s="42" t="s">
        <v>218</v>
      </c>
      <c r="H467" s="43" t="s">
        <v>56</v>
      </c>
      <c r="I467" s="44">
        <v>298</v>
      </c>
      <c r="J467" s="45"/>
      <c r="K467" s="45"/>
      <c r="L467" s="45"/>
      <c r="M467" s="45"/>
      <c r="N467" s="45"/>
      <c r="O467" s="45"/>
      <c r="P467" s="45"/>
      <c r="Q467" s="45"/>
      <c r="R467" s="45"/>
      <c r="S467" s="45"/>
      <c r="T467" s="45">
        <v>1.3782042000795099E-10</v>
      </c>
      <c r="U467" s="45">
        <v>1.013059556938204E-10</v>
      </c>
      <c r="V467" s="45">
        <v>7.0320239510980278E-10</v>
      </c>
      <c r="W467" s="45">
        <v>1.4276191398733254E-8</v>
      </c>
      <c r="X467" s="45">
        <v>7.0025297283112777E-9</v>
      </c>
      <c r="Y467" s="45">
        <v>5.1002227257272353E-9</v>
      </c>
      <c r="Z467" s="45">
        <v>9.6548414627472844E-9</v>
      </c>
      <c r="AA467" s="45">
        <v>9.7473529067321429E-9</v>
      </c>
      <c r="AB467" s="45">
        <v>5.9038388387597059E-9</v>
      </c>
      <c r="AC467" s="45">
        <v>2.6514837714137641E-8</v>
      </c>
      <c r="AD467" s="45">
        <v>1.2058067022230927E-8</v>
      </c>
      <c r="AE467" s="45">
        <v>8.4121674524788344E-9</v>
      </c>
    </row>
    <row r="468" spans="1:31" ht="15" customHeight="1">
      <c r="A468" s="42" t="s">
        <v>47</v>
      </c>
      <c r="B468" s="42" t="s">
        <v>48</v>
      </c>
      <c r="C468" s="42" t="s">
        <v>49</v>
      </c>
      <c r="D468" s="42" t="s">
        <v>50</v>
      </c>
      <c r="E468" s="42" t="s">
        <v>51</v>
      </c>
      <c r="F468" s="42" t="s">
        <v>207</v>
      </c>
      <c r="G468" s="42" t="s">
        <v>219</v>
      </c>
      <c r="H468" s="43" t="s">
        <v>54</v>
      </c>
      <c r="I468" s="44">
        <v>25</v>
      </c>
      <c r="J468" s="45"/>
      <c r="K468" s="45"/>
      <c r="L468" s="45"/>
      <c r="M468" s="45"/>
      <c r="N468" s="45"/>
      <c r="O468" s="45"/>
      <c r="P468" s="45"/>
      <c r="Q468" s="45"/>
      <c r="R468" s="45"/>
      <c r="S468" s="45"/>
      <c r="T468" s="45"/>
      <c r="U468" s="45">
        <v>2.6491100826017486E-7</v>
      </c>
      <c r="V468" s="45">
        <v>4.2263052836836841E-7</v>
      </c>
      <c r="W468" s="45">
        <v>2.0114430400117738E-3</v>
      </c>
      <c r="X468" s="45">
        <v>2.5594792798521501E-3</v>
      </c>
      <c r="Y468" s="45">
        <v>1.4050531198799903E-3</v>
      </c>
      <c r="Z468" s="45">
        <v>6.4980066805371192E-4</v>
      </c>
      <c r="AA468" s="45">
        <v>5.0252177385269473E-4</v>
      </c>
      <c r="AB468" s="45">
        <v>1.8508622171418741E-5</v>
      </c>
      <c r="AC468" s="45">
        <v>1.820933105767346E-5</v>
      </c>
      <c r="AD468" s="45">
        <v>1.0725297674653114E-5</v>
      </c>
      <c r="AE468" s="45">
        <v>6.7232062946149396E-6</v>
      </c>
    </row>
    <row r="469" spans="1:31" ht="15" customHeight="1">
      <c r="A469" s="42" t="s">
        <v>47</v>
      </c>
      <c r="B469" s="42" t="s">
        <v>48</v>
      </c>
      <c r="C469" s="42" t="s">
        <v>49</v>
      </c>
      <c r="D469" s="42" t="s">
        <v>50</v>
      </c>
      <c r="E469" s="42" t="s">
        <v>51</v>
      </c>
      <c r="F469" s="42" t="s">
        <v>207</v>
      </c>
      <c r="G469" s="42" t="s">
        <v>219</v>
      </c>
      <c r="H469" s="43" t="s">
        <v>55</v>
      </c>
      <c r="I469" s="44">
        <v>1</v>
      </c>
      <c r="J469" s="45"/>
      <c r="K469" s="45"/>
      <c r="L469" s="45"/>
      <c r="M469" s="45"/>
      <c r="N469" s="45"/>
      <c r="O469" s="45"/>
      <c r="P469" s="45"/>
      <c r="Q469" s="45"/>
      <c r="R469" s="45"/>
      <c r="S469" s="45"/>
      <c r="T469" s="45"/>
      <c r="U469" s="45">
        <v>6.1260492428572022E-4</v>
      </c>
      <c r="V469" s="45">
        <v>9.0295827343268192E-4</v>
      </c>
      <c r="W469" s="45">
        <v>0.307464935062219</v>
      </c>
      <c r="X469" s="45">
        <v>0.29188543571732017</v>
      </c>
      <c r="Y469" s="45">
        <v>0.16804012483374578</v>
      </c>
      <c r="Z469" s="45">
        <v>0.11615524652399956</v>
      </c>
      <c r="AA469" s="45">
        <v>8.937668430953237E-2</v>
      </c>
      <c r="AB469" s="45">
        <v>4.2114840097147055E-2</v>
      </c>
      <c r="AC469" s="45">
        <v>4.2116652631115005E-2</v>
      </c>
      <c r="AD469" s="45">
        <v>2.4417327865349326E-2</v>
      </c>
      <c r="AE469" s="45">
        <v>1.5247322781822161E-2</v>
      </c>
    </row>
    <row r="470" spans="1:31" ht="15" customHeight="1">
      <c r="A470" s="42" t="s">
        <v>47</v>
      </c>
      <c r="B470" s="42" t="s">
        <v>48</v>
      </c>
      <c r="C470" s="42" t="s">
        <v>49</v>
      </c>
      <c r="D470" s="42" t="s">
        <v>50</v>
      </c>
      <c r="E470" s="42" t="s">
        <v>51</v>
      </c>
      <c r="F470" s="42" t="s">
        <v>207</v>
      </c>
      <c r="G470" s="42" t="s">
        <v>219</v>
      </c>
      <c r="H470" s="43" t="s">
        <v>56</v>
      </c>
      <c r="I470" s="44">
        <v>298</v>
      </c>
      <c r="J470" s="45"/>
      <c r="K470" s="45"/>
      <c r="L470" s="45"/>
      <c r="M470" s="45"/>
      <c r="N470" s="45"/>
      <c r="O470" s="45"/>
      <c r="P470" s="45"/>
      <c r="Q470" s="45"/>
      <c r="R470" s="45"/>
      <c r="S470" s="45"/>
      <c r="T470" s="45"/>
      <c r="U470" s="45">
        <v>3.1577392184612854E-7</v>
      </c>
      <c r="V470" s="45">
        <v>5.0377558981509516E-7</v>
      </c>
      <c r="W470" s="45">
        <v>1.6606114394127275E-4</v>
      </c>
      <c r="X470" s="45">
        <v>1.6696909578779398E-4</v>
      </c>
      <c r="Y470" s="45">
        <v>9.0498093244222903E-5</v>
      </c>
      <c r="Z470" s="45">
        <v>6.3575234113219926E-5</v>
      </c>
      <c r="AA470" s="45">
        <v>4.9067710526668659E-5</v>
      </c>
      <c r="AB470" s="45">
        <v>2.3352729113179028E-5</v>
      </c>
      <c r="AC470" s="45">
        <v>2.2674793110678061E-5</v>
      </c>
      <c r="AD470" s="45">
        <v>1.3653043867050596E-5</v>
      </c>
      <c r="AE470" s="45">
        <v>8.503688908514368E-6</v>
      </c>
    </row>
    <row r="471" spans="1:31" ht="15" customHeight="1">
      <c r="A471" s="42" t="s">
        <v>47</v>
      </c>
      <c r="B471" s="42" t="s">
        <v>48</v>
      </c>
      <c r="C471" s="42" t="s">
        <v>49</v>
      </c>
      <c r="D471" s="42" t="s">
        <v>50</v>
      </c>
      <c r="E471" s="42" t="s">
        <v>51</v>
      </c>
      <c r="F471" s="42" t="s">
        <v>207</v>
      </c>
      <c r="G471" s="42" t="s">
        <v>220</v>
      </c>
      <c r="H471" s="43" t="s">
        <v>54</v>
      </c>
      <c r="I471" s="44">
        <v>25</v>
      </c>
      <c r="J471" s="45">
        <v>1.006215903727323E-9</v>
      </c>
      <c r="K471" s="45">
        <v>1.2384740685180827E-9</v>
      </c>
      <c r="L471" s="45">
        <v>1.0066019440875267E-10</v>
      </c>
      <c r="M471" s="45"/>
      <c r="N471" s="45">
        <v>1.3082102690479404E-12</v>
      </c>
      <c r="O471" s="45">
        <v>4.8645560647127083E-12</v>
      </c>
      <c r="P471" s="45"/>
      <c r="Q471" s="45"/>
      <c r="R471" s="45"/>
      <c r="S471" s="45">
        <v>1.3973266251380359E-9</v>
      </c>
      <c r="T471" s="45">
        <v>5.1280576095691866E-10</v>
      </c>
      <c r="U471" s="45">
        <v>8.5168680338155291E-10</v>
      </c>
      <c r="V471" s="45">
        <v>5.8445991342363808E-10</v>
      </c>
      <c r="W471" s="45">
        <v>6.6566060329914202E-9</v>
      </c>
      <c r="X471" s="45">
        <v>6.1654950735523524E-9</v>
      </c>
      <c r="Y471" s="45">
        <v>9.7712846311320591E-9</v>
      </c>
      <c r="Z471" s="45">
        <v>4.1728756216635238E-8</v>
      </c>
      <c r="AA471" s="45">
        <v>2.528469035703495E-8</v>
      </c>
      <c r="AB471" s="45">
        <v>3.611453028892123E-8</v>
      </c>
      <c r="AC471" s="45">
        <v>4.7711770053928189E-8</v>
      </c>
      <c r="AD471" s="45">
        <v>5.2101327050767905E-8</v>
      </c>
      <c r="AE471" s="45">
        <v>2.7039147990102224E-8</v>
      </c>
    </row>
    <row r="472" spans="1:31" ht="15" customHeight="1">
      <c r="A472" s="42" t="s">
        <v>47</v>
      </c>
      <c r="B472" s="42" t="s">
        <v>48</v>
      </c>
      <c r="C472" s="42" t="s">
        <v>49</v>
      </c>
      <c r="D472" s="42" t="s">
        <v>50</v>
      </c>
      <c r="E472" s="42" t="s">
        <v>51</v>
      </c>
      <c r="F472" s="42" t="s">
        <v>207</v>
      </c>
      <c r="G472" s="42" t="s">
        <v>220</v>
      </c>
      <c r="H472" s="43" t="s">
        <v>56</v>
      </c>
      <c r="I472" s="44">
        <v>298</v>
      </c>
      <c r="J472" s="45">
        <v>2.3988187144859386E-9</v>
      </c>
      <c r="K472" s="45">
        <v>2.9525221793471099E-9</v>
      </c>
      <c r="L472" s="45">
        <v>2.399739034704664E-10</v>
      </c>
      <c r="M472" s="45"/>
      <c r="N472" s="45">
        <v>3.1187732814102902E-12</v>
      </c>
      <c r="O472" s="45">
        <v>1.15971016582751E-11</v>
      </c>
      <c r="P472" s="45"/>
      <c r="Q472" s="45"/>
      <c r="R472" s="45"/>
      <c r="S472" s="45">
        <v>3.3312266743290784E-9</v>
      </c>
      <c r="T472" s="45">
        <v>1.2225289341212947E-9</v>
      </c>
      <c r="U472" s="45">
        <v>2.0304213392616229E-9</v>
      </c>
      <c r="V472" s="45">
        <v>1.3826430266387112E-9</v>
      </c>
      <c r="W472" s="45">
        <v>1.5855342083281052E-8</v>
      </c>
      <c r="X472" s="45">
        <v>1.4693763144258024E-8</v>
      </c>
      <c r="Y472" s="45">
        <v>2.3294742560618826E-8</v>
      </c>
      <c r="Z472" s="45">
        <v>9.948135482045839E-8</v>
      </c>
      <c r="AA472" s="45">
        <v>6.0278701811171313E-8</v>
      </c>
      <c r="AB472" s="45">
        <v>8.6097040208788228E-8</v>
      </c>
      <c r="AC472" s="45">
        <v>1.137448598085648E-7</v>
      </c>
      <c r="AD472" s="45">
        <v>1.2420956368903068E-7</v>
      </c>
      <c r="AE472" s="45">
        <v>6.4461328808403701E-8</v>
      </c>
    </row>
    <row r="473" spans="1:31" ht="15" customHeight="1">
      <c r="A473" s="42" t="s">
        <v>47</v>
      </c>
      <c r="B473" s="42" t="s">
        <v>48</v>
      </c>
      <c r="C473" s="42" t="s">
        <v>49</v>
      </c>
      <c r="D473" s="42" t="s">
        <v>50</v>
      </c>
      <c r="E473" s="42" t="s">
        <v>51</v>
      </c>
      <c r="F473" s="42" t="s">
        <v>207</v>
      </c>
      <c r="G473" s="42" t="s">
        <v>221</v>
      </c>
      <c r="H473" s="43" t="s">
        <v>54</v>
      </c>
      <c r="I473" s="44">
        <v>25</v>
      </c>
      <c r="J473" s="45">
        <v>1.0918809599999997E-2</v>
      </c>
      <c r="K473" s="45">
        <v>8.8001199999999825E-3</v>
      </c>
      <c r="L473" s="45">
        <v>5.1628575999999836E-3</v>
      </c>
      <c r="M473" s="45">
        <v>5.2304888000000169E-3</v>
      </c>
      <c r="N473" s="45">
        <v>9.7261699839999577E-3</v>
      </c>
      <c r="O473" s="45">
        <v>1.2461230791999992E-2</v>
      </c>
      <c r="P473" s="45">
        <v>1.275692260800001E-2</v>
      </c>
      <c r="Q473" s="45">
        <v>1.2779577600000046E-2</v>
      </c>
      <c r="R473" s="45">
        <v>1.2167728800000027E-2</v>
      </c>
      <c r="S473" s="45">
        <v>9.3950248969184302E-3</v>
      </c>
      <c r="T473" s="45">
        <v>7.9772183779412073E-3</v>
      </c>
      <c r="U473" s="45">
        <v>1.0659992152141274E-2</v>
      </c>
      <c r="V473" s="45">
        <v>1.4888818156905247E-3</v>
      </c>
      <c r="W473" s="45">
        <v>5.9022374094161922E-3</v>
      </c>
      <c r="X473" s="45">
        <v>4.4414908552571457E-3</v>
      </c>
      <c r="Y473" s="45">
        <v>4.5597097457507011E-3</v>
      </c>
      <c r="Z473" s="45">
        <v>7.6583857568874045E-3</v>
      </c>
      <c r="AA473" s="45">
        <v>8.2364387877151089E-3</v>
      </c>
      <c r="AB473" s="45">
        <v>7.9029114307553518E-3</v>
      </c>
      <c r="AC473" s="45">
        <v>4.6996002654289791E-3</v>
      </c>
      <c r="AD473" s="45">
        <v>5.6834876441543922E-3</v>
      </c>
      <c r="AE473" s="45">
        <v>5.6241940910008118E-3</v>
      </c>
    </row>
    <row r="474" spans="1:31" ht="15" customHeight="1">
      <c r="A474" s="42" t="s">
        <v>47</v>
      </c>
      <c r="B474" s="42" t="s">
        <v>48</v>
      </c>
      <c r="C474" s="42" t="s">
        <v>49</v>
      </c>
      <c r="D474" s="42" t="s">
        <v>50</v>
      </c>
      <c r="E474" s="42" t="s">
        <v>51</v>
      </c>
      <c r="F474" s="42" t="s">
        <v>207</v>
      </c>
      <c r="G474" s="42" t="s">
        <v>221</v>
      </c>
      <c r="H474" s="43" t="s">
        <v>56</v>
      </c>
      <c r="I474" s="44">
        <v>298</v>
      </c>
      <c r="J474" s="45">
        <v>1.7082477619199996E-2</v>
      </c>
      <c r="K474" s="45">
        <v>1.3767787739999973E-2</v>
      </c>
      <c r="L474" s="45">
        <v>8.0772907151999748E-3</v>
      </c>
      <c r="M474" s="45">
        <v>8.1830997276000263E-3</v>
      </c>
      <c r="N474" s="45">
        <v>1.5216592939967936E-2</v>
      </c>
      <c r="O474" s="45">
        <v>1.9495595574083993E-2</v>
      </c>
      <c r="P474" s="45">
        <v>1.9958205420216011E-2</v>
      </c>
      <c r="Q474" s="45">
        <v>1.9993649155200074E-2</v>
      </c>
      <c r="R474" s="45">
        <v>1.9036411707600041E-2</v>
      </c>
      <c r="S474" s="45">
        <v>1.4698516451228886E-2</v>
      </c>
      <c r="T474" s="45">
        <v>1.2480358152289019E-2</v>
      </c>
      <c r="U474" s="45">
        <v>1.6677744613598243E-2</v>
      </c>
      <c r="V474" s="45">
        <v>2.2246293905165502E-3</v>
      </c>
      <c r="W474" s="45">
        <v>1.0429017548300194E-2</v>
      </c>
      <c r="X474" s="45">
        <v>7.5286388980457981E-3</v>
      </c>
      <c r="Y474" s="45">
        <v>7.1338145446368838E-3</v>
      </c>
      <c r="Z474" s="45">
        <v>1.1981544516650344E-2</v>
      </c>
      <c r="AA474" s="45">
        <v>1.2885908483380287E-2</v>
      </c>
      <c r="AB474" s="45">
        <v>1.2364104933416746E-2</v>
      </c>
      <c r="AC474" s="45">
        <v>7.3525246152636387E-3</v>
      </c>
      <c r="AD474" s="45">
        <v>8.8918164192795471E-3</v>
      </c>
      <c r="AE474" s="45">
        <v>8.799051655370772E-3</v>
      </c>
    </row>
    <row r="475" spans="1:31" ht="15" customHeight="1">
      <c r="A475" s="42" t="s">
        <v>47</v>
      </c>
      <c r="B475" s="42" t="s">
        <v>48</v>
      </c>
      <c r="C475" s="42" t="s">
        <v>49</v>
      </c>
      <c r="D475" s="42" t="s">
        <v>50</v>
      </c>
      <c r="E475" s="42" t="s">
        <v>51</v>
      </c>
      <c r="F475" s="42" t="s">
        <v>207</v>
      </c>
      <c r="G475" s="42" t="s">
        <v>222</v>
      </c>
      <c r="H475" s="43" t="s">
        <v>54</v>
      </c>
      <c r="I475" s="44">
        <v>25</v>
      </c>
      <c r="J475" s="45"/>
      <c r="K475" s="45"/>
      <c r="L475" s="45"/>
      <c r="M475" s="45"/>
      <c r="N475" s="45"/>
      <c r="O475" s="45"/>
      <c r="P475" s="45"/>
      <c r="Q475" s="45"/>
      <c r="R475" s="45"/>
      <c r="S475" s="45"/>
      <c r="T475" s="45"/>
      <c r="U475" s="45"/>
      <c r="V475" s="45">
        <v>6.198870922751827E-5</v>
      </c>
      <c r="W475" s="45">
        <v>8.3185837543339828E-5</v>
      </c>
      <c r="X475" s="45">
        <v>1.0809120690646064E-4</v>
      </c>
      <c r="Y475" s="45">
        <v>9.7593975983887091E-5</v>
      </c>
      <c r="Z475" s="45">
        <v>8.2132623035170363E-5</v>
      </c>
      <c r="AA475" s="45">
        <v>9.849316319901651E-5</v>
      </c>
      <c r="AB475" s="45">
        <v>1.143735211856978E-4</v>
      </c>
      <c r="AC475" s="45">
        <v>1.2160364324504385E-4</v>
      </c>
      <c r="AD475" s="45">
        <v>1.2012833648566442E-4</v>
      </c>
      <c r="AE475" s="45">
        <v>1.1308343340146148E-4</v>
      </c>
    </row>
    <row r="476" spans="1:31" ht="15" customHeight="1">
      <c r="A476" s="42" t="s">
        <v>47</v>
      </c>
      <c r="B476" s="42" t="s">
        <v>48</v>
      </c>
      <c r="C476" s="42" t="s">
        <v>49</v>
      </c>
      <c r="D476" s="42" t="s">
        <v>50</v>
      </c>
      <c r="E476" s="42" t="s">
        <v>51</v>
      </c>
      <c r="F476" s="42" t="s">
        <v>207</v>
      </c>
      <c r="G476" s="42" t="s">
        <v>222</v>
      </c>
      <c r="H476" s="43" t="s">
        <v>56</v>
      </c>
      <c r="I476" s="44">
        <v>298</v>
      </c>
      <c r="J476" s="45"/>
      <c r="K476" s="45"/>
      <c r="L476" s="45"/>
      <c r="M476" s="45"/>
      <c r="N476" s="45"/>
      <c r="O476" s="45"/>
      <c r="P476" s="45"/>
      <c r="Q476" s="45"/>
      <c r="R476" s="45"/>
      <c r="S476" s="45"/>
      <c r="T476" s="45"/>
      <c r="U476" s="45"/>
      <c r="V476" s="45">
        <v>1.4547200334212975E-4</v>
      </c>
      <c r="W476" s="45">
        <v>1.9521636424260373E-4</v>
      </c>
      <c r="X476" s="45">
        <v>2.536630398061903E-4</v>
      </c>
      <c r="Y476" s="45">
        <v>2.290286631498273E-4</v>
      </c>
      <c r="Z476" s="45">
        <v>1.9275580653762794E-4</v>
      </c>
      <c r="AA476" s="45">
        <v>2.3113826456105287E-4</v>
      </c>
      <c r="AB476" s="45">
        <v>2.6840606084253631E-4</v>
      </c>
      <c r="AC476" s="45">
        <v>2.8398760646970446E-4</v>
      </c>
      <c r="AD476" s="45">
        <v>2.7809501650958592E-4</v>
      </c>
      <c r="AE476" s="45">
        <v>2.6042718366518704E-4</v>
      </c>
    </row>
    <row r="477" spans="1:31" ht="15" customHeight="1">
      <c r="A477" s="42" t="s">
        <v>47</v>
      </c>
      <c r="B477" s="42" t="s">
        <v>48</v>
      </c>
      <c r="C477" s="42" t="s">
        <v>49</v>
      </c>
      <c r="D477" s="42" t="s">
        <v>50</v>
      </c>
      <c r="E477" s="42" t="s">
        <v>51</v>
      </c>
      <c r="F477" s="42" t="s">
        <v>207</v>
      </c>
      <c r="G477" s="42" t="s">
        <v>223</v>
      </c>
      <c r="H477" s="43" t="s">
        <v>54</v>
      </c>
      <c r="I477" s="44">
        <v>25</v>
      </c>
      <c r="J477" s="45">
        <v>4.416319999999998E-4</v>
      </c>
      <c r="K477" s="45">
        <v>4.585414249999993E-4</v>
      </c>
      <c r="L477" s="45">
        <v>4.4123977500000016E-4</v>
      </c>
      <c r="M477" s="45">
        <v>4.6393417500000011E-4</v>
      </c>
      <c r="N477" s="45">
        <v>5.6574482000000103E-4</v>
      </c>
      <c r="O477" s="45">
        <v>5.3489049600000105E-4</v>
      </c>
      <c r="P477" s="45">
        <v>5.5234651149999947E-4</v>
      </c>
      <c r="Q477" s="45">
        <v>5.4445232499999974E-4</v>
      </c>
      <c r="R477" s="45">
        <v>4.5930634999999983E-4</v>
      </c>
      <c r="S477" s="45">
        <v>4.3996088821414013E-4</v>
      </c>
      <c r="T477" s="45">
        <v>4.1666052195676867E-4</v>
      </c>
      <c r="U477" s="45">
        <v>5.1526885266771506E-3</v>
      </c>
      <c r="V477" s="45">
        <v>3.8007841444611156E-3</v>
      </c>
      <c r="W477" s="45">
        <v>3.7337580216052703E-3</v>
      </c>
      <c r="X477" s="45">
        <v>3.5616379314211571E-3</v>
      </c>
      <c r="Y477" s="45">
        <v>3.17747907322115E-3</v>
      </c>
      <c r="Z477" s="45">
        <v>3.2961268785733624E-3</v>
      </c>
      <c r="AA477" s="45">
        <v>3.1665145914006854E-3</v>
      </c>
      <c r="AB477" s="45">
        <v>3.1844933544257193E-3</v>
      </c>
      <c r="AC477" s="45">
        <v>2.6621387599164202E-3</v>
      </c>
      <c r="AD477" s="45">
        <v>2.9657089261569832E-3</v>
      </c>
      <c r="AE477" s="45">
        <v>3.1889546635098347E-3</v>
      </c>
    </row>
    <row r="478" spans="1:31" ht="15" customHeight="1">
      <c r="A478" s="42" t="s">
        <v>47</v>
      </c>
      <c r="B478" s="42" t="s">
        <v>48</v>
      </c>
      <c r="C478" s="42" t="s">
        <v>49</v>
      </c>
      <c r="D478" s="42" t="s">
        <v>50</v>
      </c>
      <c r="E478" s="42" t="s">
        <v>51</v>
      </c>
      <c r="F478" s="42" t="s">
        <v>207</v>
      </c>
      <c r="G478" s="42" t="s">
        <v>223</v>
      </c>
      <c r="H478" s="43" t="s">
        <v>55</v>
      </c>
      <c r="I478" s="44">
        <v>1</v>
      </c>
      <c r="J478" s="45">
        <v>1.6499371519999992</v>
      </c>
      <c r="K478" s="45">
        <v>1.7131107637999974</v>
      </c>
      <c r="L478" s="45">
        <v>1.6484717994000009</v>
      </c>
      <c r="M478" s="45">
        <v>1.7332580778000004</v>
      </c>
      <c r="N478" s="45">
        <v>2.1136226475200037</v>
      </c>
      <c r="O478" s="45">
        <v>1.9983508930560037</v>
      </c>
      <c r="P478" s="45">
        <v>2.0635665669639982</v>
      </c>
      <c r="Q478" s="45">
        <v>2.0340738861999994</v>
      </c>
      <c r="R478" s="45">
        <v>1.7159685235999993</v>
      </c>
      <c r="S478" s="45">
        <v>1.5953021566671286</v>
      </c>
      <c r="T478" s="45">
        <v>1.5489163375673223</v>
      </c>
      <c r="U478" s="45">
        <v>1.538780490980159</v>
      </c>
      <c r="V478" s="45">
        <v>1.23618572401806</v>
      </c>
      <c r="W478" s="45">
        <v>1.1691903620362012</v>
      </c>
      <c r="X478" s="45">
        <v>1.237099537717864</v>
      </c>
      <c r="Y478" s="45">
        <v>1.1330871633480841</v>
      </c>
      <c r="Z478" s="45">
        <v>1.112953101790451</v>
      </c>
      <c r="AA478" s="45">
        <v>1.1261960882879682</v>
      </c>
      <c r="AB478" s="45">
        <v>1.1618638814458284</v>
      </c>
      <c r="AC478" s="45">
        <v>0.97924838916031431</v>
      </c>
      <c r="AD478" s="45">
        <v>1.1117849071700292</v>
      </c>
      <c r="AE478" s="45">
        <v>1.2313856767371567</v>
      </c>
    </row>
    <row r="479" spans="1:31" ht="15" customHeight="1">
      <c r="A479" s="42" t="s">
        <v>47</v>
      </c>
      <c r="B479" s="42" t="s">
        <v>48</v>
      </c>
      <c r="C479" s="42" t="s">
        <v>49</v>
      </c>
      <c r="D479" s="42" t="s">
        <v>50</v>
      </c>
      <c r="E479" s="42" t="s">
        <v>51</v>
      </c>
      <c r="F479" s="42" t="s">
        <v>207</v>
      </c>
      <c r="G479" s="42" t="s">
        <v>223</v>
      </c>
      <c r="H479" s="43" t="s">
        <v>56</v>
      </c>
      <c r="I479" s="44">
        <v>298</v>
      </c>
      <c r="J479" s="45">
        <v>8.4228055039999947E-3</v>
      </c>
      <c r="K479" s="45">
        <v>8.7453020575999872E-3</v>
      </c>
      <c r="L479" s="45">
        <v>8.4153249888000037E-3</v>
      </c>
      <c r="M479" s="45">
        <v>8.8481525856000005E-3</v>
      </c>
      <c r="N479" s="45">
        <v>1.0789885207040021E-2</v>
      </c>
      <c r="O479" s="45">
        <v>1.0201431539712019E-2</v>
      </c>
      <c r="P479" s="45">
        <v>1.053435266732799E-2</v>
      </c>
      <c r="Q479" s="45">
        <v>1.0383794742399997E-2</v>
      </c>
      <c r="R479" s="45">
        <v>8.7598907071999976E-3</v>
      </c>
      <c r="S479" s="45">
        <v>8.3909340600200801E-3</v>
      </c>
      <c r="T479" s="45">
        <v>7.9465494747594928E-3</v>
      </c>
      <c r="U479" s="45">
        <v>8.9430821540203952E-3</v>
      </c>
      <c r="V479" s="45">
        <v>6.5982447764809226E-3</v>
      </c>
      <c r="W479" s="45">
        <v>6.473657544368701E-3</v>
      </c>
      <c r="X479" s="45">
        <v>6.1752326025512998E-3</v>
      </c>
      <c r="Y479" s="45">
        <v>5.5091709894976157E-3</v>
      </c>
      <c r="Z479" s="45">
        <v>5.7148847116501051E-3</v>
      </c>
      <c r="AA479" s="45">
        <v>5.4901605715630799E-3</v>
      </c>
      <c r="AB479" s="45">
        <v>5.5213324777824832E-3</v>
      </c>
      <c r="AC479" s="45">
        <v>4.6156645844659975E-3</v>
      </c>
      <c r="AD479" s="45">
        <v>5.142000058151454E-3</v>
      </c>
      <c r="AE479" s="45">
        <v>5.5290675765872332E-3</v>
      </c>
    </row>
    <row r="480" spans="1:31" ht="15" customHeight="1">
      <c r="A480" s="42" t="s">
        <v>47</v>
      </c>
      <c r="B480" s="42" t="s">
        <v>48</v>
      </c>
      <c r="C480" s="42" t="s">
        <v>49</v>
      </c>
      <c r="D480" s="42" t="s">
        <v>50</v>
      </c>
      <c r="E480" s="42" t="s">
        <v>51</v>
      </c>
      <c r="F480" s="42" t="s">
        <v>207</v>
      </c>
      <c r="G480" s="42" t="s">
        <v>224</v>
      </c>
      <c r="H480" s="43" t="s">
        <v>54</v>
      </c>
      <c r="I480" s="44">
        <v>25</v>
      </c>
      <c r="J480" s="45">
        <v>4.5673874999999934E-5</v>
      </c>
      <c r="K480" s="45">
        <v>4.6311675000000065E-5</v>
      </c>
      <c r="L480" s="45">
        <v>3.0492899999999913E-5</v>
      </c>
      <c r="M480" s="45">
        <v>5.7717749999999988E-5</v>
      </c>
      <c r="N480" s="45">
        <v>5.1252272249999898E-5</v>
      </c>
      <c r="O480" s="45">
        <v>5.501066250000006E-5</v>
      </c>
      <c r="P480" s="45">
        <v>5.7158399999999985E-5</v>
      </c>
      <c r="Q480" s="45">
        <v>6.3972675000000152E-5</v>
      </c>
      <c r="R480" s="45">
        <v>6.7848524999999981E-5</v>
      </c>
      <c r="S480" s="45">
        <v>3.8175538086225553E-5</v>
      </c>
      <c r="T480" s="45">
        <v>6.4640023937930296E-5</v>
      </c>
      <c r="U480" s="45"/>
      <c r="V480" s="45"/>
      <c r="W480" s="45"/>
      <c r="X480" s="45"/>
      <c r="Y480" s="45"/>
      <c r="Z480" s="45"/>
      <c r="AA480" s="45"/>
      <c r="AB480" s="45"/>
      <c r="AC480" s="45"/>
      <c r="AD480" s="45"/>
      <c r="AE480" s="45"/>
    </row>
    <row r="481" spans="1:31" ht="15" customHeight="1">
      <c r="A481" s="42" t="s">
        <v>47</v>
      </c>
      <c r="B481" s="42" t="s">
        <v>48</v>
      </c>
      <c r="C481" s="42" t="s">
        <v>49</v>
      </c>
      <c r="D481" s="42" t="s">
        <v>50</v>
      </c>
      <c r="E481" s="42" t="s">
        <v>51</v>
      </c>
      <c r="F481" s="42" t="s">
        <v>207</v>
      </c>
      <c r="G481" s="42" t="s">
        <v>224</v>
      </c>
      <c r="H481" s="43" t="s">
        <v>55</v>
      </c>
      <c r="I481" s="44">
        <v>1</v>
      </c>
      <c r="J481" s="45">
        <v>4.5363292649999942E-2</v>
      </c>
      <c r="K481" s="45">
        <v>4.5996755610000079E-2</v>
      </c>
      <c r="L481" s="45">
        <v>3.0285548279999915E-2</v>
      </c>
      <c r="M481" s="45">
        <v>5.7325269299999995E-2</v>
      </c>
      <c r="N481" s="45">
        <v>5.0903756798699892E-2</v>
      </c>
      <c r="O481" s="45">
        <v>5.4636589995000068E-2</v>
      </c>
      <c r="P481" s="45">
        <v>5.6769722879999984E-2</v>
      </c>
      <c r="Q481" s="45">
        <v>6.3537660810000146E-2</v>
      </c>
      <c r="R481" s="45">
        <v>6.7387155029999993E-2</v>
      </c>
      <c r="S481" s="45">
        <v>3.791594442723923E-2</v>
      </c>
      <c r="T481" s="45">
        <v>6.4200471775152368E-2</v>
      </c>
      <c r="U481" s="45"/>
      <c r="V481" s="45"/>
      <c r="W481" s="45"/>
      <c r="X481" s="45"/>
      <c r="Y481" s="45"/>
      <c r="Z481" s="45"/>
      <c r="AA481" s="45"/>
      <c r="AB481" s="45"/>
      <c r="AC481" s="45"/>
      <c r="AD481" s="45"/>
      <c r="AE481" s="45"/>
    </row>
    <row r="482" spans="1:31" ht="15" customHeight="1">
      <c r="A482" s="42" t="s">
        <v>47</v>
      </c>
      <c r="B482" s="42" t="s">
        <v>48</v>
      </c>
      <c r="C482" s="42" t="s">
        <v>49</v>
      </c>
      <c r="D482" s="42" t="s">
        <v>50</v>
      </c>
      <c r="E482" s="42" t="s">
        <v>51</v>
      </c>
      <c r="F482" s="42" t="s">
        <v>207</v>
      </c>
      <c r="G482" s="42" t="s">
        <v>224</v>
      </c>
      <c r="H482" s="43" t="s">
        <v>56</v>
      </c>
      <c r="I482" s="44">
        <v>298</v>
      </c>
      <c r="J482" s="45">
        <v>1.0888651799999987E-4</v>
      </c>
      <c r="K482" s="45">
        <v>1.1040703320000016E-4</v>
      </c>
      <c r="L482" s="45">
        <v>7.2695073599999801E-5</v>
      </c>
      <c r="M482" s="45">
        <v>1.3759911599999997E-4</v>
      </c>
      <c r="N482" s="45">
        <v>1.2218541704399975E-4</v>
      </c>
      <c r="O482" s="45">
        <v>1.3114541940000015E-4</v>
      </c>
      <c r="P482" s="45">
        <v>1.362656256E-4</v>
      </c>
      <c r="Q482" s="45">
        <v>1.5251085720000034E-4</v>
      </c>
      <c r="R482" s="45">
        <v>1.617508836E-4</v>
      </c>
      <c r="S482" s="45">
        <v>9.1010482797561733E-5</v>
      </c>
      <c r="T482" s="45">
        <v>1.5410181706802581E-4</v>
      </c>
      <c r="U482" s="45"/>
      <c r="V482" s="45"/>
      <c r="W482" s="45"/>
      <c r="X482" s="45"/>
      <c r="Y482" s="45"/>
      <c r="Z482" s="45"/>
      <c r="AA482" s="45"/>
      <c r="AB482" s="45"/>
      <c r="AC482" s="45"/>
      <c r="AD482" s="45"/>
      <c r="AE482" s="45"/>
    </row>
    <row r="483" spans="1:31" ht="15" customHeight="1">
      <c r="A483" s="42" t="s">
        <v>47</v>
      </c>
      <c r="B483" s="42" t="s">
        <v>48</v>
      </c>
      <c r="C483" s="42" t="s">
        <v>49</v>
      </c>
      <c r="D483" s="42" t="s">
        <v>50</v>
      </c>
      <c r="E483" s="42" t="s">
        <v>51</v>
      </c>
      <c r="F483" s="42" t="s">
        <v>207</v>
      </c>
      <c r="G483" s="42" t="s">
        <v>225</v>
      </c>
      <c r="H483" s="43" t="s">
        <v>54</v>
      </c>
      <c r="I483" s="44">
        <v>25</v>
      </c>
      <c r="J483" s="45"/>
      <c r="K483" s="45"/>
      <c r="L483" s="45"/>
      <c r="M483" s="45"/>
      <c r="N483" s="45"/>
      <c r="O483" s="45"/>
      <c r="P483" s="45"/>
      <c r="Q483" s="45"/>
      <c r="R483" s="45"/>
      <c r="S483" s="45">
        <v>1.4949328280716618E-5</v>
      </c>
      <c r="T483" s="45">
        <v>5.9661603115784992E-5</v>
      </c>
      <c r="U483" s="45">
        <v>1.3395824633405156E-6</v>
      </c>
      <c r="V483" s="45">
        <v>8.8992783832330633E-6</v>
      </c>
      <c r="W483" s="45">
        <v>9.2880000000000008E-8</v>
      </c>
      <c r="X483" s="45">
        <v>1.2052000000000003E-6</v>
      </c>
      <c r="Y483" s="45">
        <v>9.4827200000000013E-6</v>
      </c>
      <c r="Z483" s="45">
        <v>1.3633840000000006E-5</v>
      </c>
      <c r="AA483" s="45">
        <v>1.1920000000000001E-5</v>
      </c>
      <c r="AB483" s="45">
        <v>1.0544000000000001E-5</v>
      </c>
      <c r="AC483" s="45">
        <v>5.2998400000000016E-6</v>
      </c>
      <c r="AD483" s="45">
        <v>4.1852800000000007E-6</v>
      </c>
      <c r="AE483" s="45">
        <v>7.5324800000000014E-6</v>
      </c>
    </row>
    <row r="484" spans="1:31" ht="15" customHeight="1">
      <c r="A484" s="42" t="s">
        <v>47</v>
      </c>
      <c r="B484" s="42" t="s">
        <v>48</v>
      </c>
      <c r="C484" s="42" t="s">
        <v>49</v>
      </c>
      <c r="D484" s="42" t="s">
        <v>50</v>
      </c>
      <c r="E484" s="42" t="s">
        <v>51</v>
      </c>
      <c r="F484" s="42" t="s">
        <v>207</v>
      </c>
      <c r="G484" s="42" t="s">
        <v>225</v>
      </c>
      <c r="H484" s="43" t="s">
        <v>56</v>
      </c>
      <c r="I484" s="44">
        <v>298</v>
      </c>
      <c r="J484" s="45"/>
      <c r="K484" s="45"/>
      <c r="L484" s="45"/>
      <c r="M484" s="45"/>
      <c r="N484" s="45"/>
      <c r="O484" s="45"/>
      <c r="P484" s="45"/>
      <c r="Q484" s="45"/>
      <c r="R484" s="45"/>
      <c r="S484" s="45">
        <v>3.5082336142771726E-5</v>
      </c>
      <c r="T484" s="45">
        <v>1.4001086711196842E-4</v>
      </c>
      <c r="U484" s="45">
        <v>3.1436651458443548E-6</v>
      </c>
      <c r="V484" s="45">
        <v>2.0884381545852193E-5</v>
      </c>
      <c r="W484" s="45">
        <v>2.1796614000000004E-7</v>
      </c>
      <c r="X484" s="45">
        <v>2.8283030999999999E-6</v>
      </c>
      <c r="Y484" s="45">
        <v>2.2253573160000003E-5</v>
      </c>
      <c r="Z484" s="45">
        <v>3.1995214020000006E-5</v>
      </c>
      <c r="AA484" s="45">
        <v>2.7973260000000003E-5</v>
      </c>
      <c r="AB484" s="45">
        <v>2.4744132E-5</v>
      </c>
      <c r="AC484" s="45">
        <v>1.2437399520000002E-5</v>
      </c>
      <c r="AD484" s="45">
        <v>9.8218058400000006E-6</v>
      </c>
      <c r="AE484" s="45">
        <v>1.7676847440000001E-5</v>
      </c>
    </row>
    <row r="485" spans="1:31" ht="15" customHeight="1">
      <c r="A485" s="42" t="s">
        <v>47</v>
      </c>
      <c r="B485" s="42" t="s">
        <v>48</v>
      </c>
      <c r="C485" s="42" t="s">
        <v>49</v>
      </c>
      <c r="D485" s="42" t="s">
        <v>50</v>
      </c>
      <c r="E485" s="42" t="s">
        <v>51</v>
      </c>
      <c r="F485" s="42" t="s">
        <v>207</v>
      </c>
      <c r="G485" s="42" t="s">
        <v>226</v>
      </c>
      <c r="H485" s="43" t="s">
        <v>54</v>
      </c>
      <c r="I485" s="44">
        <v>25</v>
      </c>
      <c r="J485" s="45">
        <v>1.8346187840962737E-6</v>
      </c>
      <c r="K485" s="45">
        <v>1.853124265576106E-6</v>
      </c>
      <c r="L485" s="45">
        <v>1.0271715674359527E-7</v>
      </c>
      <c r="M485" s="45"/>
      <c r="N485" s="45">
        <v>3.9653731597104917E-9</v>
      </c>
      <c r="O485" s="45">
        <v>8.5066302644550276E-9</v>
      </c>
      <c r="P485" s="45"/>
      <c r="Q485" s="45"/>
      <c r="R485" s="45"/>
      <c r="S485" s="45">
        <v>7.0796049832353302E-7</v>
      </c>
      <c r="T485" s="45">
        <v>3.4546226066528865E-7</v>
      </c>
      <c r="U485" s="45">
        <v>2.5301148864438843E-7</v>
      </c>
      <c r="V485" s="45">
        <v>1.0738780628359967E-7</v>
      </c>
      <c r="W485" s="45">
        <v>4.0577235645373928E-7</v>
      </c>
      <c r="X485" s="45">
        <v>3.5200153643783942E-7</v>
      </c>
      <c r="Y485" s="45">
        <v>2.931917531700317E-7</v>
      </c>
      <c r="Z485" s="45">
        <v>9.5495789117880145E-7</v>
      </c>
      <c r="AA485" s="45">
        <v>5.4066762056095501E-7</v>
      </c>
      <c r="AB485" s="45">
        <v>7.0040147823605015E-7</v>
      </c>
      <c r="AC485" s="45">
        <v>7.2245602253650336E-7</v>
      </c>
      <c r="AD485" s="45">
        <v>6.3010767343963583E-7</v>
      </c>
      <c r="AE485" s="45">
        <v>2.8154925710619875E-7</v>
      </c>
    </row>
    <row r="486" spans="1:31" ht="15" customHeight="1">
      <c r="A486" s="42" t="s">
        <v>47</v>
      </c>
      <c r="B486" s="42" t="s">
        <v>48</v>
      </c>
      <c r="C486" s="42" t="s">
        <v>49</v>
      </c>
      <c r="D486" s="42" t="s">
        <v>50</v>
      </c>
      <c r="E486" s="42" t="s">
        <v>51</v>
      </c>
      <c r="F486" s="42" t="s">
        <v>207</v>
      </c>
      <c r="G486" s="42" t="s">
        <v>226</v>
      </c>
      <c r="H486" s="43" t="s">
        <v>55</v>
      </c>
      <c r="I486" s="44">
        <v>1</v>
      </c>
      <c r="J486" s="45">
        <v>1.8091787369568053E-3</v>
      </c>
      <c r="K486" s="45">
        <v>1.8274276090934503E-3</v>
      </c>
      <c r="L486" s="45">
        <v>1.0129281217008409E-4</v>
      </c>
      <c r="M486" s="45"/>
      <c r="N486" s="45">
        <v>3.9103866518958388E-6</v>
      </c>
      <c r="O486" s="45">
        <v>8.3886716581212495E-6</v>
      </c>
      <c r="P486" s="45"/>
      <c r="Q486" s="45"/>
      <c r="R486" s="45"/>
      <c r="S486" s="45">
        <v>6.897250801957722E-4</v>
      </c>
      <c r="T486" s="45">
        <v>3.3620212522881014E-4</v>
      </c>
      <c r="U486" s="45">
        <v>2.4950306266851956E-4</v>
      </c>
      <c r="V486" s="45">
        <v>1.139578828835003E-4</v>
      </c>
      <c r="W486" s="45">
        <v>2.7097694743946789E-4</v>
      </c>
      <c r="X486" s="45">
        <v>3.4671506527682636E-4</v>
      </c>
      <c r="Y486" s="45">
        <v>3.8112409926389533E-4</v>
      </c>
      <c r="Z486" s="45">
        <v>9.4147786477707116E-4</v>
      </c>
      <c r="AA486" s="45">
        <v>5.322243370938089E-4</v>
      </c>
      <c r="AB486" s="45">
        <v>6.8765988815953471E-4</v>
      </c>
      <c r="AC486" s="45">
        <v>7.124380608776261E-4</v>
      </c>
      <c r="AD486" s="45">
        <v>6.2136213958454074E-4</v>
      </c>
      <c r="AE486" s="45">
        <v>2.7570406366667901E-4</v>
      </c>
    </row>
    <row r="487" spans="1:31" ht="15" customHeight="1">
      <c r="A487" s="42" t="s">
        <v>47</v>
      </c>
      <c r="B487" s="42" t="s">
        <v>48</v>
      </c>
      <c r="C487" s="42" t="s">
        <v>49</v>
      </c>
      <c r="D487" s="42" t="s">
        <v>50</v>
      </c>
      <c r="E487" s="42" t="s">
        <v>51</v>
      </c>
      <c r="F487" s="42" t="s">
        <v>207</v>
      </c>
      <c r="G487" s="42" t="s">
        <v>226</v>
      </c>
      <c r="H487" s="43" t="s">
        <v>56</v>
      </c>
      <c r="I487" s="44">
        <v>298</v>
      </c>
      <c r="J487" s="45">
        <v>4.3737311812855158E-6</v>
      </c>
      <c r="K487" s="45">
        <v>4.4178482491334359E-6</v>
      </c>
      <c r="L487" s="45">
        <v>2.4487770167673113E-7</v>
      </c>
      <c r="M487" s="45"/>
      <c r="N487" s="45">
        <v>9.453449612749811E-9</v>
      </c>
      <c r="O487" s="45">
        <v>2.0279806550460783E-8</v>
      </c>
      <c r="P487" s="45"/>
      <c r="Q487" s="45"/>
      <c r="R487" s="45"/>
      <c r="S487" s="45">
        <v>1.6877778280033026E-6</v>
      </c>
      <c r="T487" s="45">
        <v>8.2358202942604801E-7</v>
      </c>
      <c r="U487" s="45">
        <v>6.0317938892822188E-7</v>
      </c>
      <c r="V487" s="45">
        <v>2.5404479947014734E-7</v>
      </c>
      <c r="W487" s="45">
        <v>9.6650747958143211E-7</v>
      </c>
      <c r="X487" s="45">
        <v>8.3889892719555074E-7</v>
      </c>
      <c r="Y487" s="45">
        <v>6.9896913955735569E-7</v>
      </c>
      <c r="Z487" s="45">
        <v>2.2766196125702623E-6</v>
      </c>
      <c r="AA487" s="45">
        <v>1.288951607417317E-6</v>
      </c>
      <c r="AB487" s="45">
        <v>1.6697571241147435E-6</v>
      </c>
      <c r="AC487" s="45">
        <v>1.7223351577270238E-6</v>
      </c>
      <c r="AD487" s="45">
        <v>1.5021766934800915E-6</v>
      </c>
      <c r="AE487" s="45">
        <v>6.7121342894117794E-7</v>
      </c>
    </row>
    <row r="488" spans="1:31" ht="15" customHeight="1">
      <c r="A488" s="42" t="s">
        <v>47</v>
      </c>
      <c r="B488" s="42" t="s">
        <v>48</v>
      </c>
      <c r="C488" s="42" t="s">
        <v>49</v>
      </c>
      <c r="D488" s="42" t="s">
        <v>50</v>
      </c>
      <c r="E488" s="42" t="s">
        <v>51</v>
      </c>
      <c r="F488" s="42" t="s">
        <v>207</v>
      </c>
      <c r="G488" s="42" t="s">
        <v>227</v>
      </c>
      <c r="H488" s="43" t="s">
        <v>54</v>
      </c>
      <c r="I488" s="44">
        <v>25</v>
      </c>
      <c r="J488" s="45"/>
      <c r="K488" s="45"/>
      <c r="L488" s="45"/>
      <c r="M488" s="45"/>
      <c r="N488" s="45"/>
      <c r="O488" s="45"/>
      <c r="P488" s="45"/>
      <c r="Q488" s="45"/>
      <c r="R488" s="45"/>
      <c r="S488" s="45"/>
      <c r="T488" s="45"/>
      <c r="U488" s="45">
        <v>2.8737487591718524E-7</v>
      </c>
      <c r="V488" s="45">
        <v>2.3046937197218627E-7</v>
      </c>
      <c r="W488" s="45">
        <v>2.7513657622152874E-7</v>
      </c>
      <c r="X488" s="45">
        <v>4.4599327736309625E-7</v>
      </c>
      <c r="Y488" s="45">
        <v>4.1832527339982556E-7</v>
      </c>
      <c r="Z488" s="45"/>
      <c r="AA488" s="45"/>
      <c r="AB488" s="45"/>
      <c r="AC488" s="45"/>
      <c r="AD488" s="45"/>
      <c r="AE488" s="45"/>
    </row>
    <row r="489" spans="1:31" ht="15" customHeight="1">
      <c r="A489" s="42" t="s">
        <v>47</v>
      </c>
      <c r="B489" s="42" t="s">
        <v>48</v>
      </c>
      <c r="C489" s="42" t="s">
        <v>49</v>
      </c>
      <c r="D489" s="42" t="s">
        <v>50</v>
      </c>
      <c r="E489" s="42" t="s">
        <v>51</v>
      </c>
      <c r="F489" s="42" t="s">
        <v>207</v>
      </c>
      <c r="G489" s="42" t="s">
        <v>227</v>
      </c>
      <c r="H489" s="43" t="s">
        <v>55</v>
      </c>
      <c r="I489" s="44">
        <v>1</v>
      </c>
      <c r="J489" s="45"/>
      <c r="K489" s="45"/>
      <c r="L489" s="45"/>
      <c r="M489" s="45"/>
      <c r="N489" s="45"/>
      <c r="O489" s="45"/>
      <c r="P489" s="45"/>
      <c r="Q489" s="45"/>
      <c r="R489" s="45"/>
      <c r="S489" s="45"/>
      <c r="T489" s="45"/>
      <c r="U489" s="45">
        <v>2.9905662751694739E-4</v>
      </c>
      <c r="V489" s="45">
        <v>2.2231451521302197E-4</v>
      </c>
      <c r="W489" s="45">
        <v>2.5458112333487501E-4</v>
      </c>
      <c r="X489" s="45">
        <v>4.6084058071928371E-4</v>
      </c>
      <c r="Y489" s="45">
        <v>4.4038964424829714E-4</v>
      </c>
      <c r="Z489" s="45"/>
      <c r="AA489" s="45"/>
      <c r="AB489" s="45"/>
      <c r="AC489" s="45"/>
      <c r="AD489" s="45"/>
      <c r="AE489" s="45"/>
    </row>
    <row r="490" spans="1:31" ht="15" customHeight="1">
      <c r="A490" s="42" t="s">
        <v>47</v>
      </c>
      <c r="B490" s="42" t="s">
        <v>48</v>
      </c>
      <c r="C490" s="42" t="s">
        <v>49</v>
      </c>
      <c r="D490" s="42" t="s">
        <v>50</v>
      </c>
      <c r="E490" s="42" t="s">
        <v>51</v>
      </c>
      <c r="F490" s="42" t="s">
        <v>207</v>
      </c>
      <c r="G490" s="42" t="s">
        <v>227</v>
      </c>
      <c r="H490" s="43" t="s">
        <v>56</v>
      </c>
      <c r="I490" s="44">
        <v>298</v>
      </c>
      <c r="J490" s="45"/>
      <c r="K490" s="45"/>
      <c r="L490" s="45"/>
      <c r="M490" s="45"/>
      <c r="N490" s="45"/>
      <c r="O490" s="45"/>
      <c r="P490" s="45"/>
      <c r="Q490" s="45"/>
      <c r="R490" s="45"/>
      <c r="S490" s="45"/>
      <c r="T490" s="45"/>
      <c r="U490" s="45">
        <v>6.8510170418656954E-7</v>
      </c>
      <c r="V490" s="45">
        <v>5.4943898278169191E-7</v>
      </c>
      <c r="W490" s="45">
        <v>6.5592559771212446E-7</v>
      </c>
      <c r="X490" s="45">
        <v>1.0632479732336213E-6</v>
      </c>
      <c r="Y490" s="45">
        <v>9.9728745178518416E-7</v>
      </c>
      <c r="Z490" s="45"/>
      <c r="AA490" s="45"/>
      <c r="AB490" s="45"/>
      <c r="AC490" s="45"/>
      <c r="AD490" s="45"/>
      <c r="AE490" s="45"/>
    </row>
    <row r="491" spans="1:31" ht="15" customHeight="1">
      <c r="A491" s="42" t="s">
        <v>47</v>
      </c>
      <c r="B491" s="42" t="s">
        <v>48</v>
      </c>
      <c r="C491" s="42" t="s">
        <v>49</v>
      </c>
      <c r="D491" s="42" t="s">
        <v>50</v>
      </c>
      <c r="E491" s="42" t="s">
        <v>51</v>
      </c>
      <c r="F491" s="42" t="s">
        <v>207</v>
      </c>
      <c r="G491" s="42" t="s">
        <v>228</v>
      </c>
      <c r="H491" s="43" t="s">
        <v>54</v>
      </c>
      <c r="I491" s="44">
        <v>25</v>
      </c>
      <c r="J491" s="45">
        <v>1.3329520000000045E-5</v>
      </c>
      <c r="K491" s="45"/>
      <c r="L491" s="45"/>
      <c r="M491" s="45"/>
      <c r="N491" s="45"/>
      <c r="O491" s="45">
        <v>4.7703527999999898E-6</v>
      </c>
      <c r="P491" s="45">
        <v>7.6492095999999971E-6</v>
      </c>
      <c r="Q491" s="45"/>
      <c r="R491" s="45"/>
      <c r="S491" s="45"/>
      <c r="T491" s="45">
        <v>2.6514371301196793E-6</v>
      </c>
      <c r="U491" s="45"/>
      <c r="V491" s="45"/>
      <c r="W491" s="45"/>
      <c r="X491" s="45"/>
      <c r="Y491" s="45"/>
      <c r="Z491" s="45">
        <v>8.0710400000000006E-6</v>
      </c>
      <c r="AA491" s="45">
        <v>7.8652799999999993E-6</v>
      </c>
      <c r="AB491" s="45"/>
      <c r="AC491" s="45"/>
      <c r="AD491" s="45"/>
      <c r="AE491" s="45"/>
    </row>
    <row r="492" spans="1:31" ht="15" customHeight="1">
      <c r="A492" s="42" t="s">
        <v>47</v>
      </c>
      <c r="B492" s="42" t="s">
        <v>48</v>
      </c>
      <c r="C492" s="42" t="s">
        <v>49</v>
      </c>
      <c r="D492" s="42" t="s">
        <v>50</v>
      </c>
      <c r="E492" s="42" t="s">
        <v>51</v>
      </c>
      <c r="F492" s="42" t="s">
        <v>207</v>
      </c>
      <c r="G492" s="42" t="s">
        <v>228</v>
      </c>
      <c r="H492" s="43" t="s">
        <v>56</v>
      </c>
      <c r="I492" s="44">
        <v>298</v>
      </c>
      <c r="J492" s="45">
        <v>3.1281051060000094E-5</v>
      </c>
      <c r="K492" s="45"/>
      <c r="L492" s="45"/>
      <c r="M492" s="45"/>
      <c r="N492" s="45"/>
      <c r="O492" s="45">
        <v>1.1194825433399976E-5</v>
      </c>
      <c r="P492" s="45">
        <v>1.7950782628799992E-5</v>
      </c>
      <c r="Q492" s="45"/>
      <c r="R492" s="45"/>
      <c r="S492" s="45"/>
      <c r="T492" s="45">
        <v>6.222260085108358E-6</v>
      </c>
      <c r="U492" s="45"/>
      <c r="V492" s="45"/>
      <c r="W492" s="45"/>
      <c r="X492" s="45"/>
      <c r="Y492" s="45"/>
      <c r="Z492" s="45">
        <v>1.894071312E-5</v>
      </c>
      <c r="AA492" s="45">
        <v>1.8457845840000003E-5</v>
      </c>
      <c r="AB492" s="45"/>
      <c r="AC492" s="45"/>
      <c r="AD492" s="45"/>
      <c r="AE492" s="45"/>
    </row>
    <row r="493" spans="1:31" ht="15" customHeight="1">
      <c r="A493" s="42" t="s">
        <v>47</v>
      </c>
      <c r="B493" s="42" t="s">
        <v>48</v>
      </c>
      <c r="C493" s="42" t="s">
        <v>49</v>
      </c>
      <c r="D493" s="42" t="s">
        <v>50</v>
      </c>
      <c r="E493" s="42" t="s">
        <v>51</v>
      </c>
      <c r="F493" s="42" t="s">
        <v>207</v>
      </c>
      <c r="G493" s="42" t="s">
        <v>229</v>
      </c>
      <c r="H493" s="43" t="s">
        <v>54</v>
      </c>
      <c r="I493" s="44">
        <v>25</v>
      </c>
      <c r="J493" s="45"/>
      <c r="K493" s="45"/>
      <c r="L493" s="45"/>
      <c r="M493" s="45"/>
      <c r="N493" s="45"/>
      <c r="O493" s="45">
        <v>3.2828441599999994E-4</v>
      </c>
      <c r="P493" s="45">
        <v>2.5474206400000015E-4</v>
      </c>
      <c r="Q493" s="45">
        <v>2.1656320000000001E-4</v>
      </c>
      <c r="R493" s="45">
        <v>7.2320480000000024E-4</v>
      </c>
      <c r="S493" s="45"/>
      <c r="T493" s="45"/>
      <c r="U493" s="45"/>
      <c r="V493" s="45"/>
      <c r="W493" s="45"/>
      <c r="X493" s="45"/>
      <c r="Y493" s="45"/>
      <c r="Z493" s="45"/>
      <c r="AA493" s="45"/>
      <c r="AB493" s="45"/>
      <c r="AC493" s="45"/>
      <c r="AD493" s="45"/>
      <c r="AE493" s="45"/>
    </row>
    <row r="494" spans="1:31" ht="15" customHeight="1">
      <c r="A494" s="42" t="s">
        <v>47</v>
      </c>
      <c r="B494" s="42" t="s">
        <v>48</v>
      </c>
      <c r="C494" s="42" t="s">
        <v>49</v>
      </c>
      <c r="D494" s="42" t="s">
        <v>50</v>
      </c>
      <c r="E494" s="42" t="s">
        <v>51</v>
      </c>
      <c r="F494" s="42" t="s">
        <v>207</v>
      </c>
      <c r="G494" s="42" t="s">
        <v>229</v>
      </c>
      <c r="H494" s="43" t="s">
        <v>55</v>
      </c>
      <c r="I494" s="44">
        <v>1</v>
      </c>
      <c r="J494" s="45"/>
      <c r="K494" s="45"/>
      <c r="L494" s="45"/>
      <c r="M494" s="45"/>
      <c r="N494" s="45"/>
      <c r="O494" s="45">
        <v>1.2829473980380798E-2</v>
      </c>
      <c r="P494" s="45">
        <v>9.9554122051182057E-3</v>
      </c>
      <c r="Q494" s="45">
        <v>8.4633683601599997E-3</v>
      </c>
      <c r="R494" s="45">
        <v>2.8263105745740008E-2</v>
      </c>
      <c r="S494" s="45"/>
      <c r="T494" s="45"/>
      <c r="U494" s="45"/>
      <c r="V494" s="45"/>
      <c r="W494" s="45"/>
      <c r="X494" s="45"/>
      <c r="Y494" s="45"/>
      <c r="Z494" s="45"/>
      <c r="AA494" s="45"/>
      <c r="AB494" s="45"/>
      <c r="AC494" s="45"/>
      <c r="AD494" s="45"/>
      <c r="AE494" s="45"/>
    </row>
    <row r="495" spans="1:31" ht="15" customHeight="1">
      <c r="A495" s="42" t="s">
        <v>47</v>
      </c>
      <c r="B495" s="42" t="s">
        <v>48</v>
      </c>
      <c r="C495" s="42" t="s">
        <v>49</v>
      </c>
      <c r="D495" s="42" t="s">
        <v>50</v>
      </c>
      <c r="E495" s="42" t="s">
        <v>51</v>
      </c>
      <c r="F495" s="42" t="s">
        <v>207</v>
      </c>
      <c r="G495" s="42" t="s">
        <v>229</v>
      </c>
      <c r="H495" s="43" t="s">
        <v>56</v>
      </c>
      <c r="I495" s="44">
        <v>298</v>
      </c>
      <c r="J495" s="45"/>
      <c r="K495" s="45"/>
      <c r="L495" s="45"/>
      <c r="M495" s="45"/>
      <c r="N495" s="45"/>
      <c r="O495" s="45">
        <v>5.1360096883199999E-4</v>
      </c>
      <c r="P495" s="45">
        <v>3.9854395912800018E-4</v>
      </c>
      <c r="Q495" s="45">
        <v>3.3881312640000004E-4</v>
      </c>
      <c r="R495" s="45">
        <v>1.1314539096000003E-3</v>
      </c>
      <c r="S495" s="45"/>
      <c r="T495" s="45"/>
      <c r="U495" s="45"/>
      <c r="V495" s="45"/>
      <c r="W495" s="45"/>
      <c r="X495" s="45"/>
      <c r="Y495" s="45"/>
      <c r="Z495" s="45"/>
      <c r="AA495" s="45"/>
      <c r="AB495" s="45"/>
      <c r="AC495" s="45"/>
      <c r="AD495" s="45"/>
      <c r="AE495" s="45"/>
    </row>
    <row r="496" spans="1:31" ht="15" customHeight="1">
      <c r="A496" s="42" t="s">
        <v>47</v>
      </c>
      <c r="B496" s="42" t="s">
        <v>48</v>
      </c>
      <c r="C496" s="42" t="s">
        <v>49</v>
      </c>
      <c r="D496" s="42" t="s">
        <v>50</v>
      </c>
      <c r="E496" s="42" t="s">
        <v>51</v>
      </c>
      <c r="F496" s="42" t="s">
        <v>207</v>
      </c>
      <c r="G496" s="42" t="s">
        <v>230</v>
      </c>
      <c r="H496" s="43" t="s">
        <v>54</v>
      </c>
      <c r="I496" s="44">
        <v>25</v>
      </c>
      <c r="J496" s="45">
        <v>3.5456730499999955E-3</v>
      </c>
      <c r="K496" s="45">
        <v>3.1635187E-3</v>
      </c>
      <c r="L496" s="45">
        <v>3.7585507250000078E-3</v>
      </c>
      <c r="M496" s="45">
        <v>3.5527857249999686E-3</v>
      </c>
      <c r="N496" s="45">
        <v>4.4662077754999705E-3</v>
      </c>
      <c r="O496" s="45">
        <v>4.1096963095000076E-3</v>
      </c>
      <c r="P496" s="45">
        <v>3.9379408189999928E-3</v>
      </c>
      <c r="Q496" s="45">
        <v>3.6502874750000145E-3</v>
      </c>
      <c r="R496" s="45">
        <v>3.5243124750000379E-3</v>
      </c>
      <c r="S496" s="45">
        <v>3.8493581576092063E-3</v>
      </c>
      <c r="T496" s="45">
        <v>4.0998323426304677E-3</v>
      </c>
      <c r="U496" s="45">
        <v>3.4740409765241821E-3</v>
      </c>
      <c r="V496" s="45">
        <v>2.4885528840626588E-3</v>
      </c>
      <c r="W496" s="45">
        <v>2.3688498313477009E-3</v>
      </c>
      <c r="X496" s="45">
        <v>2.4473666977199845E-3</v>
      </c>
      <c r="Y496" s="45">
        <v>2.3498558459661167E-3</v>
      </c>
      <c r="Z496" s="45">
        <v>2.2135477765671007E-3</v>
      </c>
      <c r="AA496" s="45">
        <v>2.0169406313150168E-3</v>
      </c>
      <c r="AB496" s="45">
        <v>2.2444575724870144E-3</v>
      </c>
      <c r="AC496" s="45">
        <v>2.0603719340250327E-3</v>
      </c>
      <c r="AD496" s="45">
        <v>2.0704222885560312E-3</v>
      </c>
      <c r="AE496" s="45">
        <v>1.9918876345336712E-3</v>
      </c>
    </row>
    <row r="497" spans="1:31" ht="15" customHeight="1">
      <c r="A497" s="42" t="s">
        <v>47</v>
      </c>
      <c r="B497" s="42" t="s">
        <v>48</v>
      </c>
      <c r="C497" s="42" t="s">
        <v>49</v>
      </c>
      <c r="D497" s="42" t="s">
        <v>50</v>
      </c>
      <c r="E497" s="42" t="s">
        <v>51</v>
      </c>
      <c r="F497" s="42" t="s">
        <v>207</v>
      </c>
      <c r="G497" s="42" t="s">
        <v>230</v>
      </c>
      <c r="H497" s="43" t="s">
        <v>55</v>
      </c>
      <c r="I497" s="44">
        <v>1</v>
      </c>
      <c r="J497" s="45">
        <v>7.5196634044399913</v>
      </c>
      <c r="K497" s="45">
        <v>6.7091904589599993</v>
      </c>
      <c r="L497" s="45">
        <v>7.9711343775800154</v>
      </c>
      <c r="M497" s="45">
        <v>7.5347479655799336</v>
      </c>
      <c r="N497" s="45">
        <v>9.4719334502803374</v>
      </c>
      <c r="O497" s="45">
        <v>8.7158439331876156</v>
      </c>
      <c r="P497" s="45">
        <v>8.351584888935184</v>
      </c>
      <c r="Q497" s="45">
        <v>7.7415296769800293</v>
      </c>
      <c r="R497" s="45">
        <v>7.4743618969800805</v>
      </c>
      <c r="S497" s="45">
        <v>8.1523273114043722</v>
      </c>
      <c r="T497" s="45">
        <v>8.7149293562427115</v>
      </c>
      <c r="U497" s="45">
        <v>7.4763309348893037</v>
      </c>
      <c r="V497" s="45">
        <v>5.3293776052515716</v>
      </c>
      <c r="W497" s="45">
        <v>5.055291816166319</v>
      </c>
      <c r="X497" s="45">
        <v>5.2422722876592704</v>
      </c>
      <c r="Y497" s="45">
        <v>5.0150271758118583</v>
      </c>
      <c r="Z497" s="45">
        <v>4.7339216164704485</v>
      </c>
      <c r="AA497" s="45">
        <v>4.2999579984243956</v>
      </c>
      <c r="AB497" s="45">
        <v>4.9282468744374661</v>
      </c>
      <c r="AC497" s="45">
        <v>4.4805665733493356</v>
      </c>
      <c r="AD497" s="45">
        <v>4.4664917603495633</v>
      </c>
      <c r="AE497" s="45">
        <v>4.345052567247536</v>
      </c>
    </row>
    <row r="498" spans="1:31" ht="15" customHeight="1">
      <c r="A498" s="42" t="s">
        <v>47</v>
      </c>
      <c r="B498" s="42" t="s">
        <v>48</v>
      </c>
      <c r="C498" s="42" t="s">
        <v>49</v>
      </c>
      <c r="D498" s="42" t="s">
        <v>50</v>
      </c>
      <c r="E498" s="42" t="s">
        <v>51</v>
      </c>
      <c r="F498" s="42" t="s">
        <v>207</v>
      </c>
      <c r="G498" s="42" t="s">
        <v>230</v>
      </c>
      <c r="H498" s="43" t="s">
        <v>56</v>
      </c>
      <c r="I498" s="44">
        <v>298</v>
      </c>
      <c r="J498" s="45">
        <v>4.2264422755999946E-3</v>
      </c>
      <c r="K498" s="45">
        <v>3.7709142903999998E-3</v>
      </c>
      <c r="L498" s="45">
        <v>4.4801924642000092E-3</v>
      </c>
      <c r="M498" s="45">
        <v>4.2349205841999624E-3</v>
      </c>
      <c r="N498" s="45">
        <v>5.3237196683959646E-3</v>
      </c>
      <c r="O498" s="45">
        <v>4.8987580009240096E-3</v>
      </c>
      <c r="P498" s="45">
        <v>4.6940254562479918E-3</v>
      </c>
      <c r="Q498" s="45">
        <v>4.3511426702000167E-3</v>
      </c>
      <c r="R498" s="45">
        <v>4.2009804702000447E-3</v>
      </c>
      <c r="S498" s="45">
        <v>4.5884349238701745E-3</v>
      </c>
      <c r="T498" s="45">
        <v>4.8870001524155176E-3</v>
      </c>
      <c r="U498" s="45">
        <v>4.1414512871852062E-3</v>
      </c>
      <c r="V498" s="45">
        <v>2.9657975156959387E-3</v>
      </c>
      <c r="W498" s="45">
        <v>2.8239613722349718E-3</v>
      </c>
      <c r="X498" s="45">
        <v>2.941543741011703E-3</v>
      </c>
      <c r="Y498" s="45">
        <v>2.8075367854949991E-3</v>
      </c>
      <c r="Z498" s="45">
        <v>2.6512140332613562E-3</v>
      </c>
      <c r="AA498" s="45">
        <v>2.4133316340388469E-3</v>
      </c>
      <c r="AB498" s="45">
        <v>2.675386019676671E-3</v>
      </c>
      <c r="AC498" s="45">
        <v>2.4557061924111484E-3</v>
      </c>
      <c r="AD498" s="45">
        <v>2.467939293884917E-3</v>
      </c>
      <c r="AE498" s="45">
        <v>2.3735338539602195E-3</v>
      </c>
    </row>
    <row r="499" spans="1:31" ht="15" customHeight="1">
      <c r="A499" s="42" t="s">
        <v>47</v>
      </c>
      <c r="B499" s="42" t="s">
        <v>48</v>
      </c>
      <c r="C499" s="42" t="s">
        <v>49</v>
      </c>
      <c r="D499" s="42" t="s">
        <v>50</v>
      </c>
      <c r="E499" s="42" t="s">
        <v>51</v>
      </c>
      <c r="F499" s="42" t="s">
        <v>207</v>
      </c>
      <c r="G499" s="42" t="s">
        <v>231</v>
      </c>
      <c r="H499" s="43" t="s">
        <v>54</v>
      </c>
      <c r="I499" s="44">
        <v>25</v>
      </c>
      <c r="J499" s="45">
        <v>1.5851591249999985E-3</v>
      </c>
      <c r="K499" s="45">
        <v>1.724860224999994E-3</v>
      </c>
      <c r="L499" s="45">
        <v>7.5781887500000014E-4</v>
      </c>
      <c r="M499" s="45">
        <v>6.7983629999999909E-4</v>
      </c>
      <c r="N499" s="45">
        <v>1.0109057942500003E-3</v>
      </c>
      <c r="O499" s="45">
        <v>1.2421089257499975E-3</v>
      </c>
      <c r="P499" s="45">
        <v>1.5428370292499987E-3</v>
      </c>
      <c r="Q499" s="45">
        <v>1.2185299499999961E-3</v>
      </c>
      <c r="R499" s="45">
        <v>2.6833949999999966E-4</v>
      </c>
      <c r="S499" s="45">
        <v>4.3287408093628353E-4</v>
      </c>
      <c r="T499" s="45">
        <v>5.4637459462694433E-4</v>
      </c>
      <c r="U499" s="45">
        <v>1.0989038753450144E-4</v>
      </c>
      <c r="V499" s="45">
        <v>1.2095000674438075E-6</v>
      </c>
      <c r="W499" s="45">
        <v>1.3433180062200297E-6</v>
      </c>
      <c r="X499" s="45">
        <v>1.0603598884975667E-6</v>
      </c>
      <c r="Y499" s="45"/>
      <c r="Z499" s="45"/>
      <c r="AA499" s="45"/>
      <c r="AB499" s="45"/>
      <c r="AC499" s="45"/>
      <c r="AD499" s="45"/>
      <c r="AE499" s="45"/>
    </row>
    <row r="500" spans="1:31" ht="15" customHeight="1">
      <c r="A500" s="42" t="s">
        <v>47</v>
      </c>
      <c r="B500" s="42" t="s">
        <v>48</v>
      </c>
      <c r="C500" s="42" t="s">
        <v>49</v>
      </c>
      <c r="D500" s="42" t="s">
        <v>50</v>
      </c>
      <c r="E500" s="42" t="s">
        <v>51</v>
      </c>
      <c r="F500" s="42" t="s">
        <v>207</v>
      </c>
      <c r="G500" s="42" t="s">
        <v>231</v>
      </c>
      <c r="H500" s="43" t="s">
        <v>55</v>
      </c>
      <c r="I500" s="44">
        <v>1</v>
      </c>
      <c r="J500" s="45">
        <v>0.58818049859999955</v>
      </c>
      <c r="K500" s="45">
        <v>0.64001722675999795</v>
      </c>
      <c r="L500" s="45">
        <v>0.28119213820000005</v>
      </c>
      <c r="M500" s="45">
        <v>0.25225634927999963</v>
      </c>
      <c r="N500" s="45">
        <v>0.37510118998280018</v>
      </c>
      <c r="O500" s="45">
        <v>0.46089016284919909</v>
      </c>
      <c r="P500" s="45">
        <v>0.57247669259879952</v>
      </c>
      <c r="Q500" s="45">
        <v>0.45214107671999865</v>
      </c>
      <c r="R500" s="45">
        <v>9.9568591199999862E-2</v>
      </c>
      <c r="S500" s="45">
        <v>0.16061989534086679</v>
      </c>
      <c r="T500" s="45">
        <v>0.20273477685721236</v>
      </c>
      <c r="U500" s="45">
        <v>4.4050000358384439E-2</v>
      </c>
      <c r="V500" s="45">
        <v>5.1486754409453648E-4</v>
      </c>
      <c r="W500" s="45">
        <v>5.6113715573138511E-4</v>
      </c>
      <c r="X500" s="45">
        <v>4.3195615390199412E-4</v>
      </c>
      <c r="Y500" s="45"/>
      <c r="Z500" s="45"/>
      <c r="AA500" s="45"/>
      <c r="AB500" s="45"/>
      <c r="AC500" s="45"/>
      <c r="AD500" s="45"/>
      <c r="AE500" s="45"/>
    </row>
    <row r="501" spans="1:31" ht="15" customHeight="1">
      <c r="A501" s="42" t="s">
        <v>47</v>
      </c>
      <c r="B501" s="42" t="s">
        <v>48</v>
      </c>
      <c r="C501" s="42" t="s">
        <v>49</v>
      </c>
      <c r="D501" s="42" t="s">
        <v>50</v>
      </c>
      <c r="E501" s="42" t="s">
        <v>51</v>
      </c>
      <c r="F501" s="42" t="s">
        <v>207</v>
      </c>
      <c r="G501" s="42" t="s">
        <v>231</v>
      </c>
      <c r="H501" s="43" t="s">
        <v>56</v>
      </c>
      <c r="I501" s="44">
        <v>298</v>
      </c>
      <c r="J501" s="45">
        <v>2.7483777119999978E-3</v>
      </c>
      <c r="K501" s="45">
        <v>2.9905940191999902E-3</v>
      </c>
      <c r="L501" s="45">
        <v>1.3139201440000002E-3</v>
      </c>
      <c r="M501" s="45">
        <v>1.1787125375999983E-3</v>
      </c>
      <c r="N501" s="45">
        <v>1.7527268461760004E-3</v>
      </c>
      <c r="O501" s="45">
        <v>2.1535910392639955E-3</v>
      </c>
      <c r="P501" s="45">
        <v>2.6749988928959981E-3</v>
      </c>
      <c r="Q501" s="45">
        <v>2.112709382399994E-3</v>
      </c>
      <c r="R501" s="45">
        <v>4.6525190399999928E-4</v>
      </c>
      <c r="S501" s="45">
        <v>7.5052495196516352E-4</v>
      </c>
      <c r="T501" s="45">
        <v>9.4731420624773492E-4</v>
      </c>
      <c r="U501" s="45">
        <v>1.8852216325345919E-4</v>
      </c>
      <c r="V501" s="45">
        <v>2.1092701818283762E-6</v>
      </c>
      <c r="W501" s="45">
        <v>2.3290691831480372E-6</v>
      </c>
      <c r="X501" s="45">
        <v>1.8384712539477806E-6</v>
      </c>
      <c r="Y501" s="45"/>
      <c r="Z501" s="45"/>
      <c r="AA501" s="45"/>
      <c r="AB501" s="45"/>
      <c r="AC501" s="45"/>
      <c r="AD501" s="45"/>
      <c r="AE501" s="45"/>
    </row>
    <row r="502" spans="1:31" ht="15" customHeight="1">
      <c r="A502" s="42" t="s">
        <v>47</v>
      </c>
      <c r="B502" s="42" t="s">
        <v>48</v>
      </c>
      <c r="C502" s="42" t="s">
        <v>49</v>
      </c>
      <c r="D502" s="42" t="s">
        <v>50</v>
      </c>
      <c r="E502" s="42" t="s">
        <v>51</v>
      </c>
      <c r="F502" s="42" t="s">
        <v>207</v>
      </c>
      <c r="G502" s="42" t="s">
        <v>232</v>
      </c>
      <c r="H502" s="43" t="s">
        <v>54</v>
      </c>
      <c r="I502" s="44">
        <v>25</v>
      </c>
      <c r="J502" s="45">
        <v>1.0949999999999989E-8</v>
      </c>
      <c r="K502" s="45">
        <v>2.2874999999999872E-8</v>
      </c>
      <c r="L502" s="45"/>
      <c r="M502" s="45">
        <v>1.9275000000000088E-8</v>
      </c>
      <c r="N502" s="45">
        <v>1.4634900000000001E-7</v>
      </c>
      <c r="O502" s="45">
        <v>3.6858749999999999E-8</v>
      </c>
      <c r="P502" s="45">
        <v>4.0788000000000001E-8</v>
      </c>
      <c r="Q502" s="45">
        <v>4.3274999999999976E-8</v>
      </c>
      <c r="R502" s="45">
        <v>8.8499999999999965E-9</v>
      </c>
      <c r="S502" s="45">
        <v>9.3455591178326821E-9</v>
      </c>
      <c r="T502" s="45">
        <v>1.3339483354403707E-8</v>
      </c>
      <c r="U502" s="45">
        <v>1.6860413336531837E-7</v>
      </c>
      <c r="V502" s="45">
        <v>1.2029235325280825E-6</v>
      </c>
      <c r="W502" s="45">
        <v>1.579233029855838E-6</v>
      </c>
      <c r="X502" s="45">
        <v>6.544804548756314E-7</v>
      </c>
      <c r="Y502" s="45">
        <v>6.7808933414818898E-6</v>
      </c>
      <c r="Z502" s="45">
        <v>1.4797957404860665E-5</v>
      </c>
      <c r="AA502" s="45">
        <v>2.0937457432405247E-6</v>
      </c>
      <c r="AB502" s="45">
        <v>1.3442671988985425E-5</v>
      </c>
      <c r="AC502" s="45">
        <v>4.085873402937142E-6</v>
      </c>
      <c r="AD502" s="45">
        <v>2.1144963343498972E-7</v>
      </c>
      <c r="AE502" s="45">
        <v>1.1297564877033384E-5</v>
      </c>
    </row>
    <row r="503" spans="1:31" ht="15" customHeight="1">
      <c r="A503" s="42" t="s">
        <v>47</v>
      </c>
      <c r="B503" s="42" t="s">
        <v>48</v>
      </c>
      <c r="C503" s="42" t="s">
        <v>49</v>
      </c>
      <c r="D503" s="42" t="s">
        <v>50</v>
      </c>
      <c r="E503" s="42" t="s">
        <v>51</v>
      </c>
      <c r="F503" s="42" t="s">
        <v>207</v>
      </c>
      <c r="G503" s="42" t="s">
        <v>232</v>
      </c>
      <c r="H503" s="43" t="s">
        <v>55</v>
      </c>
      <c r="I503" s="44">
        <v>1</v>
      </c>
      <c r="J503" s="45">
        <v>8.9731599999999912E-6</v>
      </c>
      <c r="K503" s="45">
        <v>1.8745299999999897E-5</v>
      </c>
      <c r="L503" s="45"/>
      <c r="M503" s="45">
        <v>1.579522000000007E-5</v>
      </c>
      <c r="N503" s="45">
        <v>1.199281272E-4</v>
      </c>
      <c r="O503" s="45">
        <v>3.0204516999999998E-5</v>
      </c>
      <c r="P503" s="45">
        <v>3.3424406400000001E-5</v>
      </c>
      <c r="Q503" s="45">
        <v>3.5462419999999982E-5</v>
      </c>
      <c r="R503" s="45">
        <v>7.2522799999999969E-6</v>
      </c>
      <c r="S503" s="45">
        <v>7.8503759154223114E-6</v>
      </c>
      <c r="T503" s="45">
        <v>1.0963276719539259E-5</v>
      </c>
      <c r="U503" s="45">
        <v>7.7903786853673936E-3</v>
      </c>
      <c r="V503" s="45">
        <v>1.0610169094303051E-3</v>
      </c>
      <c r="W503" s="45">
        <v>1.3577537585823495E-3</v>
      </c>
      <c r="X503" s="45">
        <v>5.5927408724835981E-4</v>
      </c>
      <c r="Y503" s="45">
        <v>5.7571430771196841E-3</v>
      </c>
      <c r="Z503" s="45">
        <v>1.2574864679498735E-2</v>
      </c>
      <c r="AA503" s="45">
        <v>1.7890344817310781E-3</v>
      </c>
      <c r="AB503" s="45">
        <v>1.3697408860413863E-2</v>
      </c>
      <c r="AC503" s="45">
        <v>3.987509193082911E-3</v>
      </c>
      <c r="AD503" s="45">
        <v>1.9687441345843341E-4</v>
      </c>
      <c r="AE503" s="45">
        <v>1.105897840780925E-2</v>
      </c>
    </row>
    <row r="504" spans="1:31" ht="15" customHeight="1">
      <c r="A504" s="42" t="s">
        <v>47</v>
      </c>
      <c r="B504" s="42" t="s">
        <v>48</v>
      </c>
      <c r="C504" s="42" t="s">
        <v>49</v>
      </c>
      <c r="D504" s="42" t="s">
        <v>50</v>
      </c>
      <c r="E504" s="42" t="s">
        <v>51</v>
      </c>
      <c r="F504" s="42" t="s">
        <v>207</v>
      </c>
      <c r="G504" s="42" t="s">
        <v>232</v>
      </c>
      <c r="H504" s="43" t="s">
        <v>56</v>
      </c>
      <c r="I504" s="44">
        <v>298</v>
      </c>
      <c r="J504" s="45">
        <v>2.6104799999999974E-8</v>
      </c>
      <c r="K504" s="45">
        <v>5.4533999999999699E-8</v>
      </c>
      <c r="L504" s="45"/>
      <c r="M504" s="45">
        <v>4.595160000000021E-8</v>
      </c>
      <c r="N504" s="45">
        <v>3.4889601600000001E-7</v>
      </c>
      <c r="O504" s="45">
        <v>8.7871259999999997E-8</v>
      </c>
      <c r="P504" s="45">
        <v>9.723859199999999E-8</v>
      </c>
      <c r="Q504" s="45">
        <v>1.0316759999999995E-7</v>
      </c>
      <c r="R504" s="45">
        <v>2.109839999999999E-8</v>
      </c>
      <c r="S504" s="45">
        <v>2.227981293691311E-8</v>
      </c>
      <c r="T504" s="45">
        <v>3.1801328316898431E-8</v>
      </c>
      <c r="U504" s="45">
        <v>4.6708267100104188E-7</v>
      </c>
      <c r="V504" s="45">
        <v>2.8530665068164992E-6</v>
      </c>
      <c r="W504" s="45">
        <v>3.7648915431763176E-6</v>
      </c>
      <c r="X504" s="45">
        <v>1.5602814044235055E-6</v>
      </c>
      <c r="Y504" s="45">
        <v>1.6165649726092821E-5</v>
      </c>
      <c r="Z504" s="45">
        <v>3.527833045318782E-5</v>
      </c>
      <c r="AA504" s="45">
        <v>4.9914898518854113E-6</v>
      </c>
      <c r="AB504" s="45">
        <v>3.2047330021741251E-5</v>
      </c>
      <c r="AC504" s="45">
        <v>9.7407221926021462E-6</v>
      </c>
      <c r="AD504" s="45">
        <v>5.0409592610901538E-7</v>
      </c>
      <c r="AE504" s="45">
        <v>2.6933394666847591E-5</v>
      </c>
    </row>
    <row r="505" spans="1:31" ht="15" customHeight="1">
      <c r="A505" s="42" t="s">
        <v>47</v>
      </c>
      <c r="B505" s="42" t="s">
        <v>48</v>
      </c>
      <c r="C505" s="42" t="s">
        <v>49</v>
      </c>
      <c r="D505" s="42" t="s">
        <v>50</v>
      </c>
      <c r="E505" s="42" t="s">
        <v>51</v>
      </c>
      <c r="F505" s="42" t="s">
        <v>207</v>
      </c>
      <c r="G505" s="42" t="s">
        <v>233</v>
      </c>
      <c r="H505" s="43" t="s">
        <v>54</v>
      </c>
      <c r="I505" s="44">
        <v>25</v>
      </c>
      <c r="J505" s="45">
        <v>2.173379624999998E-3</v>
      </c>
      <c r="K505" s="45">
        <v>1.5827843250000003E-3</v>
      </c>
      <c r="L505" s="45">
        <v>8.5405380000000322E-4</v>
      </c>
      <c r="M505" s="45">
        <v>1.0283178000000067E-3</v>
      </c>
      <c r="N505" s="45">
        <v>1.0162713885000008E-3</v>
      </c>
      <c r="O505" s="45">
        <v>1.3093256894999993E-3</v>
      </c>
      <c r="P505" s="45">
        <v>1.2219199784999997E-3</v>
      </c>
      <c r="Q505" s="45">
        <v>8.8644472499999896E-4</v>
      </c>
      <c r="R505" s="45">
        <v>1.1706626250000071E-3</v>
      </c>
      <c r="S505" s="45">
        <v>3.4598861958890191E-3</v>
      </c>
      <c r="T505" s="45">
        <v>3.4595399330024056E-3</v>
      </c>
      <c r="U505" s="45">
        <v>1.2696008586223996E-3</v>
      </c>
      <c r="V505" s="45">
        <v>7.5320597801877584E-4</v>
      </c>
      <c r="W505" s="45">
        <v>7.1983786350094552E-4</v>
      </c>
      <c r="X505" s="45">
        <v>7.7266446654408977E-4</v>
      </c>
      <c r="Y505" s="45">
        <v>8.6497581444504161E-4</v>
      </c>
      <c r="Z505" s="45">
        <v>7.5525654088342035E-4</v>
      </c>
      <c r="AA505" s="45">
        <v>8.748020315549063E-4</v>
      </c>
      <c r="AB505" s="45">
        <v>9.8246996266409723E-4</v>
      </c>
      <c r="AC505" s="45">
        <v>9.0194693591996267E-4</v>
      </c>
      <c r="AD505" s="45">
        <v>9.6679559060422547E-4</v>
      </c>
      <c r="AE505" s="45">
        <v>8.9309537595422598E-4</v>
      </c>
    </row>
    <row r="506" spans="1:31" ht="15" customHeight="1">
      <c r="A506" s="42" t="s">
        <v>47</v>
      </c>
      <c r="B506" s="42" t="s">
        <v>48</v>
      </c>
      <c r="C506" s="42" t="s">
        <v>49</v>
      </c>
      <c r="D506" s="42" t="s">
        <v>50</v>
      </c>
      <c r="E506" s="42" t="s">
        <v>51</v>
      </c>
      <c r="F506" s="42" t="s">
        <v>207</v>
      </c>
      <c r="G506" s="42" t="s">
        <v>233</v>
      </c>
      <c r="H506" s="43" t="s">
        <v>55</v>
      </c>
      <c r="I506" s="44">
        <v>1</v>
      </c>
      <c r="J506" s="45">
        <v>1.7097253049999985</v>
      </c>
      <c r="K506" s="45">
        <v>1.2451236690000003</v>
      </c>
      <c r="L506" s="45">
        <v>0.67185565600000252</v>
      </c>
      <c r="M506" s="45">
        <v>0.80894333600000523</v>
      </c>
      <c r="N506" s="45">
        <v>0.79946682562000071</v>
      </c>
      <c r="O506" s="45">
        <v>1.0300028757399997</v>
      </c>
      <c r="P506" s="45">
        <v>0.96124371641999984</v>
      </c>
      <c r="Q506" s="45">
        <v>0.69733651699999899</v>
      </c>
      <c r="R506" s="45">
        <v>0.92092126500000571</v>
      </c>
      <c r="S506" s="45">
        <v>2.5304465099772098</v>
      </c>
      <c r="T506" s="45">
        <v>2.0082069872806758</v>
      </c>
      <c r="U506" s="45">
        <v>0.82940558599594649</v>
      </c>
      <c r="V506" s="45">
        <v>0.48270521522194471</v>
      </c>
      <c r="W506" s="45">
        <v>0.39108652466384086</v>
      </c>
      <c r="X506" s="45">
        <v>0.40570416052245162</v>
      </c>
      <c r="Y506" s="45">
        <v>0.47933627442376525</v>
      </c>
      <c r="Z506" s="45">
        <v>0.41682828490253337</v>
      </c>
      <c r="AA506" s="45">
        <v>0.49302969059219048</v>
      </c>
      <c r="AB506" s="45">
        <v>0.56553288819418523</v>
      </c>
      <c r="AC506" s="45">
        <v>0.48248697359328396</v>
      </c>
      <c r="AD506" s="45">
        <v>0.51055937989890443</v>
      </c>
      <c r="AE506" s="45">
        <v>0.46069136161956104</v>
      </c>
    </row>
    <row r="507" spans="1:31" ht="15" customHeight="1">
      <c r="A507" s="42" t="s">
        <v>47</v>
      </c>
      <c r="B507" s="42" t="s">
        <v>48</v>
      </c>
      <c r="C507" s="42" t="s">
        <v>49</v>
      </c>
      <c r="D507" s="42" t="s">
        <v>50</v>
      </c>
      <c r="E507" s="42" t="s">
        <v>51</v>
      </c>
      <c r="F507" s="42" t="s">
        <v>207</v>
      </c>
      <c r="G507" s="42" t="s">
        <v>233</v>
      </c>
      <c r="H507" s="43" t="s">
        <v>56</v>
      </c>
      <c r="I507" s="44">
        <v>298</v>
      </c>
      <c r="J507" s="45">
        <v>5.181337025999995E-3</v>
      </c>
      <c r="K507" s="45">
        <v>3.7733578308000006E-3</v>
      </c>
      <c r="L507" s="45">
        <v>2.0360642592000076E-3</v>
      </c>
      <c r="M507" s="45">
        <v>2.451509635200016E-3</v>
      </c>
      <c r="N507" s="45">
        <v>2.4227909901840023E-3</v>
      </c>
      <c r="O507" s="45">
        <v>3.1214324437679988E-3</v>
      </c>
      <c r="P507" s="45">
        <v>2.913057228744E-3</v>
      </c>
      <c r="Q507" s="45">
        <v>2.1132842243999973E-3</v>
      </c>
      <c r="R507" s="45">
        <v>2.7908596980000177E-3</v>
      </c>
      <c r="S507" s="45">
        <v>8.2483686909994216E-3</v>
      </c>
      <c r="T507" s="45">
        <v>8.2475432002777349E-3</v>
      </c>
      <c r="U507" s="45">
        <v>3.0243307875815625E-3</v>
      </c>
      <c r="V507" s="45">
        <v>1.8525583479897978E-3</v>
      </c>
      <c r="W507" s="45">
        <v>1.8322391106554343E-3</v>
      </c>
      <c r="X507" s="45">
        <v>1.9685507235853261E-3</v>
      </c>
      <c r="Y507" s="45">
        <v>2.1953661085573101E-3</v>
      </c>
      <c r="Z507" s="45">
        <v>1.9128627003332664E-3</v>
      </c>
      <c r="AA507" s="45">
        <v>2.2050203631176339E-3</v>
      </c>
      <c r="AB507" s="45">
        <v>2.4949637306337464E-3</v>
      </c>
      <c r="AC507" s="45">
        <v>2.3075143413282661E-3</v>
      </c>
      <c r="AD507" s="45">
        <v>2.4843177695816907E-3</v>
      </c>
      <c r="AE507" s="45">
        <v>2.2776885692892932E-3</v>
      </c>
    </row>
    <row r="508" spans="1:31" ht="15" customHeight="1">
      <c r="A508" s="42" t="s">
        <v>47</v>
      </c>
      <c r="B508" s="42" t="s">
        <v>48</v>
      </c>
      <c r="C508" s="42" t="s">
        <v>49</v>
      </c>
      <c r="D508" s="42" t="s">
        <v>50</v>
      </c>
      <c r="E508" s="42" t="s">
        <v>51</v>
      </c>
      <c r="F508" s="42" t="s">
        <v>207</v>
      </c>
      <c r="G508" s="42" t="s">
        <v>234</v>
      </c>
      <c r="H508" s="43" t="s">
        <v>54</v>
      </c>
      <c r="I508" s="44">
        <v>25</v>
      </c>
      <c r="J508" s="45"/>
      <c r="K508" s="45"/>
      <c r="L508" s="45"/>
      <c r="M508" s="45"/>
      <c r="N508" s="45"/>
      <c r="O508" s="45"/>
      <c r="P508" s="45"/>
      <c r="Q508" s="45"/>
      <c r="R508" s="45"/>
      <c r="S508" s="45"/>
      <c r="T508" s="45">
        <v>1.8716179436071681E-10</v>
      </c>
      <c r="U508" s="45">
        <v>1.2251211633437983E-10</v>
      </c>
      <c r="V508" s="45">
        <v>2.5790818817620002E-10</v>
      </c>
      <c r="W508" s="45">
        <v>1.2995030516658815E-8</v>
      </c>
      <c r="X508" s="45">
        <v>1.0415633461995094E-8</v>
      </c>
      <c r="Y508" s="45">
        <v>1.2762199271246043E-8</v>
      </c>
      <c r="Z508" s="45">
        <v>6.5313262815117416E-8</v>
      </c>
      <c r="AA508" s="45">
        <v>4.9963384892107023E-8</v>
      </c>
      <c r="AB508" s="45">
        <v>7.5110756699116899E-8</v>
      </c>
      <c r="AC508" s="45">
        <v>1.3934451625507177E-7</v>
      </c>
      <c r="AD508" s="45">
        <v>1.1517299580634944E-7</v>
      </c>
      <c r="AE508" s="45">
        <v>8.771632999973817E-8</v>
      </c>
    </row>
    <row r="509" spans="1:31" ht="15" customHeight="1">
      <c r="A509" s="42" t="s">
        <v>47</v>
      </c>
      <c r="B509" s="42" t="s">
        <v>48</v>
      </c>
      <c r="C509" s="42" t="s">
        <v>49</v>
      </c>
      <c r="D509" s="42" t="s">
        <v>50</v>
      </c>
      <c r="E509" s="42" t="s">
        <v>51</v>
      </c>
      <c r="F509" s="42" t="s">
        <v>207</v>
      </c>
      <c r="G509" s="42" t="s">
        <v>234</v>
      </c>
      <c r="H509" s="43" t="s">
        <v>56</v>
      </c>
      <c r="I509" s="44">
        <v>298</v>
      </c>
      <c r="J509" s="45"/>
      <c r="K509" s="45"/>
      <c r="L509" s="45"/>
      <c r="M509" s="45"/>
      <c r="N509" s="45"/>
      <c r="O509" s="45"/>
      <c r="P509" s="45"/>
      <c r="Q509" s="45"/>
      <c r="R509" s="45"/>
      <c r="S509" s="45"/>
      <c r="T509" s="45">
        <v>4.4619371775594902E-10</v>
      </c>
      <c r="U509" s="45">
        <v>2.920688853411616E-10</v>
      </c>
      <c r="V509" s="45">
        <v>6.101273153294505E-10</v>
      </c>
      <c r="W509" s="45">
        <v>3.0952808864325897E-8</v>
      </c>
      <c r="X509" s="45">
        <v>2.4822799996137985E-8</v>
      </c>
      <c r="Y509" s="45">
        <v>3.0425083062650573E-8</v>
      </c>
      <c r="Z509" s="45">
        <v>1.5570681855123992E-7</v>
      </c>
      <c r="AA509" s="45">
        <v>1.1911270958278317E-7</v>
      </c>
      <c r="AB509" s="45">
        <v>1.7906404397069475E-7</v>
      </c>
      <c r="AC509" s="45">
        <v>3.3219732675209099E-7</v>
      </c>
      <c r="AD509" s="45">
        <v>2.7457242200233707E-7</v>
      </c>
      <c r="AE509" s="45">
        <v>2.0911573071937582E-7</v>
      </c>
    </row>
    <row r="510" spans="1:31" ht="15" customHeight="1">
      <c r="A510" s="42" t="s">
        <v>47</v>
      </c>
      <c r="B510" s="42" t="s">
        <v>48</v>
      </c>
      <c r="C510" s="42" t="s">
        <v>49</v>
      </c>
      <c r="D510" s="42" t="s">
        <v>50</v>
      </c>
      <c r="E510" s="42" t="s">
        <v>51</v>
      </c>
      <c r="F510" s="42" t="s">
        <v>207</v>
      </c>
      <c r="G510" s="42" t="s">
        <v>235</v>
      </c>
      <c r="H510" s="43" t="s">
        <v>54</v>
      </c>
      <c r="I510" s="44">
        <v>25</v>
      </c>
      <c r="J510" s="45">
        <v>1.0337250000000015E-6</v>
      </c>
      <c r="K510" s="45"/>
      <c r="L510" s="45"/>
      <c r="M510" s="45">
        <v>4.2825000000000046E-7</v>
      </c>
      <c r="N510" s="45">
        <v>2.5395682500000085E-6</v>
      </c>
      <c r="O510" s="45">
        <v>2.8801792500000054E-6</v>
      </c>
      <c r="P510" s="45"/>
      <c r="Q510" s="45"/>
      <c r="R510" s="45"/>
      <c r="S510" s="45"/>
      <c r="T510" s="45"/>
      <c r="U510" s="45"/>
      <c r="V510" s="45"/>
      <c r="W510" s="45"/>
      <c r="X510" s="45"/>
      <c r="Y510" s="45"/>
      <c r="Z510" s="45"/>
      <c r="AA510" s="45"/>
      <c r="AB510" s="45"/>
      <c r="AC510" s="45"/>
      <c r="AD510" s="45"/>
      <c r="AE510" s="45"/>
    </row>
    <row r="511" spans="1:31" ht="15" customHeight="1">
      <c r="A511" s="42" t="s">
        <v>47</v>
      </c>
      <c r="B511" s="42" t="s">
        <v>48</v>
      </c>
      <c r="C511" s="42" t="s">
        <v>49</v>
      </c>
      <c r="D511" s="42" t="s">
        <v>50</v>
      </c>
      <c r="E511" s="42" t="s">
        <v>51</v>
      </c>
      <c r="F511" s="42" t="s">
        <v>207</v>
      </c>
      <c r="G511" s="42" t="s">
        <v>235</v>
      </c>
      <c r="H511" s="43" t="s">
        <v>55</v>
      </c>
      <c r="I511" s="44">
        <v>1</v>
      </c>
      <c r="J511" s="45">
        <v>1.0351033000000015E-3</v>
      </c>
      <c r="K511" s="45"/>
      <c r="L511" s="45"/>
      <c r="M511" s="45">
        <v>4.2882100000000045E-4</v>
      </c>
      <c r="N511" s="45">
        <v>2.5429543410000078E-3</v>
      </c>
      <c r="O511" s="45">
        <v>2.8840194890000052E-3</v>
      </c>
      <c r="P511" s="45"/>
      <c r="Q511" s="45"/>
      <c r="R511" s="45"/>
      <c r="S511" s="45"/>
      <c r="T511" s="45"/>
      <c r="U511" s="45"/>
      <c r="V511" s="45"/>
      <c r="W511" s="45"/>
      <c r="X511" s="45"/>
      <c r="Y511" s="45"/>
      <c r="Z511" s="45"/>
      <c r="AA511" s="45"/>
      <c r="AB511" s="45"/>
      <c r="AC511" s="45"/>
      <c r="AD511" s="45"/>
      <c r="AE511" s="45"/>
    </row>
    <row r="512" spans="1:31" ht="15" customHeight="1">
      <c r="A512" s="42" t="s">
        <v>47</v>
      </c>
      <c r="B512" s="42" t="s">
        <v>48</v>
      </c>
      <c r="C512" s="42" t="s">
        <v>49</v>
      </c>
      <c r="D512" s="42" t="s">
        <v>50</v>
      </c>
      <c r="E512" s="42" t="s">
        <v>51</v>
      </c>
      <c r="F512" s="42" t="s">
        <v>207</v>
      </c>
      <c r="G512" s="42" t="s">
        <v>235</v>
      </c>
      <c r="H512" s="43" t="s">
        <v>56</v>
      </c>
      <c r="I512" s="44">
        <v>298</v>
      </c>
      <c r="J512" s="45">
        <v>2.4644004000000036E-6</v>
      </c>
      <c r="K512" s="45"/>
      <c r="L512" s="45"/>
      <c r="M512" s="45">
        <v>1.0209480000000009E-6</v>
      </c>
      <c r="N512" s="45">
        <v>6.0543307080000193E-6</v>
      </c>
      <c r="O512" s="45">
        <v>6.8663473320000135E-6</v>
      </c>
      <c r="P512" s="45"/>
      <c r="Q512" s="45"/>
      <c r="R512" s="45"/>
      <c r="S512" s="45"/>
      <c r="T512" s="45"/>
      <c r="U512" s="45"/>
      <c r="V512" s="45"/>
      <c r="W512" s="45"/>
      <c r="X512" s="45"/>
      <c r="Y512" s="45"/>
      <c r="Z512" s="45"/>
      <c r="AA512" s="45"/>
      <c r="AB512" s="45"/>
      <c r="AC512" s="45"/>
      <c r="AD512" s="45"/>
      <c r="AE512" s="45"/>
    </row>
    <row r="513" spans="1:31" ht="15" customHeight="1">
      <c r="A513" s="42" t="s">
        <v>47</v>
      </c>
      <c r="B513" s="42" t="s">
        <v>48</v>
      </c>
      <c r="C513" s="42" t="s">
        <v>49</v>
      </c>
      <c r="D513" s="42" t="s">
        <v>50</v>
      </c>
      <c r="E513" s="42" t="s">
        <v>51</v>
      </c>
      <c r="F513" s="42" t="s">
        <v>207</v>
      </c>
      <c r="G513" s="42" t="s">
        <v>236</v>
      </c>
      <c r="H513" s="43" t="s">
        <v>54</v>
      </c>
      <c r="I513" s="44">
        <v>25</v>
      </c>
      <c r="J513" s="45">
        <v>8.1668799999999857E-5</v>
      </c>
      <c r="K513" s="45">
        <v>2.6879999999999944E-7</v>
      </c>
      <c r="L513" s="45">
        <v>7.4756000000000028E-5</v>
      </c>
      <c r="M513" s="45">
        <v>1.4110639999999989E-4</v>
      </c>
      <c r="N513" s="45">
        <v>1.6602017599999993E-4</v>
      </c>
      <c r="O513" s="45">
        <v>1.5744294399999998E-4</v>
      </c>
      <c r="P513" s="45">
        <v>1.3420642399999995E-4</v>
      </c>
      <c r="Q513" s="45">
        <v>1.1780159999999983E-4</v>
      </c>
      <c r="R513" s="45">
        <v>6.6492799999999974E-5</v>
      </c>
      <c r="S513" s="45">
        <v>1.875043090623194E-4</v>
      </c>
      <c r="T513" s="45">
        <v>1.0756124245749298E-4</v>
      </c>
      <c r="U513" s="45">
        <v>6.3725003504742453E-5</v>
      </c>
      <c r="V513" s="45"/>
      <c r="W513" s="45"/>
      <c r="X513" s="45"/>
      <c r="Y513" s="45"/>
      <c r="Z513" s="45"/>
      <c r="AA513" s="45"/>
      <c r="AB513" s="45"/>
      <c r="AC513" s="45"/>
      <c r="AD513" s="45"/>
      <c r="AE513" s="45"/>
    </row>
    <row r="514" spans="1:31" ht="15" customHeight="1">
      <c r="A514" s="42" t="s">
        <v>47</v>
      </c>
      <c r="B514" s="42" t="s">
        <v>48</v>
      </c>
      <c r="C514" s="42" t="s">
        <v>49</v>
      </c>
      <c r="D514" s="42" t="s">
        <v>50</v>
      </c>
      <c r="E514" s="42" t="s">
        <v>51</v>
      </c>
      <c r="F514" s="42" t="s">
        <v>207</v>
      </c>
      <c r="G514" s="42" t="s">
        <v>236</v>
      </c>
      <c r="H514" s="43" t="s">
        <v>55</v>
      </c>
      <c r="I514" s="44">
        <v>1</v>
      </c>
      <c r="J514" s="45">
        <v>7.0210667359999878E-3</v>
      </c>
      <c r="K514" s="45">
        <v>2.3108735999999949E-5</v>
      </c>
      <c r="L514" s="45">
        <v>6.4267733200000015E-3</v>
      </c>
      <c r="M514" s="45">
        <v>1.213091720799999E-2</v>
      </c>
      <c r="N514" s="45">
        <v>1.4272754530719998E-2</v>
      </c>
      <c r="O514" s="45">
        <v>1.3535369895679996E-2</v>
      </c>
      <c r="P514" s="45">
        <v>1.1537726271279997E-2</v>
      </c>
      <c r="Q514" s="45">
        <v>1.0127403551999987E-2</v>
      </c>
      <c r="R514" s="45">
        <v>5.7163860159999969E-3</v>
      </c>
      <c r="S514" s="45">
        <v>1.518185209375391E-2</v>
      </c>
      <c r="T514" s="45">
        <v>9.5459735383803118E-3</v>
      </c>
      <c r="U514" s="45">
        <v>6.0277961053573853E-3</v>
      </c>
      <c r="V514" s="45"/>
      <c r="W514" s="45"/>
      <c r="X514" s="45"/>
      <c r="Y514" s="45"/>
      <c r="Z514" s="45"/>
      <c r="AA514" s="45"/>
      <c r="AB514" s="45"/>
      <c r="AC514" s="45"/>
      <c r="AD514" s="45"/>
      <c r="AE514" s="45"/>
    </row>
    <row r="515" spans="1:31" ht="15" customHeight="1">
      <c r="A515" s="42" t="s">
        <v>47</v>
      </c>
      <c r="B515" s="42" t="s">
        <v>48</v>
      </c>
      <c r="C515" s="42" t="s">
        <v>49</v>
      </c>
      <c r="D515" s="42" t="s">
        <v>50</v>
      </c>
      <c r="E515" s="42" t="s">
        <v>51</v>
      </c>
      <c r="F515" s="42" t="s">
        <v>207</v>
      </c>
      <c r="G515" s="42" t="s">
        <v>236</v>
      </c>
      <c r="H515" s="43" t="s">
        <v>56</v>
      </c>
      <c r="I515" s="44">
        <v>298</v>
      </c>
      <c r="J515" s="45">
        <v>1.2777083759999978E-4</v>
      </c>
      <c r="K515" s="45">
        <v>4.20537599999999E-7</v>
      </c>
      <c r="L515" s="45">
        <v>1.1695576200000004E-4</v>
      </c>
      <c r="M515" s="45">
        <v>2.2076096279999988E-4</v>
      </c>
      <c r="N515" s="45">
        <v>2.5973856535199994E-4</v>
      </c>
      <c r="O515" s="45">
        <v>2.4631948588799997E-4</v>
      </c>
      <c r="P515" s="45">
        <v>2.0996595034799995E-4</v>
      </c>
      <c r="Q515" s="45">
        <v>1.8430060319999975E-4</v>
      </c>
      <c r="R515" s="45">
        <v>1.0402798559999997E-4</v>
      </c>
      <c r="S515" s="45">
        <v>2.933504915279987E-4</v>
      </c>
      <c r="T515" s="45">
        <v>1.6827956382474776E-4</v>
      </c>
      <c r="U515" s="45">
        <v>9.9873601789136356E-5</v>
      </c>
      <c r="V515" s="45"/>
      <c r="W515" s="45"/>
      <c r="X515" s="45"/>
      <c r="Y515" s="45"/>
      <c r="Z515" s="45"/>
      <c r="AA515" s="45"/>
      <c r="AB515" s="45"/>
      <c r="AC515" s="45"/>
      <c r="AD515" s="45"/>
      <c r="AE515" s="45"/>
    </row>
    <row r="516" spans="1:31" ht="15" customHeight="1">
      <c r="A516" s="42" t="s">
        <v>47</v>
      </c>
      <c r="B516" s="42" t="s">
        <v>48</v>
      </c>
      <c r="C516" s="42" t="s">
        <v>49</v>
      </c>
      <c r="D516" s="42" t="s">
        <v>50</v>
      </c>
      <c r="E516" s="42" t="s">
        <v>51</v>
      </c>
      <c r="F516" s="42" t="s">
        <v>207</v>
      </c>
      <c r="G516" s="42" t="s">
        <v>237</v>
      </c>
      <c r="H516" s="43" t="s">
        <v>54</v>
      </c>
      <c r="I516" s="44">
        <v>25</v>
      </c>
      <c r="J516" s="45">
        <v>1.0644487500000026E-4</v>
      </c>
      <c r="K516" s="45">
        <v>6.788580000000025E-5</v>
      </c>
      <c r="L516" s="45">
        <v>4.1250000000000002E-8</v>
      </c>
      <c r="M516" s="45">
        <v>1.5142297500000002E-4</v>
      </c>
      <c r="N516" s="45">
        <v>2.5900715250000004E-5</v>
      </c>
      <c r="O516" s="45">
        <v>5.1981743999999774E-5</v>
      </c>
      <c r="P516" s="45">
        <v>6.394089449999991E-5</v>
      </c>
      <c r="Q516" s="45">
        <v>7.7304000000000302E-5</v>
      </c>
      <c r="R516" s="45">
        <v>2.476289999999999E-5</v>
      </c>
      <c r="S516" s="45"/>
      <c r="T516" s="45"/>
      <c r="U516" s="45"/>
      <c r="V516" s="45"/>
      <c r="W516" s="45"/>
      <c r="X516" s="45"/>
      <c r="Y516" s="45"/>
      <c r="Z516" s="45"/>
      <c r="AA516" s="45"/>
      <c r="AB516" s="45"/>
      <c r="AC516" s="45"/>
      <c r="AD516" s="45"/>
      <c r="AE516" s="45"/>
    </row>
    <row r="517" spans="1:31" ht="15" customHeight="1">
      <c r="A517" s="42" t="s">
        <v>47</v>
      </c>
      <c r="B517" s="42" t="s">
        <v>48</v>
      </c>
      <c r="C517" s="42" t="s">
        <v>49</v>
      </c>
      <c r="D517" s="42" t="s">
        <v>50</v>
      </c>
      <c r="E517" s="42" t="s">
        <v>51</v>
      </c>
      <c r="F517" s="42" t="s">
        <v>207</v>
      </c>
      <c r="G517" s="42" t="s">
        <v>237</v>
      </c>
      <c r="H517" s="43" t="s">
        <v>55</v>
      </c>
      <c r="I517" s="44">
        <v>1</v>
      </c>
      <c r="J517" s="45">
        <v>0.10502561000000026</v>
      </c>
      <c r="K517" s="45">
        <v>6.6980656000000249E-2</v>
      </c>
      <c r="L517" s="45">
        <v>4.0700000000000007E-5</v>
      </c>
      <c r="M517" s="45">
        <v>0.14940400200000001</v>
      </c>
      <c r="N517" s="45">
        <v>2.5555372380000003E-2</v>
      </c>
      <c r="O517" s="45">
        <v>5.1288654079999781E-2</v>
      </c>
      <c r="P517" s="45">
        <v>6.3088349239999911E-2</v>
      </c>
      <c r="Q517" s="45">
        <v>7.627328000000029E-2</v>
      </c>
      <c r="R517" s="45">
        <v>2.4432727999999987E-2</v>
      </c>
      <c r="S517" s="45"/>
      <c r="T517" s="45"/>
      <c r="U517" s="45"/>
      <c r="V517" s="45"/>
      <c r="W517" s="45"/>
      <c r="X517" s="45"/>
      <c r="Y517" s="45"/>
      <c r="Z517" s="45"/>
      <c r="AA517" s="45"/>
      <c r="AB517" s="45"/>
      <c r="AC517" s="45"/>
      <c r="AD517" s="45"/>
      <c r="AE517" s="45"/>
    </row>
    <row r="518" spans="1:31" ht="15" customHeight="1">
      <c r="A518" s="42" t="s">
        <v>47</v>
      </c>
      <c r="B518" s="42" t="s">
        <v>48</v>
      </c>
      <c r="C518" s="42" t="s">
        <v>49</v>
      </c>
      <c r="D518" s="42" t="s">
        <v>50</v>
      </c>
      <c r="E518" s="42" t="s">
        <v>51</v>
      </c>
      <c r="F518" s="42" t="s">
        <v>207</v>
      </c>
      <c r="G518" s="42" t="s">
        <v>237</v>
      </c>
      <c r="H518" s="43" t="s">
        <v>56</v>
      </c>
      <c r="I518" s="44">
        <v>298</v>
      </c>
      <c r="J518" s="45">
        <v>2.5376458200000062E-4</v>
      </c>
      <c r="K518" s="45">
        <v>1.618397472000006E-4</v>
      </c>
      <c r="L518" s="45">
        <v>9.8340000000000019E-8</v>
      </c>
      <c r="M518" s="45">
        <v>3.6099237240000003E-4</v>
      </c>
      <c r="N518" s="45">
        <v>6.1747305156000014E-5</v>
      </c>
      <c r="O518" s="45">
        <v>1.2392447769599948E-4</v>
      </c>
      <c r="P518" s="45">
        <v>1.5243509248799982E-4</v>
      </c>
      <c r="Q518" s="45">
        <v>1.8429273600000071E-4</v>
      </c>
      <c r="R518" s="45">
        <v>5.903475359999998E-5</v>
      </c>
      <c r="S518" s="45"/>
      <c r="T518" s="45"/>
      <c r="U518" s="45"/>
      <c r="V518" s="45"/>
      <c r="W518" s="45"/>
      <c r="X518" s="45"/>
      <c r="Y518" s="45"/>
      <c r="Z518" s="45"/>
      <c r="AA518" s="45"/>
      <c r="AB518" s="45"/>
      <c r="AC518" s="45"/>
      <c r="AD518" s="45"/>
      <c r="AE518" s="45"/>
    </row>
    <row r="519" spans="1:31" ht="15" customHeight="1">
      <c r="A519" s="42" t="s">
        <v>47</v>
      </c>
      <c r="B519" s="42" t="s">
        <v>48</v>
      </c>
      <c r="C519" s="42" t="s">
        <v>49</v>
      </c>
      <c r="D519" s="42" t="s">
        <v>50</v>
      </c>
      <c r="E519" s="42" t="s">
        <v>51</v>
      </c>
      <c r="F519" s="42" t="s">
        <v>207</v>
      </c>
      <c r="G519" s="42" t="s">
        <v>238</v>
      </c>
      <c r="H519" s="43" t="s">
        <v>54</v>
      </c>
      <c r="I519" s="44">
        <v>25</v>
      </c>
      <c r="J519" s="45">
        <v>4.027330334182979E-10</v>
      </c>
      <c r="K519" s="45">
        <v>8.5278157245625432E-11</v>
      </c>
      <c r="L519" s="45">
        <v>1.4065576699919934E-10</v>
      </c>
      <c r="M519" s="45">
        <v>2.3909230045683075E-11</v>
      </c>
      <c r="N519" s="45">
        <v>5.1115947613307159E-11</v>
      </c>
      <c r="O519" s="45">
        <v>2.4178593188153461E-10</v>
      </c>
      <c r="P519" s="45">
        <v>1.2599374633274357E-9</v>
      </c>
      <c r="Q519" s="45">
        <v>9.2707377420416638E-10</v>
      </c>
      <c r="R519" s="45">
        <v>9.7988849757092535E-10</v>
      </c>
      <c r="S519" s="45">
        <v>5.9633966576326373E-10</v>
      </c>
      <c r="T519" s="45">
        <v>1.8935290373312707E-10</v>
      </c>
      <c r="U519" s="45">
        <v>2.973395927273229E-10</v>
      </c>
      <c r="V519" s="45">
        <v>5.6768392795287231E-10</v>
      </c>
      <c r="W519" s="45">
        <v>4.0654602662388936E-9</v>
      </c>
      <c r="X519" s="45">
        <v>1.6258429693975104E-9</v>
      </c>
      <c r="Y519" s="45">
        <v>1.6782114384834824E-9</v>
      </c>
      <c r="Z519" s="45">
        <v>3.8906924047576884E-9</v>
      </c>
      <c r="AA519" s="45">
        <v>3.3725263408486749E-9</v>
      </c>
      <c r="AB519" s="45">
        <v>2.8414624360769639E-9</v>
      </c>
      <c r="AC519" s="45">
        <v>3.5944138676611186E-9</v>
      </c>
      <c r="AD519" s="45">
        <v>2.0498098953928868E-9</v>
      </c>
      <c r="AE519" s="45">
        <v>9.3079655454137549E-10</v>
      </c>
    </row>
    <row r="520" spans="1:31" ht="15" customHeight="1">
      <c r="A520" s="42" t="s">
        <v>47</v>
      </c>
      <c r="B520" s="42" t="s">
        <v>48</v>
      </c>
      <c r="C520" s="42" t="s">
        <v>49</v>
      </c>
      <c r="D520" s="42" t="s">
        <v>50</v>
      </c>
      <c r="E520" s="42" t="s">
        <v>51</v>
      </c>
      <c r="F520" s="42" t="s">
        <v>207</v>
      </c>
      <c r="G520" s="42" t="s">
        <v>238</v>
      </c>
      <c r="H520" s="43" t="s">
        <v>56</v>
      </c>
      <c r="I520" s="44">
        <v>298</v>
      </c>
      <c r="J520" s="45">
        <v>9.6011555166922237E-10</v>
      </c>
      <c r="K520" s="45">
        <v>2.0330312687357104E-10</v>
      </c>
      <c r="L520" s="45">
        <v>3.3532334852609124E-10</v>
      </c>
      <c r="M520" s="45">
        <v>5.6999604428908464E-11</v>
      </c>
      <c r="N520" s="45">
        <v>1.2186041911012431E-10</v>
      </c>
      <c r="O520" s="45">
        <v>5.7641766160557854E-10</v>
      </c>
      <c r="P520" s="45">
        <v>3.0036909125726075E-9</v>
      </c>
      <c r="Q520" s="45">
        <v>2.2101438777027332E-9</v>
      </c>
      <c r="R520" s="45">
        <v>2.3360541782090862E-9</v>
      </c>
      <c r="S520" s="45">
        <v>1.4216737631796212E-9</v>
      </c>
      <c r="T520" s="45">
        <v>4.51417322499775E-10</v>
      </c>
      <c r="U520" s="45">
        <v>7.0885758906193788E-10</v>
      </c>
      <c r="V520" s="45">
        <v>1.3533584842396475E-9</v>
      </c>
      <c r="W520" s="45">
        <v>9.6920572747135206E-9</v>
      </c>
      <c r="X520" s="45">
        <v>3.8760096390436636E-9</v>
      </c>
      <c r="Y520" s="45">
        <v>4.0008560693446222E-9</v>
      </c>
      <c r="Z520" s="45">
        <v>9.2754106929423268E-9</v>
      </c>
      <c r="AA520" s="45">
        <v>8.0401027965832371E-9</v>
      </c>
      <c r="AB520" s="45">
        <v>6.7740464476074825E-9</v>
      </c>
      <c r="AC520" s="45">
        <v>8.5690826605041031E-9</v>
      </c>
      <c r="AD520" s="45">
        <v>4.8867467906166432E-9</v>
      </c>
      <c r="AE520" s="45">
        <v>2.2190189860266387E-9</v>
      </c>
    </row>
    <row r="521" spans="1:31" ht="15" customHeight="1">
      <c r="A521" s="42" t="s">
        <v>47</v>
      </c>
      <c r="B521" s="42" t="s">
        <v>48</v>
      </c>
      <c r="C521" s="42" t="s">
        <v>49</v>
      </c>
      <c r="D521" s="42" t="s">
        <v>50</v>
      </c>
      <c r="E521" s="42" t="s">
        <v>51</v>
      </c>
      <c r="F521" s="42" t="s">
        <v>207</v>
      </c>
      <c r="G521" s="42" t="s">
        <v>239</v>
      </c>
      <c r="H521" s="43" t="s">
        <v>54</v>
      </c>
      <c r="I521" s="44">
        <v>25</v>
      </c>
      <c r="J521" s="45"/>
      <c r="K521" s="45"/>
      <c r="L521" s="45"/>
      <c r="M521" s="45"/>
      <c r="N521" s="45"/>
      <c r="O521" s="45"/>
      <c r="P521" s="45"/>
      <c r="Q521" s="45"/>
      <c r="R521" s="45"/>
      <c r="S521" s="45"/>
      <c r="T521" s="45"/>
      <c r="U521" s="45"/>
      <c r="V521" s="45">
        <v>9.3900616057647332E-6</v>
      </c>
      <c r="W521" s="45">
        <v>1.1157078978593934E-5</v>
      </c>
      <c r="X521" s="45">
        <v>8.7188672542217063E-6</v>
      </c>
      <c r="Y521" s="45">
        <v>1.0346493627623142E-5</v>
      </c>
      <c r="Z521" s="45">
        <v>1.0465144544069831E-5</v>
      </c>
      <c r="AA521" s="45">
        <v>1.5484986467385027E-6</v>
      </c>
      <c r="AB521" s="45"/>
      <c r="AC521" s="45"/>
      <c r="AD521" s="45"/>
      <c r="AE521" s="45"/>
    </row>
    <row r="522" spans="1:31" ht="15" customHeight="1">
      <c r="A522" s="42" t="s">
        <v>47</v>
      </c>
      <c r="B522" s="42" t="s">
        <v>48</v>
      </c>
      <c r="C522" s="42" t="s">
        <v>49</v>
      </c>
      <c r="D522" s="42" t="s">
        <v>50</v>
      </c>
      <c r="E522" s="42" t="s">
        <v>51</v>
      </c>
      <c r="F522" s="42" t="s">
        <v>207</v>
      </c>
      <c r="G522" s="42" t="s">
        <v>239</v>
      </c>
      <c r="H522" s="43" t="s">
        <v>56</v>
      </c>
      <c r="I522" s="44">
        <v>298</v>
      </c>
      <c r="J522" s="45"/>
      <c r="K522" s="45"/>
      <c r="L522" s="45"/>
      <c r="M522" s="45"/>
      <c r="N522" s="45"/>
      <c r="O522" s="45"/>
      <c r="P522" s="45"/>
      <c r="Q522" s="45"/>
      <c r="R522" s="45"/>
      <c r="S522" s="45"/>
      <c r="T522" s="45"/>
      <c r="U522" s="45"/>
      <c r="V522" s="45">
        <v>2.2036127073328392E-5</v>
      </c>
      <c r="W522" s="45">
        <v>2.6182875093015322E-5</v>
      </c>
      <c r="X522" s="45">
        <v>2.0461001728844792E-5</v>
      </c>
      <c r="Y522" s="45">
        <v>2.4280633920624606E-5</v>
      </c>
      <c r="Z522" s="45">
        <v>2.4559077958795872E-5</v>
      </c>
      <c r="AA522" s="45">
        <v>3.6339391992335804E-6</v>
      </c>
      <c r="AB522" s="45"/>
      <c r="AC522" s="45"/>
      <c r="AD522" s="45"/>
      <c r="AE522" s="45"/>
    </row>
    <row r="523" spans="1:31" ht="15" customHeight="1">
      <c r="A523" s="42" t="s">
        <v>47</v>
      </c>
      <c r="B523" s="42" t="s">
        <v>48</v>
      </c>
      <c r="C523" s="42" t="s">
        <v>49</v>
      </c>
      <c r="D523" s="42" t="s">
        <v>50</v>
      </c>
      <c r="E523" s="42" t="s">
        <v>51</v>
      </c>
      <c r="F523" s="42" t="s">
        <v>207</v>
      </c>
      <c r="G523" s="42" t="s">
        <v>240</v>
      </c>
      <c r="H523" s="43" t="s">
        <v>54</v>
      </c>
      <c r="I523" s="44">
        <v>25</v>
      </c>
      <c r="J523" s="45"/>
      <c r="K523" s="45"/>
      <c r="L523" s="45">
        <v>6.487574999999999E-5</v>
      </c>
      <c r="M523" s="45">
        <v>1.5180000000000035E-6</v>
      </c>
      <c r="N523" s="45"/>
      <c r="O523" s="45">
        <v>1.0650000000000033E-10</v>
      </c>
      <c r="P523" s="45">
        <v>9.6299999999999926E-10</v>
      </c>
      <c r="Q523" s="45">
        <v>7.1550000000000007E-7</v>
      </c>
      <c r="R523" s="45"/>
      <c r="S523" s="45">
        <v>5.2499999999999974E-10</v>
      </c>
      <c r="T523" s="45">
        <v>5.2499999999999974E-10</v>
      </c>
      <c r="U523" s="45"/>
      <c r="V523" s="45"/>
      <c r="W523" s="45"/>
      <c r="X523" s="45"/>
      <c r="Y523" s="45"/>
      <c r="Z523" s="45"/>
      <c r="AA523" s="45"/>
      <c r="AB523" s="45"/>
      <c r="AC523" s="45"/>
      <c r="AD523" s="45"/>
      <c r="AE523" s="45"/>
    </row>
    <row r="524" spans="1:31" ht="15" customHeight="1">
      <c r="A524" s="42" t="s">
        <v>47</v>
      </c>
      <c r="B524" s="42" t="s">
        <v>48</v>
      </c>
      <c r="C524" s="42" t="s">
        <v>49</v>
      </c>
      <c r="D524" s="42" t="s">
        <v>50</v>
      </c>
      <c r="E524" s="42" t="s">
        <v>51</v>
      </c>
      <c r="F524" s="42" t="s">
        <v>207</v>
      </c>
      <c r="G524" s="42" t="s">
        <v>240</v>
      </c>
      <c r="H524" s="43" t="s">
        <v>55</v>
      </c>
      <c r="I524" s="44">
        <v>1</v>
      </c>
      <c r="J524" s="45"/>
      <c r="K524" s="45"/>
      <c r="L524" s="45">
        <v>6.4434594899999989E-2</v>
      </c>
      <c r="M524" s="45">
        <v>1.5076776000000033E-3</v>
      </c>
      <c r="N524" s="45"/>
      <c r="O524" s="45">
        <v>1.0577580000000033E-7</v>
      </c>
      <c r="P524" s="45">
        <v>9.564515999999992E-7</v>
      </c>
      <c r="Q524" s="45">
        <v>7.1063460000000001E-4</v>
      </c>
      <c r="R524" s="45"/>
      <c r="S524" s="45">
        <v>5.2142999999999977E-7</v>
      </c>
      <c r="T524" s="45">
        <v>5.2142999999999977E-7</v>
      </c>
      <c r="U524" s="45"/>
      <c r="V524" s="45"/>
      <c r="W524" s="45"/>
      <c r="X524" s="45"/>
      <c r="Y524" s="45"/>
      <c r="Z524" s="45"/>
      <c r="AA524" s="45"/>
      <c r="AB524" s="45"/>
      <c r="AC524" s="45"/>
      <c r="AD524" s="45"/>
      <c r="AE524" s="45"/>
    </row>
    <row r="525" spans="1:31" ht="15" customHeight="1">
      <c r="A525" s="42" t="s">
        <v>47</v>
      </c>
      <c r="B525" s="42" t="s">
        <v>48</v>
      </c>
      <c r="C525" s="42" t="s">
        <v>49</v>
      </c>
      <c r="D525" s="42" t="s">
        <v>50</v>
      </c>
      <c r="E525" s="42" t="s">
        <v>51</v>
      </c>
      <c r="F525" s="42" t="s">
        <v>207</v>
      </c>
      <c r="G525" s="42" t="s">
        <v>240</v>
      </c>
      <c r="H525" s="43" t="s">
        <v>56</v>
      </c>
      <c r="I525" s="44">
        <v>298</v>
      </c>
      <c r="J525" s="45"/>
      <c r="K525" s="45"/>
      <c r="L525" s="45">
        <v>1.5466378799999997E-4</v>
      </c>
      <c r="M525" s="45">
        <v>3.6189120000000077E-6</v>
      </c>
      <c r="N525" s="45"/>
      <c r="O525" s="45">
        <v>2.5389600000000076E-10</v>
      </c>
      <c r="P525" s="45">
        <v>2.2957919999999986E-9</v>
      </c>
      <c r="Q525" s="45">
        <v>1.7057520000000002E-6</v>
      </c>
      <c r="R525" s="45"/>
      <c r="S525" s="45">
        <v>1.2515999999999995E-9</v>
      </c>
      <c r="T525" s="45">
        <v>1.2515999999999995E-9</v>
      </c>
      <c r="U525" s="45"/>
      <c r="V525" s="45"/>
      <c r="W525" s="45"/>
      <c r="X525" s="45"/>
      <c r="Y525" s="45"/>
      <c r="Z525" s="45"/>
      <c r="AA525" s="45"/>
      <c r="AB525" s="45"/>
      <c r="AC525" s="45"/>
      <c r="AD525" s="45"/>
      <c r="AE525" s="45"/>
    </row>
    <row r="526" spans="1:31" ht="15" customHeight="1">
      <c r="A526" s="42" t="s">
        <v>47</v>
      </c>
      <c r="B526" s="42" t="s">
        <v>48</v>
      </c>
      <c r="C526" s="42" t="s">
        <v>49</v>
      </c>
      <c r="D526" s="42" t="s">
        <v>50</v>
      </c>
      <c r="E526" s="42" t="s">
        <v>51</v>
      </c>
      <c r="F526" s="42" t="s">
        <v>207</v>
      </c>
      <c r="G526" s="42" t="s">
        <v>241</v>
      </c>
      <c r="H526" s="43" t="s">
        <v>54</v>
      </c>
      <c r="I526" s="44">
        <v>25</v>
      </c>
      <c r="J526" s="45">
        <v>1.8357055999999977E-4</v>
      </c>
      <c r="K526" s="45">
        <v>7.7810959999999812E-5</v>
      </c>
      <c r="L526" s="45">
        <v>1.246185600000001E-4</v>
      </c>
      <c r="M526" s="45">
        <v>2.3672728000000018E-4</v>
      </c>
      <c r="N526" s="45">
        <v>2.3658392320000048E-4</v>
      </c>
      <c r="O526" s="45">
        <v>2.5750508080000015E-4</v>
      </c>
      <c r="P526" s="45">
        <v>2.4060168240000004E-4</v>
      </c>
      <c r="Q526" s="45">
        <v>2.155086400000005E-4</v>
      </c>
      <c r="R526" s="45">
        <v>2.1244248000000038E-4</v>
      </c>
      <c r="S526" s="45">
        <v>1.0012859270096252E-4</v>
      </c>
      <c r="T526" s="45">
        <v>4.7148384722944303E-6</v>
      </c>
      <c r="U526" s="45">
        <v>1.3807164617435754E-4</v>
      </c>
      <c r="V526" s="45">
        <v>1.1740240000000003E-5</v>
      </c>
      <c r="W526" s="45">
        <v>1.6211360000000003E-5</v>
      </c>
      <c r="X526" s="45">
        <v>1.8790960000000008E-5</v>
      </c>
      <c r="Y526" s="45">
        <v>1.5904160000000003E-5</v>
      </c>
      <c r="Z526" s="45">
        <v>2.7673520000000007E-5</v>
      </c>
      <c r="AA526" s="45">
        <v>3.0148400000000008E-5</v>
      </c>
      <c r="AB526" s="45">
        <v>2.8025120000000009E-5</v>
      </c>
      <c r="AC526" s="45">
        <v>3.1466400000000008E-5</v>
      </c>
      <c r="AD526" s="45">
        <v>2.5504240000000005E-5</v>
      </c>
      <c r="AE526" s="45">
        <v>2.7674320000000008E-5</v>
      </c>
    </row>
    <row r="527" spans="1:31" ht="15" customHeight="1">
      <c r="A527" s="42" t="s">
        <v>47</v>
      </c>
      <c r="B527" s="42" t="s">
        <v>48</v>
      </c>
      <c r="C527" s="42" t="s">
        <v>49</v>
      </c>
      <c r="D527" s="42" t="s">
        <v>50</v>
      </c>
      <c r="E527" s="42" t="s">
        <v>51</v>
      </c>
      <c r="F527" s="42" t="s">
        <v>207</v>
      </c>
      <c r="G527" s="42" t="s">
        <v>241</v>
      </c>
      <c r="H527" s="43" t="s">
        <v>56</v>
      </c>
      <c r="I527" s="44">
        <v>298</v>
      </c>
      <c r="J527" s="45">
        <v>4.307942116799994E-4</v>
      </c>
      <c r="K527" s="45">
        <v>1.8260287037999952E-4</v>
      </c>
      <c r="L527" s="45">
        <v>2.9244860568000024E-4</v>
      </c>
      <c r="M527" s="45">
        <v>5.555397443400003E-4</v>
      </c>
      <c r="N527" s="45">
        <v>5.5520332176960097E-4</v>
      </c>
      <c r="O527" s="45">
        <v>6.0430004836740025E-4</v>
      </c>
      <c r="P527" s="45">
        <v>5.6463199817220007E-4</v>
      </c>
      <c r="Q527" s="45">
        <v>5.0574490092000117E-4</v>
      </c>
      <c r="R527" s="45">
        <v>4.985493899400009E-4</v>
      </c>
      <c r="S527" s="45">
        <v>2.3497677492098377E-4</v>
      </c>
      <c r="T527" s="45">
        <v>1.1064547184856952E-5</v>
      </c>
      <c r="U527" s="45">
        <v>3.2405677332342621E-4</v>
      </c>
      <c r="V527" s="45">
        <v>2.755140822E-5</v>
      </c>
      <c r="W527" s="45">
        <v>3.804400908E-5</v>
      </c>
      <c r="X527" s="45">
        <v>4.4097685380000009E-5</v>
      </c>
      <c r="Y527" s="45">
        <v>3.7323087480000005E-5</v>
      </c>
      <c r="Z527" s="45">
        <v>6.4942833060000027E-5</v>
      </c>
      <c r="AA527" s="45">
        <v>7.0750757700000004E-5</v>
      </c>
      <c r="AB527" s="45">
        <v>6.5767950360000015E-5</v>
      </c>
      <c r="AC527" s="45">
        <v>7.3843774199999998E-5</v>
      </c>
      <c r="AD527" s="45">
        <v>5.9852075219999997E-5</v>
      </c>
      <c r="AE527" s="45">
        <v>6.4944710460000015E-5</v>
      </c>
    </row>
    <row r="528" spans="1:31" ht="15" customHeight="1">
      <c r="A528" s="42" t="s">
        <v>47</v>
      </c>
      <c r="B528" s="42" t="s">
        <v>48</v>
      </c>
      <c r="C528" s="42" t="s">
        <v>49</v>
      </c>
      <c r="D528" s="42" t="s">
        <v>50</v>
      </c>
      <c r="E528" s="42" t="s">
        <v>51</v>
      </c>
      <c r="F528" s="42" t="s">
        <v>207</v>
      </c>
      <c r="G528" s="42" t="s">
        <v>242</v>
      </c>
      <c r="H528" s="43" t="s">
        <v>54</v>
      </c>
      <c r="I528" s="44">
        <v>25</v>
      </c>
      <c r="J528" s="45">
        <v>7.3429726696658078E-7</v>
      </c>
      <c r="K528" s="45">
        <v>1.2673945937337618E-7</v>
      </c>
      <c r="L528" s="45">
        <v>1.3568254621357643E-7</v>
      </c>
      <c r="M528" s="45">
        <v>1.0242593953399984E-7</v>
      </c>
      <c r="N528" s="45">
        <v>1.4761024739055059E-7</v>
      </c>
      <c r="O528" s="45">
        <v>4.0557715243012608E-7</v>
      </c>
      <c r="P528" s="45">
        <v>2.9294914575283649E-7</v>
      </c>
      <c r="Q528" s="45">
        <v>2.2714166886061271E-7</v>
      </c>
      <c r="R528" s="45">
        <v>3.3576499206498891E-7</v>
      </c>
      <c r="S528" s="45">
        <v>3.0213761002524628E-7</v>
      </c>
      <c r="T528" s="45">
        <v>1.2756151971677708E-7</v>
      </c>
      <c r="U528" s="45">
        <v>8.8330983514315682E-8</v>
      </c>
      <c r="V528" s="45">
        <v>1.0430541134671155E-7</v>
      </c>
      <c r="W528" s="45">
        <v>2.478216953391582E-7</v>
      </c>
      <c r="X528" s="45">
        <v>9.2822914690100164E-8</v>
      </c>
      <c r="Y528" s="45">
        <v>5.0355482663078228E-8</v>
      </c>
      <c r="Z528" s="45">
        <v>8.9038057946994668E-8</v>
      </c>
      <c r="AA528" s="45">
        <v>7.2115409215540155E-8</v>
      </c>
      <c r="AB528" s="45">
        <v>5.5107029626549832E-8</v>
      </c>
      <c r="AC528" s="45">
        <v>5.4426946291142731E-8</v>
      </c>
      <c r="AD528" s="45">
        <v>2.4790173634560401E-8</v>
      </c>
      <c r="AE528" s="45">
        <v>9.6920612492695223E-9</v>
      </c>
    </row>
    <row r="529" spans="1:31" ht="15" customHeight="1">
      <c r="A529" s="42" t="s">
        <v>47</v>
      </c>
      <c r="B529" s="42" t="s">
        <v>48</v>
      </c>
      <c r="C529" s="42" t="s">
        <v>49</v>
      </c>
      <c r="D529" s="42" t="s">
        <v>50</v>
      </c>
      <c r="E529" s="42" t="s">
        <v>51</v>
      </c>
      <c r="F529" s="42" t="s">
        <v>207</v>
      </c>
      <c r="G529" s="42" t="s">
        <v>242</v>
      </c>
      <c r="H529" s="43" t="s">
        <v>55</v>
      </c>
      <c r="I529" s="44">
        <v>1</v>
      </c>
      <c r="J529" s="45">
        <v>7.2411501153131085E-4</v>
      </c>
      <c r="K529" s="45">
        <v>1.2498200553673201E-4</v>
      </c>
      <c r="L529" s="45">
        <v>1.3380108157274816E-4</v>
      </c>
      <c r="M529" s="45">
        <v>1.0100563317246169E-4</v>
      </c>
      <c r="N529" s="45">
        <v>1.4556338529340162E-4</v>
      </c>
      <c r="O529" s="45">
        <v>3.9995314924976162E-4</v>
      </c>
      <c r="P529" s="45">
        <v>2.8888691759839714E-4</v>
      </c>
      <c r="Q529" s="45">
        <v>2.2399197105241222E-4</v>
      </c>
      <c r="R529" s="45">
        <v>3.3110905084168769E-4</v>
      </c>
      <c r="S529" s="45">
        <v>2.9461404733299924E-4</v>
      </c>
      <c r="T529" s="45">
        <v>1.243606954425302E-4</v>
      </c>
      <c r="U529" s="45">
        <v>8.7106127209583825E-5</v>
      </c>
      <c r="V529" s="45">
        <v>1.0291664664011784E-4</v>
      </c>
      <c r="W529" s="45">
        <v>2.4392150276342968E-4</v>
      </c>
      <c r="X529" s="45">
        <v>9.1557191044495169E-5</v>
      </c>
      <c r="Y529" s="45">
        <v>4.9657219261484785E-5</v>
      </c>
      <c r="Z529" s="45">
        <v>8.7803401698366789E-5</v>
      </c>
      <c r="AA529" s="45">
        <v>7.1115408874417992E-5</v>
      </c>
      <c r="AB529" s="45">
        <v>5.4342878815728328E-5</v>
      </c>
      <c r="AC529" s="45">
        <v>5.3672225969238882E-5</v>
      </c>
      <c r="AD529" s="45">
        <v>2.4446416560161158E-5</v>
      </c>
      <c r="AE529" s="45">
        <v>9.5576646666129845E-6</v>
      </c>
    </row>
    <row r="530" spans="1:31" ht="15" customHeight="1">
      <c r="A530" s="42" t="s">
        <v>47</v>
      </c>
      <c r="B530" s="42" t="s">
        <v>48</v>
      </c>
      <c r="C530" s="42" t="s">
        <v>49</v>
      </c>
      <c r="D530" s="42" t="s">
        <v>50</v>
      </c>
      <c r="E530" s="42" t="s">
        <v>51</v>
      </c>
      <c r="F530" s="42" t="s">
        <v>207</v>
      </c>
      <c r="G530" s="42" t="s">
        <v>242</v>
      </c>
      <c r="H530" s="43" t="s">
        <v>56</v>
      </c>
      <c r="I530" s="44">
        <v>298</v>
      </c>
      <c r="J530" s="45">
        <v>1.7505646844483286E-6</v>
      </c>
      <c r="K530" s="45">
        <v>3.0214687114612877E-7</v>
      </c>
      <c r="L530" s="45">
        <v>3.2346719017316614E-7</v>
      </c>
      <c r="M530" s="45">
        <v>2.4418343984905554E-7</v>
      </c>
      <c r="N530" s="45">
        <v>3.519028297790726E-7</v>
      </c>
      <c r="O530" s="45">
        <v>9.6689593139342051E-7</v>
      </c>
      <c r="P530" s="45">
        <v>6.9839076347476219E-7</v>
      </c>
      <c r="Q530" s="45">
        <v>5.4150573856370073E-7</v>
      </c>
      <c r="R530" s="45">
        <v>8.004637410829335E-7</v>
      </c>
      <c r="S530" s="45">
        <v>7.2029606230018712E-7</v>
      </c>
      <c r="T530" s="45">
        <v>3.0410666300479654E-7</v>
      </c>
      <c r="U530" s="45">
        <v>2.1058106469812852E-7</v>
      </c>
      <c r="V530" s="45">
        <v>2.4866410065056032E-7</v>
      </c>
      <c r="W530" s="45">
        <v>5.9080692168855322E-7</v>
      </c>
      <c r="X530" s="45">
        <v>2.2128982862119875E-7</v>
      </c>
      <c r="Y530" s="45">
        <v>1.2004747066877849E-7</v>
      </c>
      <c r="Z530" s="45">
        <v>2.1226673014563525E-7</v>
      </c>
      <c r="AA530" s="45">
        <v>1.7192313556984767E-7</v>
      </c>
      <c r="AB530" s="45">
        <v>1.3137515862969479E-7</v>
      </c>
      <c r="AC530" s="45">
        <v>1.2975383995808422E-7</v>
      </c>
      <c r="AD530" s="45">
        <v>5.9099773944791994E-8</v>
      </c>
      <c r="AE530" s="45">
        <v>2.3105874018258534E-8</v>
      </c>
    </row>
    <row r="531" spans="1:31" ht="15" customHeight="1">
      <c r="A531" s="42" t="s">
        <v>47</v>
      </c>
      <c r="B531" s="42" t="s">
        <v>48</v>
      </c>
      <c r="C531" s="42" t="s">
        <v>49</v>
      </c>
      <c r="D531" s="42" t="s">
        <v>50</v>
      </c>
      <c r="E531" s="42" t="s">
        <v>51</v>
      </c>
      <c r="F531" s="42" t="s">
        <v>207</v>
      </c>
      <c r="G531" s="42" t="s">
        <v>243</v>
      </c>
      <c r="H531" s="43" t="s">
        <v>54</v>
      </c>
      <c r="I531" s="44">
        <v>25</v>
      </c>
      <c r="J531" s="45">
        <v>2.0925000000000032E-7</v>
      </c>
      <c r="K531" s="45">
        <v>5.7284999999999899E-7</v>
      </c>
      <c r="L531" s="45">
        <v>8.7007499999999893E-7</v>
      </c>
      <c r="M531" s="45">
        <v>2.4405000000000081E-7</v>
      </c>
      <c r="N531" s="45">
        <v>5.0139824999999998E-7</v>
      </c>
      <c r="O531" s="45">
        <v>3.9132149999999966E-7</v>
      </c>
      <c r="P531" s="45"/>
      <c r="Q531" s="45"/>
      <c r="R531" s="45">
        <v>1.7250000000000012E-9</v>
      </c>
      <c r="S531" s="45"/>
      <c r="T531" s="45">
        <v>2.1556125000000101E-8</v>
      </c>
      <c r="U531" s="45"/>
      <c r="V531" s="45"/>
      <c r="W531" s="45"/>
      <c r="X531" s="45"/>
      <c r="Y531" s="45"/>
      <c r="Z531" s="45"/>
      <c r="AA531" s="45"/>
      <c r="AB531" s="45"/>
      <c r="AC531" s="45"/>
      <c r="AD531" s="45"/>
      <c r="AE531" s="45"/>
    </row>
    <row r="532" spans="1:31" ht="15" customHeight="1">
      <c r="A532" s="42" t="s">
        <v>47</v>
      </c>
      <c r="B532" s="42" t="s">
        <v>48</v>
      </c>
      <c r="C532" s="42" t="s">
        <v>49</v>
      </c>
      <c r="D532" s="42" t="s">
        <v>50</v>
      </c>
      <c r="E532" s="42" t="s">
        <v>51</v>
      </c>
      <c r="F532" s="42" t="s">
        <v>207</v>
      </c>
      <c r="G532" s="42" t="s">
        <v>243</v>
      </c>
      <c r="H532" s="43" t="s">
        <v>55</v>
      </c>
      <c r="I532" s="44">
        <v>1</v>
      </c>
      <c r="J532" s="45">
        <v>2.0149380000000029E-4</v>
      </c>
      <c r="K532" s="45">
        <v>5.5161635999999878E-4</v>
      </c>
      <c r="L532" s="45">
        <v>8.3782421999999894E-4</v>
      </c>
      <c r="M532" s="45">
        <v>2.3500388000000075E-4</v>
      </c>
      <c r="N532" s="45">
        <v>4.8281308819999989E-4</v>
      </c>
      <c r="O532" s="45">
        <v>3.7681651639999967E-4</v>
      </c>
      <c r="P532" s="45"/>
      <c r="Q532" s="45"/>
      <c r="R532" s="45">
        <v>1.6610600000000013E-6</v>
      </c>
      <c r="S532" s="45"/>
      <c r="T532" s="45">
        <v>2.0357000000000083E-5</v>
      </c>
      <c r="U532" s="45"/>
      <c r="V532" s="45"/>
      <c r="W532" s="45"/>
      <c r="X532" s="45"/>
      <c r="Y532" s="45"/>
      <c r="Z532" s="45"/>
      <c r="AA532" s="45"/>
      <c r="AB532" s="45"/>
      <c r="AC532" s="45"/>
      <c r="AD532" s="45"/>
      <c r="AE532" s="45"/>
    </row>
    <row r="533" spans="1:31" ht="15" customHeight="1">
      <c r="A533" s="42" t="s">
        <v>47</v>
      </c>
      <c r="B533" s="42" t="s">
        <v>48</v>
      </c>
      <c r="C533" s="42" t="s">
        <v>49</v>
      </c>
      <c r="D533" s="42" t="s">
        <v>50</v>
      </c>
      <c r="E533" s="42" t="s">
        <v>51</v>
      </c>
      <c r="F533" s="42" t="s">
        <v>207</v>
      </c>
      <c r="G533" s="42" t="s">
        <v>243</v>
      </c>
      <c r="H533" s="43" t="s">
        <v>56</v>
      </c>
      <c r="I533" s="44">
        <v>298</v>
      </c>
      <c r="J533" s="45">
        <v>4.9885200000000079E-7</v>
      </c>
      <c r="K533" s="45">
        <v>1.3656743999999972E-6</v>
      </c>
      <c r="L533" s="45">
        <v>2.0742587999999973E-6</v>
      </c>
      <c r="M533" s="45">
        <v>5.8181520000000186E-7</v>
      </c>
      <c r="N533" s="45">
        <v>1.1953334279999999E-6</v>
      </c>
      <c r="O533" s="45">
        <v>9.3291045599999907E-7</v>
      </c>
      <c r="P533" s="45"/>
      <c r="Q533" s="45"/>
      <c r="R533" s="45">
        <v>4.1124000000000033E-9</v>
      </c>
      <c r="S533" s="45"/>
      <c r="T533" s="45">
        <v>5.138980200000024E-8</v>
      </c>
      <c r="U533" s="45"/>
      <c r="V533" s="45"/>
      <c r="W533" s="45"/>
      <c r="X533" s="45"/>
      <c r="Y533" s="45"/>
      <c r="Z533" s="45"/>
      <c r="AA533" s="45"/>
      <c r="AB533" s="45"/>
      <c r="AC533" s="45"/>
      <c r="AD533" s="45"/>
      <c r="AE533" s="45"/>
    </row>
    <row r="534" spans="1:31" ht="15" customHeight="1">
      <c r="A534" s="42" t="s">
        <v>47</v>
      </c>
      <c r="B534" s="42" t="s">
        <v>48</v>
      </c>
      <c r="C534" s="42" t="s">
        <v>49</v>
      </c>
      <c r="D534" s="42" t="s">
        <v>50</v>
      </c>
      <c r="E534" s="42" t="s">
        <v>51</v>
      </c>
      <c r="F534" s="42" t="s">
        <v>207</v>
      </c>
      <c r="G534" s="42" t="s">
        <v>244</v>
      </c>
      <c r="H534" s="43" t="s">
        <v>54</v>
      </c>
      <c r="I534" s="44">
        <v>25</v>
      </c>
      <c r="J534" s="45"/>
      <c r="K534" s="45"/>
      <c r="L534" s="45"/>
      <c r="M534" s="45"/>
      <c r="N534" s="45"/>
      <c r="O534" s="45">
        <v>1.8592500000000012E-9</v>
      </c>
      <c r="P534" s="45"/>
      <c r="Q534" s="45"/>
      <c r="R534" s="45"/>
      <c r="S534" s="45"/>
      <c r="T534" s="45"/>
      <c r="U534" s="45"/>
      <c r="V534" s="45"/>
      <c r="W534" s="45"/>
      <c r="X534" s="45"/>
      <c r="Y534" s="45"/>
      <c r="Z534" s="45"/>
      <c r="AA534" s="45"/>
      <c r="AB534" s="45"/>
      <c r="AC534" s="45"/>
      <c r="AD534" s="45"/>
      <c r="AE534" s="45"/>
    </row>
    <row r="535" spans="1:31" ht="15" customHeight="1">
      <c r="A535" s="42" t="s">
        <v>47</v>
      </c>
      <c r="B535" s="42" t="s">
        <v>48</v>
      </c>
      <c r="C535" s="42" t="s">
        <v>49</v>
      </c>
      <c r="D535" s="42" t="s">
        <v>50</v>
      </c>
      <c r="E535" s="42" t="s">
        <v>51</v>
      </c>
      <c r="F535" s="42" t="s">
        <v>207</v>
      </c>
      <c r="G535" s="42" t="s">
        <v>244</v>
      </c>
      <c r="H535" s="43" t="s">
        <v>55</v>
      </c>
      <c r="I535" s="44">
        <v>1</v>
      </c>
      <c r="J535" s="45"/>
      <c r="K535" s="45"/>
      <c r="L535" s="45"/>
      <c r="M535" s="45"/>
      <c r="N535" s="45"/>
      <c r="O535" s="45">
        <v>1.8642080000000014E-6</v>
      </c>
      <c r="P535" s="45"/>
      <c r="Q535" s="45"/>
      <c r="R535" s="45"/>
      <c r="S535" s="45"/>
      <c r="T535" s="45"/>
      <c r="U535" s="45"/>
      <c r="V535" s="45"/>
      <c r="W535" s="45"/>
      <c r="X535" s="45"/>
      <c r="Y535" s="45"/>
      <c r="Z535" s="45"/>
      <c r="AA535" s="45"/>
      <c r="AB535" s="45"/>
      <c r="AC535" s="45"/>
      <c r="AD535" s="45"/>
      <c r="AE535" s="45"/>
    </row>
    <row r="536" spans="1:31" ht="15" customHeight="1">
      <c r="A536" s="42" t="s">
        <v>47</v>
      </c>
      <c r="B536" s="42" t="s">
        <v>48</v>
      </c>
      <c r="C536" s="42" t="s">
        <v>49</v>
      </c>
      <c r="D536" s="42" t="s">
        <v>50</v>
      </c>
      <c r="E536" s="42" t="s">
        <v>51</v>
      </c>
      <c r="F536" s="42" t="s">
        <v>207</v>
      </c>
      <c r="G536" s="42" t="s">
        <v>244</v>
      </c>
      <c r="H536" s="43" t="s">
        <v>56</v>
      </c>
      <c r="I536" s="44">
        <v>298</v>
      </c>
      <c r="J536" s="45"/>
      <c r="K536" s="45"/>
      <c r="L536" s="45"/>
      <c r="M536" s="45"/>
      <c r="N536" s="45"/>
      <c r="O536" s="45">
        <v>4.432452000000003E-9</v>
      </c>
      <c r="P536" s="45"/>
      <c r="Q536" s="45"/>
      <c r="R536" s="45"/>
      <c r="S536" s="45"/>
      <c r="T536" s="45"/>
      <c r="U536" s="45"/>
      <c r="V536" s="45"/>
      <c r="W536" s="45"/>
      <c r="X536" s="45"/>
      <c r="Y536" s="45"/>
      <c r="Z536" s="45"/>
      <c r="AA536" s="45"/>
      <c r="AB536" s="45"/>
      <c r="AC536" s="45"/>
      <c r="AD536" s="45"/>
      <c r="AE536" s="45"/>
    </row>
    <row r="537" spans="1:31" ht="15" customHeight="1">
      <c r="A537" s="42" t="s">
        <v>47</v>
      </c>
      <c r="B537" s="42" t="s">
        <v>48</v>
      </c>
      <c r="C537" s="42" t="s">
        <v>49</v>
      </c>
      <c r="D537" s="42" t="s">
        <v>50</v>
      </c>
      <c r="E537" s="42" t="s">
        <v>51</v>
      </c>
      <c r="F537" s="42" t="s">
        <v>207</v>
      </c>
      <c r="G537" s="42" t="s">
        <v>245</v>
      </c>
      <c r="H537" s="43" t="s">
        <v>54</v>
      </c>
      <c r="I537" s="44">
        <v>25</v>
      </c>
      <c r="J537" s="45">
        <v>2.1938320000000011E-5</v>
      </c>
      <c r="K537" s="45"/>
      <c r="L537" s="45"/>
      <c r="M537" s="45"/>
      <c r="N537" s="45"/>
      <c r="O537" s="45">
        <v>2.7979495200000029E-5</v>
      </c>
      <c r="P537" s="45">
        <v>2.8352060800000033E-5</v>
      </c>
      <c r="Q537" s="45">
        <v>2.3307520000000052E-5</v>
      </c>
      <c r="R537" s="45">
        <v>2.293432000000003E-5</v>
      </c>
      <c r="S537" s="45">
        <v>2.0265905811537038E-5</v>
      </c>
      <c r="T537" s="45">
        <v>1.1208201355442387E-5</v>
      </c>
      <c r="U537" s="45">
        <v>7.3790170809607252E-6</v>
      </c>
      <c r="V537" s="45"/>
      <c r="W537" s="45"/>
      <c r="X537" s="45"/>
      <c r="Y537" s="45"/>
      <c r="Z537" s="45">
        <v>3.7756000000000007E-6</v>
      </c>
      <c r="AA537" s="45">
        <v>3.5472800000000006E-6</v>
      </c>
      <c r="AB537" s="45">
        <v>3.2762400000000003E-6</v>
      </c>
      <c r="AC537" s="45">
        <v>3.0767200000000011E-6</v>
      </c>
      <c r="AD537" s="45">
        <v>3.0944000000000008E-6</v>
      </c>
      <c r="AE537" s="45">
        <v>2.8240800000000005E-6</v>
      </c>
    </row>
    <row r="538" spans="1:31" ht="15" customHeight="1">
      <c r="A538" s="42" t="s">
        <v>47</v>
      </c>
      <c r="B538" s="42" t="s">
        <v>48</v>
      </c>
      <c r="C538" s="42" t="s">
        <v>49</v>
      </c>
      <c r="D538" s="42" t="s">
        <v>50</v>
      </c>
      <c r="E538" s="42" t="s">
        <v>51</v>
      </c>
      <c r="F538" s="42" t="s">
        <v>207</v>
      </c>
      <c r="G538" s="42" t="s">
        <v>245</v>
      </c>
      <c r="H538" s="43" t="s">
        <v>56</v>
      </c>
      <c r="I538" s="44">
        <v>298</v>
      </c>
      <c r="J538" s="45">
        <v>5.1483752460000024E-5</v>
      </c>
      <c r="K538" s="45"/>
      <c r="L538" s="45"/>
      <c r="M538" s="45"/>
      <c r="N538" s="45"/>
      <c r="O538" s="45">
        <v>6.5660880360600058E-5</v>
      </c>
      <c r="P538" s="45">
        <v>6.653519868240008E-5</v>
      </c>
      <c r="Q538" s="45">
        <v>5.4696922560000121E-5</v>
      </c>
      <c r="R538" s="45">
        <v>5.3821115460000073E-5</v>
      </c>
      <c r="S538" s="45">
        <v>4.7559014463224553E-5</v>
      </c>
      <c r="T538" s="45">
        <v>2.6302846530884426E-5</v>
      </c>
      <c r="U538" s="45">
        <v>1.7316708334744587E-5</v>
      </c>
      <c r="V538" s="45"/>
      <c r="W538" s="45"/>
      <c r="X538" s="45"/>
      <c r="Y538" s="45"/>
      <c r="Z538" s="45">
        <v>8.8603893000000022E-6</v>
      </c>
      <c r="AA538" s="45">
        <v>8.3245793399999999E-6</v>
      </c>
      <c r="AB538" s="45">
        <v>7.6885162199999993E-6</v>
      </c>
      <c r="AC538" s="45">
        <v>7.2202926600000019E-6</v>
      </c>
      <c r="AD538" s="45">
        <v>7.2617832000000005E-6</v>
      </c>
      <c r="AE538" s="45">
        <v>6.6274097400000013E-6</v>
      </c>
    </row>
    <row r="539" spans="1:31" ht="15" customHeight="1">
      <c r="A539" s="42" t="s">
        <v>47</v>
      </c>
      <c r="B539" s="42" t="s">
        <v>48</v>
      </c>
      <c r="C539" s="42" t="s">
        <v>49</v>
      </c>
      <c r="D539" s="42" t="s">
        <v>50</v>
      </c>
      <c r="E539" s="42" t="s">
        <v>51</v>
      </c>
      <c r="F539" s="42" t="s">
        <v>207</v>
      </c>
      <c r="G539" s="42" t="s">
        <v>246</v>
      </c>
      <c r="H539" s="43" t="s">
        <v>54</v>
      </c>
      <c r="I539" s="44">
        <v>25</v>
      </c>
      <c r="J539" s="45">
        <v>3.4314802499999772E-4</v>
      </c>
      <c r="K539" s="45">
        <v>3.1613095000000013E-4</v>
      </c>
      <c r="L539" s="45">
        <v>3.2599119999999755E-4</v>
      </c>
      <c r="M539" s="45">
        <v>4.0403544999999703E-4</v>
      </c>
      <c r="N539" s="45">
        <v>3.252605339999956E-4</v>
      </c>
      <c r="O539" s="45">
        <v>3.4267032399999827E-4</v>
      </c>
      <c r="P539" s="45">
        <v>3.3661010125000018E-4</v>
      </c>
      <c r="Q539" s="45">
        <v>3.6472927499999982E-4</v>
      </c>
      <c r="R539" s="45">
        <v>3.6000275000000215E-4</v>
      </c>
      <c r="S539" s="45">
        <v>4.9463542401295582E-4</v>
      </c>
      <c r="T539" s="45">
        <v>3.6912210997445337E-4</v>
      </c>
      <c r="U539" s="45">
        <v>5.3569062668098392E-4</v>
      </c>
      <c r="V539" s="45">
        <v>5.846833453708733E-4</v>
      </c>
      <c r="W539" s="45">
        <v>5.9490831199249152E-4</v>
      </c>
      <c r="X539" s="45">
        <v>5.9695892069356433E-4</v>
      </c>
      <c r="Y539" s="45">
        <v>4.1921462251674296E-4</v>
      </c>
      <c r="Z539" s="45">
        <v>4.1919863081893774E-4</v>
      </c>
      <c r="AA539" s="45">
        <v>4.6041920974235125E-4</v>
      </c>
      <c r="AB539" s="45">
        <v>4.1357559128100735E-4</v>
      </c>
      <c r="AC539" s="45">
        <v>3.8631842937833131E-4</v>
      </c>
      <c r="AD539" s="45">
        <v>3.693771308429813E-4</v>
      </c>
      <c r="AE539" s="45">
        <v>3.6575128851770077E-4</v>
      </c>
    </row>
    <row r="540" spans="1:31" ht="15" customHeight="1">
      <c r="A540" s="42" t="s">
        <v>47</v>
      </c>
      <c r="B540" s="42" t="s">
        <v>48</v>
      </c>
      <c r="C540" s="42" t="s">
        <v>49</v>
      </c>
      <c r="D540" s="42" t="s">
        <v>50</v>
      </c>
      <c r="E540" s="42" t="s">
        <v>51</v>
      </c>
      <c r="F540" s="42" t="s">
        <v>207</v>
      </c>
      <c r="G540" s="42" t="s">
        <v>246</v>
      </c>
      <c r="H540" s="43" t="s">
        <v>55</v>
      </c>
      <c r="I540" s="44">
        <v>1</v>
      </c>
      <c r="J540" s="45">
        <v>0.72774833141999506</v>
      </c>
      <c r="K540" s="45">
        <v>0.67045051876000039</v>
      </c>
      <c r="L540" s="45">
        <v>0.69136213695999471</v>
      </c>
      <c r="M540" s="45">
        <v>0.8568783823599937</v>
      </c>
      <c r="N540" s="45">
        <v>0.68981254050719054</v>
      </c>
      <c r="O540" s="45">
        <v>0.72673522313919636</v>
      </c>
      <c r="P540" s="45">
        <v>0.71388270273100041</v>
      </c>
      <c r="Q540" s="45">
        <v>0.77351784641999954</v>
      </c>
      <c r="R540" s="45">
        <v>0.76349383220000466</v>
      </c>
      <c r="S540" s="45">
        <v>1.0513143818114292</v>
      </c>
      <c r="T540" s="45">
        <v>0.78554705803606084</v>
      </c>
      <c r="U540" s="45">
        <v>1.1361166320939591</v>
      </c>
      <c r="V540" s="45">
        <v>1.2402924251512046</v>
      </c>
      <c r="W540" s="45">
        <v>1.2620926884566532</v>
      </c>
      <c r="X540" s="45">
        <v>1.2657487573506752</v>
      </c>
      <c r="Y540" s="45">
        <v>0.88913461952766137</v>
      </c>
      <c r="Z540" s="45">
        <v>0.88903647360799698</v>
      </c>
      <c r="AA540" s="45">
        <v>0.97645706002157862</v>
      </c>
      <c r="AB540" s="45">
        <v>0.87711469638581607</v>
      </c>
      <c r="AC540" s="45">
        <v>0.81930412502556493</v>
      </c>
      <c r="AD540" s="45">
        <v>0.78337501909179452</v>
      </c>
      <c r="AE540" s="45">
        <v>0.7756853326883395</v>
      </c>
    </row>
    <row r="541" spans="1:31" ht="15" customHeight="1">
      <c r="A541" s="42" t="s">
        <v>47</v>
      </c>
      <c r="B541" s="42" t="s">
        <v>48</v>
      </c>
      <c r="C541" s="42" t="s">
        <v>49</v>
      </c>
      <c r="D541" s="42" t="s">
        <v>50</v>
      </c>
      <c r="E541" s="42" t="s">
        <v>51</v>
      </c>
      <c r="F541" s="42" t="s">
        <v>207</v>
      </c>
      <c r="G541" s="42" t="s">
        <v>246</v>
      </c>
      <c r="H541" s="43" t="s">
        <v>56</v>
      </c>
      <c r="I541" s="44">
        <v>298</v>
      </c>
      <c r="J541" s="45">
        <v>4.0903244579999727E-4</v>
      </c>
      <c r="K541" s="45">
        <v>3.7682809240000014E-4</v>
      </c>
      <c r="L541" s="45">
        <v>3.8858151039999705E-4</v>
      </c>
      <c r="M541" s="45">
        <v>4.8161025639999644E-4</v>
      </c>
      <c r="N541" s="45">
        <v>3.8771055652799468E-4</v>
      </c>
      <c r="O541" s="45">
        <v>4.0846302620799793E-4</v>
      </c>
      <c r="P541" s="45">
        <v>4.0123924069000022E-4</v>
      </c>
      <c r="Q541" s="45">
        <v>4.3475729579999975E-4</v>
      </c>
      <c r="R541" s="45">
        <v>4.2912327800000258E-4</v>
      </c>
      <c r="S541" s="45">
        <v>5.8960542542344332E-4</v>
      </c>
      <c r="T541" s="45">
        <v>4.3999355508954845E-4</v>
      </c>
      <c r="U541" s="45">
        <v>6.3891070899650616E-4</v>
      </c>
      <c r="V541" s="45">
        <v>6.969808382199722E-4</v>
      </c>
      <c r="W541" s="45">
        <v>7.0913070789504996E-4</v>
      </c>
      <c r="X541" s="45">
        <v>7.1157719677522168E-4</v>
      </c>
      <c r="Y541" s="45">
        <v>4.9970383003995766E-4</v>
      </c>
      <c r="Z541" s="45">
        <v>4.9968476793617387E-4</v>
      </c>
      <c r="AA541" s="45">
        <v>5.488196980128825E-4</v>
      </c>
      <c r="AB541" s="45">
        <v>4.9298194958883332E-4</v>
      </c>
      <c r="AC541" s="45">
        <v>4.6049156781897082E-4</v>
      </c>
      <c r="AD541" s="45">
        <v>4.4029753996483367E-4</v>
      </c>
      <c r="AE541" s="45">
        <v>4.3597553591309945E-4</v>
      </c>
    </row>
    <row r="542" spans="1:31" ht="15" customHeight="1">
      <c r="A542" s="42" t="s">
        <v>47</v>
      </c>
      <c r="B542" s="42" t="s">
        <v>48</v>
      </c>
      <c r="C542" s="42" t="s">
        <v>49</v>
      </c>
      <c r="D542" s="42" t="s">
        <v>50</v>
      </c>
      <c r="E542" s="42" t="s">
        <v>51</v>
      </c>
      <c r="F542" s="42" t="s">
        <v>207</v>
      </c>
      <c r="G542" s="42" t="s">
        <v>247</v>
      </c>
      <c r="H542" s="43" t="s">
        <v>54</v>
      </c>
      <c r="I542" s="44">
        <v>25</v>
      </c>
      <c r="J542" s="45">
        <v>3.0150000000000035E-8</v>
      </c>
      <c r="K542" s="45">
        <v>2.3249999999999968E-9</v>
      </c>
      <c r="L542" s="45">
        <v>7.1250000000000084E-9</v>
      </c>
      <c r="M542" s="45"/>
      <c r="N542" s="45"/>
      <c r="O542" s="45"/>
      <c r="P542" s="45"/>
      <c r="Q542" s="45"/>
      <c r="R542" s="45"/>
      <c r="S542" s="45">
        <v>2.4494518627830819E-10</v>
      </c>
      <c r="T542" s="45"/>
      <c r="U542" s="45"/>
      <c r="V542" s="45"/>
      <c r="W542" s="45"/>
      <c r="X542" s="45"/>
      <c r="Y542" s="45">
        <v>3.8300351911025434E-8</v>
      </c>
      <c r="Z542" s="45">
        <v>4.4230327499999997E-8</v>
      </c>
      <c r="AA542" s="45">
        <v>1.4999999999999997E-10</v>
      </c>
      <c r="AB542" s="45">
        <v>1.4999999999999997E-10</v>
      </c>
      <c r="AC542" s="45">
        <v>3.3118471667969455E-8</v>
      </c>
      <c r="AD542" s="45"/>
      <c r="AE542" s="45"/>
    </row>
    <row r="543" spans="1:31" ht="15" customHeight="1">
      <c r="A543" s="42" t="s">
        <v>47</v>
      </c>
      <c r="B543" s="42" t="s">
        <v>48</v>
      </c>
      <c r="C543" s="42" t="s">
        <v>49</v>
      </c>
      <c r="D543" s="42" t="s">
        <v>50</v>
      </c>
      <c r="E543" s="42" t="s">
        <v>51</v>
      </c>
      <c r="F543" s="42" t="s">
        <v>207</v>
      </c>
      <c r="G543" s="42" t="s">
        <v>247</v>
      </c>
      <c r="H543" s="43" t="s">
        <v>55</v>
      </c>
      <c r="I543" s="44">
        <v>1</v>
      </c>
      <c r="J543" s="45">
        <v>2.4706920000000027E-5</v>
      </c>
      <c r="K543" s="45">
        <v>1.9052599999999976E-6</v>
      </c>
      <c r="L543" s="45">
        <v>5.8387000000000073E-6</v>
      </c>
      <c r="M543" s="45"/>
      <c r="N543" s="45"/>
      <c r="O543" s="45"/>
      <c r="P543" s="45"/>
      <c r="Q543" s="45"/>
      <c r="R543" s="45"/>
      <c r="S543" s="45">
        <v>2.0581923456443377E-7</v>
      </c>
      <c r="T543" s="45"/>
      <c r="U543" s="45"/>
      <c r="V543" s="45"/>
      <c r="W543" s="45"/>
      <c r="X543" s="45"/>
      <c r="Y543" s="45">
        <v>3.1385861712688311E-5</v>
      </c>
      <c r="Z543" s="45">
        <v>3.6245279042000006E-5</v>
      </c>
      <c r="AA543" s="45">
        <v>1.2291999999999999E-7</v>
      </c>
      <c r="AB543" s="45">
        <v>1.2291999999999999E-7</v>
      </c>
      <c r="AC543" s="45">
        <v>2.7139483582845367E-5</v>
      </c>
      <c r="AD543" s="45"/>
      <c r="AE543" s="45"/>
    </row>
    <row r="544" spans="1:31" ht="15" customHeight="1">
      <c r="A544" s="42" t="s">
        <v>47</v>
      </c>
      <c r="B544" s="42" t="s">
        <v>48</v>
      </c>
      <c r="C544" s="42" t="s">
        <v>49</v>
      </c>
      <c r="D544" s="42" t="s">
        <v>50</v>
      </c>
      <c r="E544" s="42" t="s">
        <v>51</v>
      </c>
      <c r="F544" s="42" t="s">
        <v>207</v>
      </c>
      <c r="G544" s="42" t="s">
        <v>247</v>
      </c>
      <c r="H544" s="43" t="s">
        <v>56</v>
      </c>
      <c r="I544" s="44">
        <v>298</v>
      </c>
      <c r="J544" s="45">
        <v>7.1877600000000074E-8</v>
      </c>
      <c r="K544" s="45">
        <v>5.5427999999999929E-9</v>
      </c>
      <c r="L544" s="45">
        <v>1.6986000000000021E-8</v>
      </c>
      <c r="M544" s="45"/>
      <c r="N544" s="45"/>
      <c r="O544" s="45"/>
      <c r="P544" s="45"/>
      <c r="Q544" s="45"/>
      <c r="R544" s="45"/>
      <c r="S544" s="45">
        <v>5.8394932408748664E-10</v>
      </c>
      <c r="T544" s="45"/>
      <c r="U544" s="45"/>
      <c r="V544" s="45"/>
      <c r="W544" s="45"/>
      <c r="X544" s="45"/>
      <c r="Y544" s="45">
        <v>9.1308038955884627E-8</v>
      </c>
      <c r="Z544" s="45">
        <v>1.0544510075999999E-7</v>
      </c>
      <c r="AA544" s="45">
        <v>3.5759999999999999E-10</v>
      </c>
      <c r="AB544" s="45">
        <v>3.5759999999999999E-10</v>
      </c>
      <c r="AC544" s="45">
        <v>7.8954436456439189E-8</v>
      </c>
      <c r="AD544" s="45"/>
      <c r="AE544" s="45"/>
    </row>
    <row r="545" spans="1:31" ht="15" customHeight="1">
      <c r="A545" s="42" t="s">
        <v>47</v>
      </c>
      <c r="B545" s="42" t="s">
        <v>48</v>
      </c>
      <c r="C545" s="42" t="s">
        <v>49</v>
      </c>
      <c r="D545" s="42" t="s">
        <v>50</v>
      </c>
      <c r="E545" s="42" t="s">
        <v>51</v>
      </c>
      <c r="F545" s="42" t="s">
        <v>207</v>
      </c>
      <c r="G545" s="42" t="s">
        <v>248</v>
      </c>
      <c r="H545" s="43" t="s">
        <v>54</v>
      </c>
      <c r="I545" s="44">
        <v>25</v>
      </c>
      <c r="J545" s="45"/>
      <c r="K545" s="45"/>
      <c r="L545" s="45"/>
      <c r="M545" s="45"/>
      <c r="N545" s="45"/>
      <c r="O545" s="45"/>
      <c r="P545" s="45"/>
      <c r="Q545" s="45"/>
      <c r="R545" s="45"/>
      <c r="S545" s="45"/>
      <c r="T545" s="45">
        <v>6.9109265005081425E-11</v>
      </c>
      <c r="U545" s="45">
        <v>4.277124246893776E-11</v>
      </c>
      <c r="V545" s="45">
        <v>2.505053468208522E-10</v>
      </c>
      <c r="W545" s="45">
        <v>7.9365941084989547E-9</v>
      </c>
      <c r="X545" s="45">
        <v>2.7466057849348438E-9</v>
      </c>
      <c r="Y545" s="45">
        <v>2.1918989780496569E-9</v>
      </c>
      <c r="Z545" s="45">
        <v>6.0896570759378927E-9</v>
      </c>
      <c r="AA545" s="45">
        <v>6.6642236565775933E-9</v>
      </c>
      <c r="AB545" s="45">
        <v>5.9096544243669296E-9</v>
      </c>
      <c r="AC545" s="45">
        <v>1.0497658356494433E-8</v>
      </c>
      <c r="AD545" s="45">
        <v>4.5312232883407712E-9</v>
      </c>
      <c r="AE545" s="45">
        <v>3.0195499418346098E-9</v>
      </c>
    </row>
    <row r="546" spans="1:31" ht="15" customHeight="1">
      <c r="A546" s="42" t="s">
        <v>47</v>
      </c>
      <c r="B546" s="42" t="s">
        <v>48</v>
      </c>
      <c r="C546" s="42" t="s">
        <v>49</v>
      </c>
      <c r="D546" s="42" t="s">
        <v>50</v>
      </c>
      <c r="E546" s="42" t="s">
        <v>51</v>
      </c>
      <c r="F546" s="42" t="s">
        <v>207</v>
      </c>
      <c r="G546" s="42" t="s">
        <v>248</v>
      </c>
      <c r="H546" s="43" t="s">
        <v>56</v>
      </c>
      <c r="I546" s="44">
        <v>298</v>
      </c>
      <c r="J546" s="45"/>
      <c r="K546" s="45"/>
      <c r="L546" s="45"/>
      <c r="M546" s="45"/>
      <c r="N546" s="45"/>
      <c r="O546" s="45"/>
      <c r="P546" s="45"/>
      <c r="Q546" s="45"/>
      <c r="R546" s="45"/>
      <c r="S546" s="45"/>
      <c r="T546" s="45">
        <v>1.6475648777211417E-10</v>
      </c>
      <c r="U546" s="45">
        <v>1.0196664204594761E-10</v>
      </c>
      <c r="V546" s="45">
        <v>5.9720474682091178E-10</v>
      </c>
      <c r="W546" s="45">
        <v>1.8920840354661509E-8</v>
      </c>
      <c r="X546" s="45">
        <v>6.5479081912846669E-9</v>
      </c>
      <c r="Y546" s="45">
        <v>5.2254871636703816E-9</v>
      </c>
      <c r="Z546" s="45">
        <v>1.4517742469035935E-8</v>
      </c>
      <c r="AA546" s="45">
        <v>1.5887509197280977E-8</v>
      </c>
      <c r="AB546" s="45">
        <v>1.4088616147690759E-8</v>
      </c>
      <c r="AC546" s="45">
        <v>2.5026417521882723E-8</v>
      </c>
      <c r="AD546" s="45">
        <v>1.08024363194044E-8</v>
      </c>
      <c r="AE546" s="45">
        <v>7.1986070613337079E-9</v>
      </c>
    </row>
    <row r="547" spans="1:31" ht="15" customHeight="1">
      <c r="A547" s="42" t="s">
        <v>47</v>
      </c>
      <c r="B547" s="42" t="s">
        <v>48</v>
      </c>
      <c r="C547" s="42" t="s">
        <v>49</v>
      </c>
      <c r="D547" s="42" t="s">
        <v>50</v>
      </c>
      <c r="E547" s="42" t="s">
        <v>51</v>
      </c>
      <c r="F547" s="42" t="s">
        <v>207</v>
      </c>
      <c r="G547" s="42" t="s">
        <v>249</v>
      </c>
      <c r="H547" s="43" t="s">
        <v>54</v>
      </c>
      <c r="I547" s="44">
        <v>25</v>
      </c>
      <c r="J547" s="45"/>
      <c r="K547" s="45"/>
      <c r="L547" s="45"/>
      <c r="M547" s="45"/>
      <c r="N547" s="45"/>
      <c r="O547" s="45"/>
      <c r="P547" s="45"/>
      <c r="Q547" s="45"/>
      <c r="R547" s="45"/>
      <c r="S547" s="45"/>
      <c r="T547" s="45"/>
      <c r="U547" s="45">
        <v>4.9607073509260012E-7</v>
      </c>
      <c r="V547" s="45">
        <v>6.4733407163163169E-7</v>
      </c>
      <c r="W547" s="45">
        <v>6.4910466075597381E-3</v>
      </c>
      <c r="X547" s="45">
        <v>7.356004751924358E-3</v>
      </c>
      <c r="Y547" s="45">
        <v>3.5515973077845163E-3</v>
      </c>
      <c r="Z547" s="45">
        <v>2.2159041340227546E-3</v>
      </c>
      <c r="AA547" s="45">
        <v>1.0317274792355472E-3</v>
      </c>
      <c r="AB547" s="45">
        <v>4.6701471406867195E-4</v>
      </c>
      <c r="AC547" s="45">
        <v>4.9137942551606088E-4</v>
      </c>
      <c r="AD547" s="45">
        <v>2.1159716113134587E-4</v>
      </c>
      <c r="AE547" s="45">
        <v>2.0804712403504934E-4</v>
      </c>
    </row>
    <row r="548" spans="1:31" ht="15" customHeight="1">
      <c r="A548" s="42" t="s">
        <v>47</v>
      </c>
      <c r="B548" s="42" t="s">
        <v>48</v>
      </c>
      <c r="C548" s="42" t="s">
        <v>49</v>
      </c>
      <c r="D548" s="42" t="s">
        <v>50</v>
      </c>
      <c r="E548" s="42" t="s">
        <v>51</v>
      </c>
      <c r="F548" s="42" t="s">
        <v>207</v>
      </c>
      <c r="G548" s="42" t="s">
        <v>249</v>
      </c>
      <c r="H548" s="43" t="s">
        <v>55</v>
      </c>
      <c r="I548" s="44">
        <v>1</v>
      </c>
      <c r="J548" s="45"/>
      <c r="K548" s="45"/>
      <c r="L548" s="45"/>
      <c r="M548" s="45"/>
      <c r="N548" s="45"/>
      <c r="O548" s="45"/>
      <c r="P548" s="45"/>
      <c r="Q548" s="45"/>
      <c r="R548" s="45"/>
      <c r="S548" s="45"/>
      <c r="T548" s="45"/>
      <c r="U548" s="45">
        <v>1.1471602373477115E-3</v>
      </c>
      <c r="V548" s="45">
        <v>1.3830417265673182E-3</v>
      </c>
      <c r="W548" s="45">
        <v>0.35210906493778099</v>
      </c>
      <c r="X548" s="45">
        <v>1.2799255642826797</v>
      </c>
      <c r="Y548" s="45">
        <v>1.1453155834131588</v>
      </c>
      <c r="Z548" s="45">
        <v>0.86463798157749416</v>
      </c>
      <c r="AA548" s="45">
        <v>1.027192230026388</v>
      </c>
      <c r="AB548" s="45">
        <v>1.0588892129909631</v>
      </c>
      <c r="AC548" s="45">
        <v>1.1206677885395571</v>
      </c>
      <c r="AD548" s="45">
        <v>0.4305992462369112</v>
      </c>
      <c r="AE548" s="45">
        <v>0.49232258815798929</v>
      </c>
    </row>
    <row r="549" spans="1:31" ht="15" customHeight="1">
      <c r="A549" s="42" t="s">
        <v>47</v>
      </c>
      <c r="B549" s="42" t="s">
        <v>48</v>
      </c>
      <c r="C549" s="42" t="s">
        <v>49</v>
      </c>
      <c r="D549" s="42" t="s">
        <v>50</v>
      </c>
      <c r="E549" s="42" t="s">
        <v>51</v>
      </c>
      <c r="F549" s="42" t="s">
        <v>207</v>
      </c>
      <c r="G549" s="42" t="s">
        <v>249</v>
      </c>
      <c r="H549" s="43" t="s">
        <v>56</v>
      </c>
      <c r="I549" s="44">
        <v>298</v>
      </c>
      <c r="J549" s="45"/>
      <c r="K549" s="45"/>
      <c r="L549" s="45"/>
      <c r="M549" s="45"/>
      <c r="N549" s="45"/>
      <c r="O549" s="45"/>
      <c r="P549" s="45"/>
      <c r="Q549" s="45"/>
      <c r="R549" s="45"/>
      <c r="S549" s="45"/>
      <c r="T549" s="45"/>
      <c r="U549" s="45">
        <v>5.9131631623037926E-7</v>
      </c>
      <c r="V549" s="45">
        <v>7.7162221338490485E-7</v>
      </c>
      <c r="W549" s="45">
        <v>1.916617611779707E-4</v>
      </c>
      <c r="X549" s="45">
        <v>6.7900407008980286E-4</v>
      </c>
      <c r="Y549" s="45">
        <v>6.005140012261171E-4</v>
      </c>
      <c r="Z549" s="45">
        <v>4.4943622151326633E-4</v>
      </c>
      <c r="AA549" s="45">
        <v>5.1772650883569963E-4</v>
      </c>
      <c r="AB549" s="45">
        <v>5.2323490448319746E-4</v>
      </c>
      <c r="AC549" s="45">
        <v>5.6234886928882447E-4</v>
      </c>
      <c r="AD549" s="45">
        <v>2.1832819764672988E-4</v>
      </c>
      <c r="AE549" s="45">
        <v>2.4968292125289606E-4</v>
      </c>
    </row>
    <row r="550" spans="1:31" ht="15" customHeight="1">
      <c r="A550" s="42" t="s">
        <v>47</v>
      </c>
      <c r="B550" s="42" t="s">
        <v>48</v>
      </c>
      <c r="C550" s="42" t="s">
        <v>49</v>
      </c>
      <c r="D550" s="42" t="s">
        <v>50</v>
      </c>
      <c r="E550" s="42" t="s">
        <v>51</v>
      </c>
      <c r="F550" s="42" t="s">
        <v>207</v>
      </c>
      <c r="G550" s="42" t="s">
        <v>250</v>
      </c>
      <c r="H550" s="43" t="s">
        <v>54</v>
      </c>
      <c r="I550" s="44">
        <v>25</v>
      </c>
      <c r="J550" s="45">
        <v>9.9922686578519196E-10</v>
      </c>
      <c r="K550" s="45">
        <v>3.5798994179590976E-9</v>
      </c>
      <c r="L550" s="45">
        <v>1.203856540127825E-10</v>
      </c>
      <c r="M550" s="45"/>
      <c r="N550" s="45">
        <v>4.6219719324088487E-11</v>
      </c>
      <c r="O550" s="45">
        <v>6.677502256563021E-11</v>
      </c>
      <c r="P550" s="45"/>
      <c r="Q550" s="45"/>
      <c r="R550" s="45"/>
      <c r="S550" s="45">
        <v>3.6503833337544819E-9</v>
      </c>
      <c r="T550" s="45">
        <v>1.935016589580261E-9</v>
      </c>
      <c r="U550" s="45">
        <v>9.5800119541137806E-10</v>
      </c>
      <c r="V550" s="45">
        <v>3.1143224130617175E-9</v>
      </c>
      <c r="W550" s="45">
        <v>2.2303701669227023E-8</v>
      </c>
      <c r="X550" s="45">
        <v>1.5275173052979689E-8</v>
      </c>
      <c r="Y550" s="45">
        <v>1.8169071549799803E-8</v>
      </c>
      <c r="Z550" s="45">
        <v>3.3463004542893798E-8</v>
      </c>
      <c r="AA550" s="45">
        <v>2.6881547711057838E-8</v>
      </c>
      <c r="AB550" s="45">
        <v>2.8207634513805576E-8</v>
      </c>
      <c r="AC550" s="45">
        <v>7.7661981537452405E-8</v>
      </c>
      <c r="AD550" s="45">
        <v>4.1998587434204814E-8</v>
      </c>
      <c r="AE550" s="45">
        <v>2.7568573354333512E-8</v>
      </c>
    </row>
    <row r="551" spans="1:31" ht="15" customHeight="1">
      <c r="A551" s="42" t="s">
        <v>47</v>
      </c>
      <c r="B551" s="42" t="s">
        <v>48</v>
      </c>
      <c r="C551" s="42" t="s">
        <v>49</v>
      </c>
      <c r="D551" s="42" t="s">
        <v>50</v>
      </c>
      <c r="E551" s="42" t="s">
        <v>51</v>
      </c>
      <c r="F551" s="42" t="s">
        <v>207</v>
      </c>
      <c r="G551" s="42" t="s">
        <v>250</v>
      </c>
      <c r="H551" s="43" t="s">
        <v>56</v>
      </c>
      <c r="I551" s="44">
        <v>298</v>
      </c>
      <c r="J551" s="45">
        <v>2.3821568480318985E-9</v>
      </c>
      <c r="K551" s="45">
        <v>8.5344802124144918E-9</v>
      </c>
      <c r="L551" s="45">
        <v>2.8699939916647347E-10</v>
      </c>
      <c r="M551" s="45"/>
      <c r="N551" s="45">
        <v>1.1018781086862699E-10</v>
      </c>
      <c r="O551" s="45">
        <v>1.5919165379646242E-10</v>
      </c>
      <c r="P551" s="45"/>
      <c r="Q551" s="45"/>
      <c r="R551" s="45"/>
      <c r="S551" s="45">
        <v>8.7025138676706871E-9</v>
      </c>
      <c r="T551" s="45">
        <v>4.6130795495593429E-9</v>
      </c>
      <c r="U551" s="45">
        <v>2.2838748498607261E-9</v>
      </c>
      <c r="V551" s="45">
        <v>7.3670219783568295E-9</v>
      </c>
      <c r="W551" s="45">
        <v>5.3167380263733301E-8</v>
      </c>
      <c r="X551" s="45">
        <v>3.6400850397078856E-8</v>
      </c>
      <c r="Y551" s="45">
        <v>4.3315066574722743E-8</v>
      </c>
      <c r="Z551" s="45">
        <v>7.9775802830258832E-8</v>
      </c>
      <c r="AA551" s="45">
        <v>6.4085609743161886E-8</v>
      </c>
      <c r="AB551" s="45">
        <v>6.7247000680912495E-8</v>
      </c>
      <c r="AC551" s="45">
        <v>1.8514616398528656E-7</v>
      </c>
      <c r="AD551" s="45">
        <v>1.001246324431443E-7</v>
      </c>
      <c r="AE551" s="45">
        <v>6.5723478876731086E-8</v>
      </c>
    </row>
    <row r="552" spans="1:31" ht="15" customHeight="1">
      <c r="A552" s="42" t="s">
        <v>47</v>
      </c>
      <c r="B552" s="42" t="s">
        <v>48</v>
      </c>
      <c r="C552" s="42" t="s">
        <v>49</v>
      </c>
      <c r="D552" s="42" t="s">
        <v>50</v>
      </c>
      <c r="E552" s="42" t="s">
        <v>51</v>
      </c>
      <c r="F552" s="42" t="s">
        <v>207</v>
      </c>
      <c r="G552" s="42" t="s">
        <v>251</v>
      </c>
      <c r="H552" s="43" t="s">
        <v>54</v>
      </c>
      <c r="I552" s="44">
        <v>25</v>
      </c>
      <c r="J552" s="45">
        <v>1.3991936799999962E-2</v>
      </c>
      <c r="K552" s="45">
        <v>1.9372756800000002E-2</v>
      </c>
      <c r="L552" s="45">
        <v>1.3466591199999926E-2</v>
      </c>
      <c r="M552" s="45">
        <v>1.2961362400000016E-2</v>
      </c>
      <c r="N552" s="45">
        <v>9.3268239679999906E-3</v>
      </c>
      <c r="O552" s="45">
        <v>8.5153350719999951E-3</v>
      </c>
      <c r="P552" s="45">
        <v>8.1245237039999883E-3</v>
      </c>
      <c r="Q552" s="45">
        <v>8.2125823999999788E-3</v>
      </c>
      <c r="R552" s="45">
        <v>7.0147103999999953E-3</v>
      </c>
      <c r="S552" s="45">
        <v>6.6385645207113469E-3</v>
      </c>
      <c r="T552" s="45">
        <v>5.9085554007693797E-3</v>
      </c>
      <c r="U552" s="45">
        <v>8.089696969412143E-3</v>
      </c>
      <c r="V552" s="45">
        <v>1.0743053981129404E-2</v>
      </c>
      <c r="W552" s="45">
        <v>1.1479889496464217E-2</v>
      </c>
      <c r="X552" s="45">
        <v>1.1431020590957207E-2</v>
      </c>
      <c r="Y552" s="45">
        <v>8.3623613462306141E-3</v>
      </c>
      <c r="Z552" s="45">
        <v>9.3382745369893945E-3</v>
      </c>
      <c r="AA552" s="45">
        <v>8.6384062268313206E-3</v>
      </c>
      <c r="AB552" s="45">
        <v>9.5676852067544914E-3</v>
      </c>
      <c r="AC552" s="45">
        <v>1.4110493498955178E-2</v>
      </c>
      <c r="AD552" s="45">
        <v>1.4232440813836011E-2</v>
      </c>
      <c r="AE552" s="45">
        <v>1.3190655419523989E-2</v>
      </c>
    </row>
    <row r="553" spans="1:31" ht="15" customHeight="1">
      <c r="A553" s="42" t="s">
        <v>47</v>
      </c>
      <c r="B553" s="42" t="s">
        <v>48</v>
      </c>
      <c r="C553" s="42" t="s">
        <v>49</v>
      </c>
      <c r="D553" s="42" t="s">
        <v>50</v>
      </c>
      <c r="E553" s="42" t="s">
        <v>51</v>
      </c>
      <c r="F553" s="42" t="s">
        <v>207</v>
      </c>
      <c r="G553" s="42" t="s">
        <v>251</v>
      </c>
      <c r="H553" s="43" t="s">
        <v>56</v>
      </c>
      <c r="I553" s="44">
        <v>298</v>
      </c>
      <c r="J553" s="45">
        <v>2.1890385123599938E-2</v>
      </c>
      <c r="K553" s="45">
        <v>3.0308678013599995E-2</v>
      </c>
      <c r="L553" s="45">
        <v>2.1068481932399883E-2</v>
      </c>
      <c r="M553" s="45">
        <v>2.0278051474800031E-2</v>
      </c>
      <c r="N553" s="45">
        <v>1.4591816097935988E-2</v>
      </c>
      <c r="O553" s="45">
        <v>1.3322241720143992E-2</v>
      </c>
      <c r="P553" s="45">
        <v>1.2710817334907981E-2</v>
      </c>
      <c r="Q553" s="45">
        <v>1.2848585164799965E-2</v>
      </c>
      <c r="R553" s="45">
        <v>1.0974514420799992E-2</v>
      </c>
      <c r="S553" s="45">
        <v>1.0386034192652901E-2</v>
      </c>
      <c r="T553" s="45">
        <v>9.2439349245036946E-3</v>
      </c>
      <c r="U553" s="45">
        <v>1.2656453192072073E-2</v>
      </c>
      <c r="V553" s="45">
        <v>1.6156701726108225E-2</v>
      </c>
      <c r="W553" s="45">
        <v>1.8351797495949708E-2</v>
      </c>
      <c r="X553" s="45">
        <v>1.8856335142056556E-2</v>
      </c>
      <c r="Y553" s="45">
        <v>1.3083007803767883E-2</v>
      </c>
      <c r="Z553" s="45">
        <v>1.4609730513119911E-2</v>
      </c>
      <c r="AA553" s="45">
        <v>1.3514786541877599E-2</v>
      </c>
      <c r="AB553" s="45">
        <v>1.4968643505967404E-2</v>
      </c>
      <c r="AC553" s="45">
        <v>2.2075867079115376E-2</v>
      </c>
      <c r="AD553" s="45">
        <v>2.2266653653246433E-2</v>
      </c>
      <c r="AE553" s="45">
        <v>2.0636780403845281E-2</v>
      </c>
    </row>
    <row r="554" spans="1:31" ht="15" customHeight="1">
      <c r="A554" s="42" t="s">
        <v>47</v>
      </c>
      <c r="B554" s="42" t="s">
        <v>48</v>
      </c>
      <c r="C554" s="42" t="s">
        <v>49</v>
      </c>
      <c r="D554" s="42" t="s">
        <v>50</v>
      </c>
      <c r="E554" s="42" t="s">
        <v>51</v>
      </c>
      <c r="F554" s="42" t="s">
        <v>207</v>
      </c>
      <c r="G554" s="42" t="s">
        <v>252</v>
      </c>
      <c r="H554" s="43" t="s">
        <v>54</v>
      </c>
      <c r="I554" s="44">
        <v>25</v>
      </c>
      <c r="J554" s="45"/>
      <c r="K554" s="45"/>
      <c r="L554" s="45"/>
      <c r="M554" s="45"/>
      <c r="N554" s="45"/>
      <c r="O554" s="45"/>
      <c r="P554" s="45"/>
      <c r="Q554" s="45"/>
      <c r="R554" s="45"/>
      <c r="S554" s="45"/>
      <c r="T554" s="45"/>
      <c r="U554" s="45">
        <v>2.1798999999999996E-8</v>
      </c>
      <c r="V554" s="45">
        <v>1.3104978413580173E-4</v>
      </c>
      <c r="W554" s="45">
        <v>3.4778051958232894E-4</v>
      </c>
      <c r="X554" s="45">
        <v>3.4970169676459443E-4</v>
      </c>
      <c r="Y554" s="45">
        <v>3.8879924672211214E-4</v>
      </c>
      <c r="Z554" s="45">
        <v>3.2073248738826875E-4</v>
      </c>
      <c r="AA554" s="45">
        <v>3.4252437513455057E-4</v>
      </c>
      <c r="AB554" s="45">
        <v>3.5138574679372453E-4</v>
      </c>
      <c r="AC554" s="45">
        <v>3.3981877721486167E-4</v>
      </c>
      <c r="AD554" s="45">
        <v>3.4406835827261801E-4</v>
      </c>
      <c r="AE554" s="45">
        <v>2.9943015860066521E-4</v>
      </c>
    </row>
    <row r="555" spans="1:31" ht="15" customHeight="1">
      <c r="A555" s="42" t="s">
        <v>47</v>
      </c>
      <c r="B555" s="42" t="s">
        <v>48</v>
      </c>
      <c r="C555" s="42" t="s">
        <v>49</v>
      </c>
      <c r="D555" s="42" t="s">
        <v>50</v>
      </c>
      <c r="E555" s="42" t="s">
        <v>51</v>
      </c>
      <c r="F555" s="42" t="s">
        <v>207</v>
      </c>
      <c r="G555" s="42" t="s">
        <v>252</v>
      </c>
      <c r="H555" s="43" t="s">
        <v>56</v>
      </c>
      <c r="I555" s="44">
        <v>298</v>
      </c>
      <c r="J555" s="45"/>
      <c r="K555" s="45"/>
      <c r="L555" s="45"/>
      <c r="M555" s="45"/>
      <c r="N555" s="45"/>
      <c r="O555" s="45"/>
      <c r="P555" s="45"/>
      <c r="Q555" s="45"/>
      <c r="R555" s="45"/>
      <c r="S555" s="45"/>
      <c r="T555" s="45"/>
      <c r="U555" s="45">
        <v>2.5984408000000001E-8</v>
      </c>
      <c r="V555" s="45">
        <v>3.0754108087908521E-4</v>
      </c>
      <c r="W555" s="45">
        <v>8.161539342554534E-4</v>
      </c>
      <c r="X555" s="45">
        <v>8.2066245686988947E-4</v>
      </c>
      <c r="Y555" s="45">
        <v>9.1241463232022012E-4</v>
      </c>
      <c r="Z555" s="45">
        <v>7.516807663485776E-4</v>
      </c>
      <c r="AA555" s="45">
        <v>8.0390345602324566E-4</v>
      </c>
      <c r="AB555" s="45">
        <v>8.2461450128817307E-4</v>
      </c>
      <c r="AC555" s="45">
        <v>7.9571051522495865E-4</v>
      </c>
      <c r="AD555" s="45">
        <v>8.0244644641605772E-4</v>
      </c>
      <c r="AE555" s="45">
        <v>6.9609607294409033E-4</v>
      </c>
    </row>
    <row r="556" spans="1:31" ht="15" customHeight="1">
      <c r="A556" s="42" t="s">
        <v>47</v>
      </c>
      <c r="B556" s="42" t="s">
        <v>48</v>
      </c>
      <c r="C556" s="42" t="s">
        <v>49</v>
      </c>
      <c r="D556" s="42" t="s">
        <v>50</v>
      </c>
      <c r="E556" s="42" t="s">
        <v>51</v>
      </c>
      <c r="F556" s="42" t="s">
        <v>207</v>
      </c>
      <c r="G556" s="42" t="s">
        <v>253</v>
      </c>
      <c r="H556" s="43" t="s">
        <v>54</v>
      </c>
      <c r="I556" s="44">
        <v>25</v>
      </c>
      <c r="J556" s="45">
        <v>6.0462245000000143E-4</v>
      </c>
      <c r="K556" s="45">
        <v>5.6940450000000106E-4</v>
      </c>
      <c r="L556" s="45">
        <v>6.3967979999999885E-4</v>
      </c>
      <c r="M556" s="45">
        <v>5.7915722499999928E-4</v>
      </c>
      <c r="N556" s="45">
        <v>4.9324113050000084E-4</v>
      </c>
      <c r="O556" s="45">
        <v>4.6802217400000067E-4</v>
      </c>
      <c r="P556" s="45">
        <v>4.9256647400000033E-4</v>
      </c>
      <c r="Q556" s="45">
        <v>5.0855142499999927E-4</v>
      </c>
      <c r="R556" s="45">
        <v>5.5074140000000056E-4</v>
      </c>
      <c r="S556" s="45">
        <v>4.9439314748860052E-4</v>
      </c>
      <c r="T556" s="45">
        <v>5.2500238333954381E-4</v>
      </c>
      <c r="U556" s="45">
        <v>4.0682227483228497E-3</v>
      </c>
      <c r="V556" s="45">
        <v>3.9860527937888848E-3</v>
      </c>
      <c r="W556" s="45">
        <v>2.0190611713947304E-3</v>
      </c>
      <c r="X556" s="45">
        <v>2.0523867969788425E-3</v>
      </c>
      <c r="Y556" s="45">
        <v>7.6483028952884999E-4</v>
      </c>
      <c r="Z556" s="45">
        <v>8.76305671426638E-4</v>
      </c>
      <c r="AA556" s="45">
        <v>7.8956555859931437E-4</v>
      </c>
      <c r="AB556" s="45">
        <v>8.0655031757428085E-4</v>
      </c>
      <c r="AC556" s="45">
        <v>6.8771064188357951E-4</v>
      </c>
      <c r="AD556" s="45">
        <v>7.9356145244301602E-4</v>
      </c>
      <c r="AE556" s="45">
        <v>8.2487466149016512E-4</v>
      </c>
    </row>
    <row r="557" spans="1:31" ht="15" customHeight="1">
      <c r="A557" s="42" t="s">
        <v>47</v>
      </c>
      <c r="B557" s="42" t="s">
        <v>48</v>
      </c>
      <c r="C557" s="42" t="s">
        <v>49</v>
      </c>
      <c r="D557" s="42" t="s">
        <v>50</v>
      </c>
      <c r="E557" s="42" t="s">
        <v>51</v>
      </c>
      <c r="F557" s="42" t="s">
        <v>207</v>
      </c>
      <c r="G557" s="42" t="s">
        <v>253</v>
      </c>
      <c r="H557" s="43" t="s">
        <v>55</v>
      </c>
      <c r="I557" s="44">
        <v>1</v>
      </c>
      <c r="J557" s="45">
        <v>2.2588694732000052</v>
      </c>
      <c r="K557" s="45">
        <v>2.1272952120000039</v>
      </c>
      <c r="L557" s="45">
        <v>2.3898437327999957</v>
      </c>
      <c r="M557" s="45">
        <v>2.1637313925999972</v>
      </c>
      <c r="N557" s="45">
        <v>1.8427488635480029</v>
      </c>
      <c r="O557" s="45">
        <v>1.7485308420640024</v>
      </c>
      <c r="P557" s="45">
        <v>1.8402283468640011</v>
      </c>
      <c r="Q557" s="45">
        <v>1.8999481237999971</v>
      </c>
      <c r="R557" s="45">
        <v>2.0575698704000018</v>
      </c>
      <c r="S557" s="45">
        <v>1.8255972390807882</v>
      </c>
      <c r="T557" s="45">
        <v>1.9201383345076093</v>
      </c>
      <c r="U557" s="45">
        <v>1.1519734591661208</v>
      </c>
      <c r="V557" s="45">
        <v>1.1035566005130228</v>
      </c>
      <c r="W557" s="45">
        <v>0.64304928752515522</v>
      </c>
      <c r="X557" s="45">
        <v>0.67170210315717571</v>
      </c>
      <c r="Y557" s="45">
        <v>0.27273565226332314</v>
      </c>
      <c r="Z557" s="45">
        <v>0.29591256322686255</v>
      </c>
      <c r="AA557" s="45">
        <v>0.28083255424823023</v>
      </c>
      <c r="AB557" s="45">
        <v>0.29432267388425398</v>
      </c>
      <c r="AC557" s="45">
        <v>0.25296133574353558</v>
      </c>
      <c r="AD557" s="45">
        <v>0.29744954334638513</v>
      </c>
      <c r="AE557" s="45">
        <v>0.31849961366857737</v>
      </c>
    </row>
    <row r="558" spans="1:31" ht="15" customHeight="1">
      <c r="A558" s="42" t="s">
        <v>47</v>
      </c>
      <c r="B558" s="42" t="s">
        <v>48</v>
      </c>
      <c r="C558" s="42" t="s">
        <v>49</v>
      </c>
      <c r="D558" s="42" t="s">
        <v>50</v>
      </c>
      <c r="E558" s="42" t="s">
        <v>51</v>
      </c>
      <c r="F558" s="42" t="s">
        <v>207</v>
      </c>
      <c r="G558" s="42" t="s">
        <v>253</v>
      </c>
      <c r="H558" s="43" t="s">
        <v>56</v>
      </c>
      <c r="I558" s="44">
        <v>298</v>
      </c>
      <c r="J558" s="45">
        <v>1.1531359366400028E-2</v>
      </c>
      <c r="K558" s="45">
        <v>1.0859682624000019E-2</v>
      </c>
      <c r="L558" s="45">
        <v>1.2199973145599976E-2</v>
      </c>
      <c r="M558" s="45">
        <v>1.1045686595199986E-2</v>
      </c>
      <c r="N558" s="45">
        <v>9.4070948408960155E-3</v>
      </c>
      <c r="O558" s="45">
        <v>8.9261189025280109E-3</v>
      </c>
      <c r="P558" s="45">
        <v>9.3942277921280053E-3</v>
      </c>
      <c r="Q558" s="45">
        <v>9.6990927775999856E-3</v>
      </c>
      <c r="R558" s="45">
        <v>1.0503739980800009E-2</v>
      </c>
      <c r="S558" s="45">
        <v>9.4290661089025899E-3</v>
      </c>
      <c r="T558" s="45">
        <v>1.001284545505178E-2</v>
      </c>
      <c r="U558" s="45">
        <v>7.151309474779606E-3</v>
      </c>
      <c r="V558" s="45">
        <v>7.0131914131830791E-3</v>
      </c>
      <c r="W558" s="45">
        <v>3.5006849691672998E-3</v>
      </c>
      <c r="X558" s="45">
        <v>3.5584655447254993E-3</v>
      </c>
      <c r="Y558" s="45">
        <v>1.3260766619903844E-3</v>
      </c>
      <c r="Z558" s="45">
        <v>1.5193547059498943E-3</v>
      </c>
      <c r="AA558" s="45">
        <v>1.3689631212369204E-3</v>
      </c>
      <c r="AB558" s="45">
        <v>1.3984116051615166E-3</v>
      </c>
      <c r="AC558" s="45">
        <v>1.192365214727603E-3</v>
      </c>
      <c r="AD558" s="45">
        <v>1.375891274635746E-3</v>
      </c>
      <c r="AE558" s="45">
        <v>1.4301826858127665E-3</v>
      </c>
    </row>
    <row r="559" spans="1:31" ht="15" customHeight="1">
      <c r="A559" s="42" t="s">
        <v>47</v>
      </c>
      <c r="B559" s="42" t="s">
        <v>48</v>
      </c>
      <c r="C559" s="42" t="s">
        <v>49</v>
      </c>
      <c r="D559" s="42" t="s">
        <v>50</v>
      </c>
      <c r="E559" s="42" t="s">
        <v>51</v>
      </c>
      <c r="F559" s="42" t="s">
        <v>207</v>
      </c>
      <c r="G559" s="42" t="s">
        <v>254</v>
      </c>
      <c r="H559" s="43" t="s">
        <v>54</v>
      </c>
      <c r="I559" s="44">
        <v>25</v>
      </c>
      <c r="J559" s="45">
        <v>1.673227499999998E-5</v>
      </c>
      <c r="K559" s="45">
        <v>1.2183899999999983E-5</v>
      </c>
      <c r="L559" s="45">
        <v>5.6211600000000043E-5</v>
      </c>
      <c r="M559" s="45">
        <v>1.5231299999999928E-5</v>
      </c>
      <c r="N559" s="45">
        <v>9.8542537499999796E-6</v>
      </c>
      <c r="O559" s="45">
        <v>6.0958859999999979E-6</v>
      </c>
      <c r="P559" s="45">
        <v>6.3468802499999969E-6</v>
      </c>
      <c r="Q559" s="45">
        <v>7.4281499999999892E-6</v>
      </c>
      <c r="R559" s="45">
        <v>7.5945749999999941E-6</v>
      </c>
      <c r="S559" s="45">
        <v>4.4817619204052044E-6</v>
      </c>
      <c r="T559" s="45">
        <v>6.2244010620698547E-6</v>
      </c>
      <c r="U559" s="45"/>
      <c r="V559" s="45"/>
      <c r="W559" s="45"/>
      <c r="X559" s="45"/>
      <c r="Y559" s="45"/>
      <c r="Z559" s="45"/>
      <c r="AA559" s="45"/>
      <c r="AB559" s="45"/>
      <c r="AC559" s="45"/>
      <c r="AD559" s="45"/>
      <c r="AE559" s="45"/>
    </row>
    <row r="560" spans="1:31" ht="15" customHeight="1">
      <c r="A560" s="42" t="s">
        <v>47</v>
      </c>
      <c r="B560" s="42" t="s">
        <v>48</v>
      </c>
      <c r="C560" s="42" t="s">
        <v>49</v>
      </c>
      <c r="D560" s="42" t="s">
        <v>50</v>
      </c>
      <c r="E560" s="42" t="s">
        <v>51</v>
      </c>
      <c r="F560" s="42" t="s">
        <v>207</v>
      </c>
      <c r="G560" s="42" t="s">
        <v>254</v>
      </c>
      <c r="H560" s="43" t="s">
        <v>55</v>
      </c>
      <c r="I560" s="44">
        <v>1</v>
      </c>
      <c r="J560" s="45">
        <v>1.6618495529999982E-2</v>
      </c>
      <c r="K560" s="45">
        <v>1.2101049479999985E-2</v>
      </c>
      <c r="L560" s="45">
        <v>5.5829361120000039E-2</v>
      </c>
      <c r="M560" s="45">
        <v>1.5127727159999929E-2</v>
      </c>
      <c r="N560" s="45">
        <v>9.7872448244999809E-3</v>
      </c>
      <c r="O560" s="45">
        <v>6.0544339751999986E-3</v>
      </c>
      <c r="P560" s="45">
        <v>6.3037214642999977E-3</v>
      </c>
      <c r="Q560" s="45">
        <v>7.3776385799999887E-3</v>
      </c>
      <c r="R560" s="45">
        <v>7.542931889999994E-3</v>
      </c>
      <c r="S560" s="45">
        <v>4.4512859393464489E-3</v>
      </c>
      <c r="T560" s="45">
        <v>6.1820751348477801E-3</v>
      </c>
      <c r="U560" s="45"/>
      <c r="V560" s="45"/>
      <c r="W560" s="45"/>
      <c r="X560" s="45"/>
      <c r="Y560" s="45"/>
      <c r="Z560" s="45"/>
      <c r="AA560" s="45"/>
      <c r="AB560" s="45"/>
      <c r="AC560" s="45"/>
      <c r="AD560" s="45"/>
      <c r="AE560" s="45"/>
    </row>
    <row r="561" spans="1:31" ht="15" customHeight="1">
      <c r="A561" s="42" t="s">
        <v>47</v>
      </c>
      <c r="B561" s="42" t="s">
        <v>48</v>
      </c>
      <c r="C561" s="42" t="s">
        <v>49</v>
      </c>
      <c r="D561" s="42" t="s">
        <v>50</v>
      </c>
      <c r="E561" s="42" t="s">
        <v>51</v>
      </c>
      <c r="F561" s="42" t="s">
        <v>207</v>
      </c>
      <c r="G561" s="42" t="s">
        <v>254</v>
      </c>
      <c r="H561" s="43" t="s">
        <v>56</v>
      </c>
      <c r="I561" s="44">
        <v>298</v>
      </c>
      <c r="J561" s="45">
        <v>3.9889743599999952E-5</v>
      </c>
      <c r="K561" s="45">
        <v>2.9046417599999966E-5</v>
      </c>
      <c r="L561" s="45">
        <v>1.340084544000001E-4</v>
      </c>
      <c r="M561" s="45">
        <v>3.6311419199999825E-5</v>
      </c>
      <c r="N561" s="45">
        <v>2.3492540939999952E-5</v>
      </c>
      <c r="O561" s="45">
        <v>1.4532592223999996E-5</v>
      </c>
      <c r="P561" s="45">
        <v>1.5130962515999994E-5</v>
      </c>
      <c r="Q561" s="45">
        <v>1.7708709599999973E-5</v>
      </c>
      <c r="R561" s="45">
        <v>1.8105466799999984E-5</v>
      </c>
      <c r="S561" s="45">
        <v>1.0684520418246006E-5</v>
      </c>
      <c r="T561" s="45">
        <v>1.4838972131974535E-5</v>
      </c>
      <c r="U561" s="45"/>
      <c r="V561" s="45"/>
      <c r="W561" s="45"/>
      <c r="X561" s="45"/>
      <c r="Y561" s="45"/>
      <c r="Z561" s="45"/>
      <c r="AA561" s="45"/>
      <c r="AB561" s="45"/>
      <c r="AC561" s="45"/>
      <c r="AD561" s="45"/>
      <c r="AE561" s="45"/>
    </row>
    <row r="562" spans="1:31" ht="15" customHeight="1">
      <c r="A562" s="42" t="s">
        <v>47</v>
      </c>
      <c r="B562" s="42" t="s">
        <v>48</v>
      </c>
      <c r="C562" s="42" t="s">
        <v>49</v>
      </c>
      <c r="D562" s="42" t="s">
        <v>50</v>
      </c>
      <c r="E562" s="42" t="s">
        <v>51</v>
      </c>
      <c r="F562" s="42" t="s">
        <v>207</v>
      </c>
      <c r="G562" s="42" t="s">
        <v>255</v>
      </c>
      <c r="H562" s="43" t="s">
        <v>54</v>
      </c>
      <c r="I562" s="44">
        <v>25</v>
      </c>
      <c r="J562" s="45"/>
      <c r="K562" s="45">
        <v>6.1531199999999993E-6</v>
      </c>
      <c r="L562" s="45">
        <v>4.3260000000000014E-6</v>
      </c>
      <c r="M562" s="45"/>
      <c r="N562" s="45"/>
      <c r="O562" s="45"/>
      <c r="P562" s="45"/>
      <c r="Q562" s="45"/>
      <c r="R562" s="45"/>
      <c r="S562" s="45">
        <v>9.3572234659507528E-5</v>
      </c>
      <c r="T562" s="45">
        <v>2.0795667296216698E-4</v>
      </c>
      <c r="U562" s="45">
        <v>1.7496361926921952E-4</v>
      </c>
      <c r="V562" s="45">
        <v>1.1686310689676691E-4</v>
      </c>
      <c r="W562" s="45">
        <v>2.1866720000000003E-5</v>
      </c>
      <c r="X562" s="45">
        <v>1.1305040000000002E-5</v>
      </c>
      <c r="Y562" s="45">
        <v>1.9809600000000004E-5</v>
      </c>
      <c r="Z562" s="45">
        <v>9.2108800000000039E-6</v>
      </c>
      <c r="AA562" s="45">
        <v>1.2521520000000002E-5</v>
      </c>
      <c r="AB562" s="45">
        <v>1.1797680000000004E-5</v>
      </c>
      <c r="AC562" s="45">
        <v>1.1175120000000002E-5</v>
      </c>
      <c r="AD562" s="45">
        <v>1.9596320000000009E-5</v>
      </c>
      <c r="AE562" s="45">
        <v>2.4288800000000007E-5</v>
      </c>
    </row>
    <row r="563" spans="1:31" ht="15" customHeight="1">
      <c r="A563" s="42" t="s">
        <v>47</v>
      </c>
      <c r="B563" s="42" t="s">
        <v>48</v>
      </c>
      <c r="C563" s="42" t="s">
        <v>49</v>
      </c>
      <c r="D563" s="42" t="s">
        <v>50</v>
      </c>
      <c r="E563" s="42" t="s">
        <v>51</v>
      </c>
      <c r="F563" s="42" t="s">
        <v>207</v>
      </c>
      <c r="G563" s="42" t="s">
        <v>255</v>
      </c>
      <c r="H563" s="43" t="s">
        <v>56</v>
      </c>
      <c r="I563" s="44">
        <v>298</v>
      </c>
      <c r="J563" s="45"/>
      <c r="K563" s="45">
        <v>1.4439834359999997E-5</v>
      </c>
      <c r="L563" s="45">
        <v>1.0152040500000005E-5</v>
      </c>
      <c r="M563" s="45"/>
      <c r="N563" s="45"/>
      <c r="O563" s="45"/>
      <c r="P563" s="45"/>
      <c r="Q563" s="45"/>
      <c r="R563" s="45"/>
      <c r="S563" s="45">
        <v>2.1959064168719928E-4</v>
      </c>
      <c r="T563" s="45">
        <v>4.8802232227396528E-4</v>
      </c>
      <c r="U563" s="45">
        <v>4.1059586243816584E-4</v>
      </c>
      <c r="V563" s="45">
        <v>2.7424849610998777E-4</v>
      </c>
      <c r="W563" s="45">
        <v>5.1315725160000006E-5</v>
      </c>
      <c r="X563" s="45">
        <v>2.653010262E-5</v>
      </c>
      <c r="Y563" s="45">
        <v>4.6488178799999992E-5</v>
      </c>
      <c r="Z563" s="45">
        <v>2.161563264E-5</v>
      </c>
      <c r="AA563" s="45">
        <v>2.938487706E-5</v>
      </c>
      <c r="AB563" s="45">
        <v>2.7686205540000004E-5</v>
      </c>
      <c r="AC563" s="45">
        <v>2.6225212860000006E-5</v>
      </c>
      <c r="AD563" s="45">
        <v>4.5987663960000009E-5</v>
      </c>
      <c r="AE563" s="45">
        <v>5.6999741400000008E-5</v>
      </c>
    </row>
    <row r="564" spans="1:31" ht="15" customHeight="1">
      <c r="A564" s="42" t="s">
        <v>47</v>
      </c>
      <c r="B564" s="42" t="s">
        <v>48</v>
      </c>
      <c r="C564" s="42" t="s">
        <v>49</v>
      </c>
      <c r="D564" s="42" t="s">
        <v>50</v>
      </c>
      <c r="E564" s="42" t="s">
        <v>51</v>
      </c>
      <c r="F564" s="42" t="s">
        <v>207</v>
      </c>
      <c r="G564" s="42" t="s">
        <v>256</v>
      </c>
      <c r="H564" s="43" t="s">
        <v>54</v>
      </c>
      <c r="I564" s="44">
        <v>25</v>
      </c>
      <c r="J564" s="45">
        <v>1.8218757731342151E-6</v>
      </c>
      <c r="K564" s="45">
        <v>5.4689088539051768E-6</v>
      </c>
      <c r="L564" s="45">
        <v>1.180011100431946E-7</v>
      </c>
      <c r="M564" s="45"/>
      <c r="N564" s="45">
        <v>1.4009860554792546E-7</v>
      </c>
      <c r="O564" s="45">
        <v>1.1676922216745054E-7</v>
      </c>
      <c r="P564" s="45"/>
      <c r="Q564" s="45"/>
      <c r="R564" s="45"/>
      <c r="S564" s="45">
        <v>1.8494796832354416E-6</v>
      </c>
      <c r="T564" s="45">
        <v>1.3035641491504095E-6</v>
      </c>
      <c r="U564" s="45">
        <v>2.8459441617712678E-7</v>
      </c>
      <c r="V564" s="45">
        <v>5.7222102716928286E-7</v>
      </c>
      <c r="W564" s="45">
        <v>1.3595855814673106E-6</v>
      </c>
      <c r="X564" s="45">
        <v>8.7209288465212453E-7</v>
      </c>
      <c r="Y564" s="45">
        <v>5.4517109492289814E-7</v>
      </c>
      <c r="Z564" s="45">
        <v>7.6579709409237814E-7</v>
      </c>
      <c r="AA564" s="45">
        <v>5.7481354261036652E-7</v>
      </c>
      <c r="AB564" s="45">
        <v>5.4705595650713379E-7</v>
      </c>
      <c r="AC564" s="45">
        <v>1.1759648870799295E-6</v>
      </c>
      <c r="AD564" s="45">
        <v>5.07926260498731E-7</v>
      </c>
      <c r="AE564" s="45">
        <v>2.8706197955022922E-7</v>
      </c>
    </row>
    <row r="565" spans="1:31" ht="15" customHeight="1">
      <c r="A565" s="42" t="s">
        <v>47</v>
      </c>
      <c r="B565" s="42" t="s">
        <v>48</v>
      </c>
      <c r="C565" s="42" t="s">
        <v>49</v>
      </c>
      <c r="D565" s="42" t="s">
        <v>50</v>
      </c>
      <c r="E565" s="42" t="s">
        <v>51</v>
      </c>
      <c r="F565" s="42" t="s">
        <v>207</v>
      </c>
      <c r="G565" s="42" t="s">
        <v>256</v>
      </c>
      <c r="H565" s="43" t="s">
        <v>55</v>
      </c>
      <c r="I565" s="44">
        <v>1</v>
      </c>
      <c r="J565" s="45">
        <v>1.7966124290800869E-3</v>
      </c>
      <c r="K565" s="45">
        <v>5.3930733177976918E-3</v>
      </c>
      <c r="L565" s="45">
        <v>1.1636482798392898E-4</v>
      </c>
      <c r="M565" s="45"/>
      <c r="N565" s="45">
        <v>1.3815590488432756E-4</v>
      </c>
      <c r="O565" s="45">
        <v>1.1515002228672855E-4</v>
      </c>
      <c r="P565" s="45"/>
      <c r="Q565" s="45"/>
      <c r="R565" s="45"/>
      <c r="S565" s="45">
        <v>1.8014831851069085E-3</v>
      </c>
      <c r="T565" s="45">
        <v>1.2685356685701546E-3</v>
      </c>
      <c r="U565" s="45">
        <v>2.806480402728039E-4</v>
      </c>
      <c r="V565" s="45">
        <v>5.5602366859624163E-4</v>
      </c>
      <c r="W565" s="45">
        <v>1.2932218235827656E-3</v>
      </c>
      <c r="X565" s="45">
        <v>8.5943453565854406E-4</v>
      </c>
      <c r="Y565" s="45">
        <v>5.6820149721875104E-4</v>
      </c>
      <c r="Z565" s="45">
        <v>7.5511630155719568E-4</v>
      </c>
      <c r="AA565" s="45">
        <v>5.6633451392189098E-4</v>
      </c>
      <c r="AB565" s="45">
        <v>5.3929607613376973E-4</v>
      </c>
      <c r="AC565" s="45">
        <v>1.159658470906875E-3</v>
      </c>
      <c r="AD565" s="45">
        <v>5.0087231310409687E-4</v>
      </c>
      <c r="AE565" s="45">
        <v>2.7692690181301607E-4</v>
      </c>
    </row>
    <row r="566" spans="1:31" ht="15" customHeight="1">
      <c r="A566" s="42" t="s">
        <v>47</v>
      </c>
      <c r="B566" s="42" t="s">
        <v>48</v>
      </c>
      <c r="C566" s="42" t="s">
        <v>49</v>
      </c>
      <c r="D566" s="42" t="s">
        <v>50</v>
      </c>
      <c r="E566" s="42" t="s">
        <v>51</v>
      </c>
      <c r="F566" s="42" t="s">
        <v>207</v>
      </c>
      <c r="G566" s="42" t="s">
        <v>256</v>
      </c>
      <c r="H566" s="43" t="s">
        <v>56</v>
      </c>
      <c r="I566" s="44">
        <v>298</v>
      </c>
      <c r="J566" s="45">
        <v>4.3433518431519676E-6</v>
      </c>
      <c r="K566" s="45">
        <v>1.303787870770994E-5</v>
      </c>
      <c r="L566" s="45">
        <v>2.8131464634297591E-7</v>
      </c>
      <c r="M566" s="45"/>
      <c r="N566" s="45">
        <v>3.3399507562625431E-7</v>
      </c>
      <c r="O566" s="45">
        <v>2.7837782564720208E-7</v>
      </c>
      <c r="P566" s="45"/>
      <c r="Q566" s="45"/>
      <c r="R566" s="45"/>
      <c r="S566" s="45">
        <v>4.4091595648332927E-6</v>
      </c>
      <c r="T566" s="45">
        <v>3.1076969315745758E-6</v>
      </c>
      <c r="U566" s="45">
        <v>6.7847308816627018E-7</v>
      </c>
      <c r="V566" s="45">
        <v>1.3536058007204427E-6</v>
      </c>
      <c r="W566" s="45">
        <v>3.2409689065513152E-6</v>
      </c>
      <c r="X566" s="45">
        <v>2.0782037962173225E-6</v>
      </c>
      <c r="Y566" s="45">
        <v>1.2996878902961894E-6</v>
      </c>
      <c r="Z566" s="45">
        <v>1.8256602723162298E-6</v>
      </c>
      <c r="AA566" s="45">
        <v>1.3703554855831136E-6</v>
      </c>
      <c r="AB566" s="45">
        <v>1.3041814003130066E-6</v>
      </c>
      <c r="AC566" s="45">
        <v>2.8035002907985525E-6</v>
      </c>
      <c r="AD566" s="45">
        <v>1.2108962050289751E-6</v>
      </c>
      <c r="AE566" s="45">
        <v>6.8435575924774633E-7</v>
      </c>
    </row>
    <row r="567" spans="1:31" ht="15" customHeight="1">
      <c r="A567" s="42" t="s">
        <v>47</v>
      </c>
      <c r="B567" s="42" t="s">
        <v>48</v>
      </c>
      <c r="C567" s="42" t="s">
        <v>49</v>
      </c>
      <c r="D567" s="42" t="s">
        <v>50</v>
      </c>
      <c r="E567" s="42" t="s">
        <v>51</v>
      </c>
      <c r="F567" s="42" t="s">
        <v>207</v>
      </c>
      <c r="G567" s="42" t="s">
        <v>257</v>
      </c>
      <c r="H567" s="43" t="s">
        <v>54</v>
      </c>
      <c r="I567" s="44">
        <v>25</v>
      </c>
      <c r="J567" s="45"/>
      <c r="K567" s="45"/>
      <c r="L567" s="45"/>
      <c r="M567" s="45"/>
      <c r="N567" s="45"/>
      <c r="O567" s="45"/>
      <c r="P567" s="45"/>
      <c r="Q567" s="45"/>
      <c r="R567" s="45"/>
      <c r="S567" s="45"/>
      <c r="T567" s="45"/>
      <c r="U567" s="45">
        <v>3.4000124082814768E-8</v>
      </c>
      <c r="V567" s="45">
        <v>2.9953128027813787E-8</v>
      </c>
      <c r="W567" s="45">
        <v>3.4402673778471201E-8</v>
      </c>
      <c r="X567" s="45">
        <v>5.2338972636903794E-8</v>
      </c>
      <c r="Y567" s="45">
        <v>1.0069235160017447E-7</v>
      </c>
      <c r="Z567" s="45"/>
      <c r="AA567" s="45"/>
      <c r="AB567" s="45"/>
      <c r="AC567" s="45"/>
      <c r="AD567" s="45"/>
      <c r="AE567" s="45"/>
    </row>
    <row r="568" spans="1:31" ht="15" customHeight="1">
      <c r="A568" s="42" t="s">
        <v>47</v>
      </c>
      <c r="B568" s="42" t="s">
        <v>48</v>
      </c>
      <c r="C568" s="42" t="s">
        <v>49</v>
      </c>
      <c r="D568" s="42" t="s">
        <v>50</v>
      </c>
      <c r="E568" s="42" t="s">
        <v>51</v>
      </c>
      <c r="F568" s="42" t="s">
        <v>207</v>
      </c>
      <c r="G568" s="42" t="s">
        <v>257</v>
      </c>
      <c r="H568" s="43" t="s">
        <v>55</v>
      </c>
      <c r="I568" s="44">
        <v>1</v>
      </c>
      <c r="J568" s="45"/>
      <c r="K568" s="45"/>
      <c r="L568" s="45"/>
      <c r="M568" s="45"/>
      <c r="N568" s="45"/>
      <c r="O568" s="45"/>
      <c r="P568" s="45"/>
      <c r="Q568" s="45"/>
      <c r="R568" s="45"/>
      <c r="S568" s="45"/>
      <c r="T568" s="45"/>
      <c r="U568" s="45">
        <v>3.5382224736634597E-5</v>
      </c>
      <c r="V568" s="45">
        <v>2.8893275838060739E-5</v>
      </c>
      <c r="W568" s="45">
        <v>3.1832450110866544E-5</v>
      </c>
      <c r="X568" s="45">
        <v>5.408135899906111E-5</v>
      </c>
      <c r="Y568" s="45">
        <v>1.060023983908729E-4</v>
      </c>
      <c r="Z568" s="45"/>
      <c r="AA568" s="45"/>
      <c r="AB568" s="45"/>
      <c r="AC568" s="45"/>
      <c r="AD568" s="45"/>
      <c r="AE568" s="45"/>
    </row>
    <row r="569" spans="1:31" ht="15" customHeight="1">
      <c r="A569" s="42" t="s">
        <v>47</v>
      </c>
      <c r="B569" s="42" t="s">
        <v>48</v>
      </c>
      <c r="C569" s="42" t="s">
        <v>49</v>
      </c>
      <c r="D569" s="42" t="s">
        <v>50</v>
      </c>
      <c r="E569" s="42" t="s">
        <v>51</v>
      </c>
      <c r="F569" s="42" t="s">
        <v>207</v>
      </c>
      <c r="G569" s="42" t="s">
        <v>257</v>
      </c>
      <c r="H569" s="43" t="s">
        <v>56</v>
      </c>
      <c r="I569" s="44">
        <v>298</v>
      </c>
      <c r="J569" s="45"/>
      <c r="K569" s="45"/>
      <c r="L569" s="45"/>
      <c r="M569" s="45"/>
      <c r="N569" s="45"/>
      <c r="O569" s="45"/>
      <c r="P569" s="45"/>
      <c r="Q569" s="45"/>
      <c r="R569" s="45"/>
      <c r="S569" s="45"/>
      <c r="T569" s="45"/>
      <c r="U569" s="45">
        <v>8.1056295813430415E-8</v>
      </c>
      <c r="V569" s="45">
        <v>7.1408257218308044E-8</v>
      </c>
      <c r="W569" s="45">
        <v>8.2015974287875327E-8</v>
      </c>
      <c r="X569" s="45">
        <v>1.2477611076637864E-7</v>
      </c>
      <c r="Y569" s="45">
        <v>2.4005056621481589E-7</v>
      </c>
      <c r="Z569" s="45"/>
      <c r="AA569" s="45"/>
      <c r="AB569" s="45"/>
      <c r="AC569" s="45"/>
      <c r="AD569" s="45"/>
      <c r="AE569" s="45"/>
    </row>
    <row r="570" spans="1:31" ht="15" customHeight="1">
      <c r="A570" s="42" t="s">
        <v>47</v>
      </c>
      <c r="B570" s="42" t="s">
        <v>48</v>
      </c>
      <c r="C570" s="42" t="s">
        <v>49</v>
      </c>
      <c r="D570" s="42" t="s">
        <v>50</v>
      </c>
      <c r="E570" s="42" t="s">
        <v>51</v>
      </c>
      <c r="F570" s="42" t="s">
        <v>207</v>
      </c>
      <c r="G570" s="42" t="s">
        <v>258</v>
      </c>
      <c r="H570" s="43" t="s">
        <v>54</v>
      </c>
      <c r="I570" s="44">
        <v>25</v>
      </c>
      <c r="J570" s="45">
        <v>7.0263840000000318E-5</v>
      </c>
      <c r="K570" s="45">
        <v>8.1581679999999835E-5</v>
      </c>
      <c r="L570" s="45">
        <v>8.5127199999999946E-5</v>
      </c>
      <c r="M570" s="45">
        <v>4.0298319999999988E-5</v>
      </c>
      <c r="N570" s="45">
        <v>4.3037414400000041E-5</v>
      </c>
      <c r="O570" s="45">
        <v>4.6267232799999909E-5</v>
      </c>
      <c r="P570" s="45">
        <v>4.76848464E-5</v>
      </c>
      <c r="Q570" s="45">
        <v>4.3881519999999971E-5</v>
      </c>
      <c r="R570" s="45">
        <v>4.8609520000000018E-5</v>
      </c>
      <c r="S570" s="45">
        <v>1.0352799999999977E-5</v>
      </c>
      <c r="T570" s="45">
        <v>1.1763749272892062E-4</v>
      </c>
      <c r="U570" s="45"/>
      <c r="V570" s="45">
        <v>1.7349200000000003E-5</v>
      </c>
      <c r="W570" s="45">
        <v>1.879168E-5</v>
      </c>
      <c r="X570" s="45">
        <v>6.3978400000000019E-6</v>
      </c>
      <c r="Y570" s="45">
        <v>1.7115440000000005E-5</v>
      </c>
      <c r="Z570" s="45">
        <v>9.2241600000000045E-6</v>
      </c>
      <c r="AA570" s="45">
        <v>9.4160000000000027E-6</v>
      </c>
      <c r="AB570" s="45"/>
      <c r="AC570" s="45"/>
      <c r="AD570" s="45"/>
      <c r="AE570" s="45"/>
    </row>
    <row r="571" spans="1:31" ht="15" customHeight="1">
      <c r="A571" s="42" t="s">
        <v>47</v>
      </c>
      <c r="B571" s="42" t="s">
        <v>48</v>
      </c>
      <c r="C571" s="42" t="s">
        <v>49</v>
      </c>
      <c r="D571" s="42" t="s">
        <v>50</v>
      </c>
      <c r="E571" s="42" t="s">
        <v>51</v>
      </c>
      <c r="F571" s="42" t="s">
        <v>207</v>
      </c>
      <c r="G571" s="42" t="s">
        <v>258</v>
      </c>
      <c r="H571" s="43" t="s">
        <v>56</v>
      </c>
      <c r="I571" s="44">
        <v>298</v>
      </c>
      <c r="J571" s="45">
        <v>1.6489166652000072E-4</v>
      </c>
      <c r="K571" s="45">
        <v>1.9145180753999961E-4</v>
      </c>
      <c r="L571" s="45">
        <v>1.9977225659999987E-4</v>
      </c>
      <c r="M571" s="45">
        <v>9.4570082459999967E-5</v>
      </c>
      <c r="N571" s="45">
        <v>1.0099805224320011E-4</v>
      </c>
      <c r="O571" s="45">
        <v>1.0857762857339979E-4</v>
      </c>
      <c r="P571" s="45">
        <v>1.1190441328919999E-4</v>
      </c>
      <c r="Q571" s="45">
        <v>1.0297895705999995E-4</v>
      </c>
      <c r="R571" s="45">
        <v>1.1407439106000006E-4</v>
      </c>
      <c r="S571" s="45">
        <v>2.4295433399999947E-5</v>
      </c>
      <c r="T571" s="45">
        <v>2.7606578606159448E-4</v>
      </c>
      <c r="U571" s="45"/>
      <c r="V571" s="45">
        <v>4.0714235100000005E-5</v>
      </c>
      <c r="W571" s="45">
        <v>4.4099375040000004E-5</v>
      </c>
      <c r="X571" s="45">
        <v>1.5014131020000002E-5</v>
      </c>
      <c r="Y571" s="45">
        <v>4.0165658820000005E-5</v>
      </c>
      <c r="Z571" s="45">
        <v>2.1646797480000004E-5</v>
      </c>
      <c r="AA571" s="45">
        <v>2.2096998000000003E-5</v>
      </c>
      <c r="AB571" s="45"/>
      <c r="AC571" s="45"/>
      <c r="AD571" s="45"/>
      <c r="AE571" s="45"/>
    </row>
    <row r="572" spans="1:31" ht="15" customHeight="1">
      <c r="A572" s="42" t="s">
        <v>47</v>
      </c>
      <c r="B572" s="42" t="s">
        <v>48</v>
      </c>
      <c r="C572" s="42" t="s">
        <v>49</v>
      </c>
      <c r="D572" s="42" t="s">
        <v>50</v>
      </c>
      <c r="E572" s="42" t="s">
        <v>51</v>
      </c>
      <c r="F572" s="42" t="s">
        <v>207</v>
      </c>
      <c r="G572" s="42" t="s">
        <v>259</v>
      </c>
      <c r="H572" s="43" t="s">
        <v>54</v>
      </c>
      <c r="I572" s="44">
        <v>25</v>
      </c>
      <c r="J572" s="45"/>
      <c r="K572" s="45"/>
      <c r="L572" s="45"/>
      <c r="M572" s="45">
        <v>3.37156E-3</v>
      </c>
      <c r="N572" s="45">
        <v>3.0745119359999996E-3</v>
      </c>
      <c r="O572" s="45">
        <v>2.7617961280000016E-3</v>
      </c>
      <c r="P572" s="45">
        <v>3.1810239919999993E-3</v>
      </c>
      <c r="Q572" s="45">
        <v>3.1261871999999974E-3</v>
      </c>
      <c r="R572" s="45">
        <v>3.1443103999999984E-3</v>
      </c>
      <c r="S572" s="45"/>
      <c r="T572" s="45"/>
      <c r="U572" s="45"/>
      <c r="V572" s="45"/>
      <c r="W572" s="45"/>
      <c r="X572" s="45"/>
      <c r="Y572" s="45"/>
      <c r="Z572" s="45"/>
      <c r="AA572" s="45"/>
      <c r="AB572" s="45"/>
      <c r="AC572" s="45"/>
      <c r="AD572" s="45"/>
      <c r="AE572" s="45"/>
    </row>
    <row r="573" spans="1:31" ht="15" customHeight="1">
      <c r="A573" s="42" t="s">
        <v>47</v>
      </c>
      <c r="B573" s="42" t="s">
        <v>48</v>
      </c>
      <c r="C573" s="42" t="s">
        <v>49</v>
      </c>
      <c r="D573" s="42" t="s">
        <v>50</v>
      </c>
      <c r="E573" s="42" t="s">
        <v>51</v>
      </c>
      <c r="F573" s="42" t="s">
        <v>207</v>
      </c>
      <c r="G573" s="42" t="s">
        <v>259</v>
      </c>
      <c r="H573" s="43" t="s">
        <v>55</v>
      </c>
      <c r="I573" s="44">
        <v>1</v>
      </c>
      <c r="J573" s="45"/>
      <c r="K573" s="45"/>
      <c r="L573" s="45"/>
      <c r="M573" s="45">
        <v>0.13176178699050001</v>
      </c>
      <c r="N573" s="45">
        <v>0.12015304096945677</v>
      </c>
      <c r="O573" s="45">
        <v>0.10793199383333647</v>
      </c>
      <c r="P573" s="45">
        <v>0.12431557072855706</v>
      </c>
      <c r="Q573" s="45">
        <v>0.12217252901885989</v>
      </c>
      <c r="R573" s="45">
        <v>0.12288079024451995</v>
      </c>
      <c r="S573" s="45"/>
      <c r="T573" s="45"/>
      <c r="U573" s="45"/>
      <c r="V573" s="45"/>
      <c r="W573" s="45"/>
      <c r="X573" s="45"/>
      <c r="Y573" s="45"/>
      <c r="Z573" s="45"/>
      <c r="AA573" s="45"/>
      <c r="AB573" s="45"/>
      <c r="AC573" s="45"/>
      <c r="AD573" s="45"/>
      <c r="AE573" s="45"/>
    </row>
    <row r="574" spans="1:31" ht="15" customHeight="1">
      <c r="A574" s="42" t="s">
        <v>47</v>
      </c>
      <c r="B574" s="42" t="s">
        <v>48</v>
      </c>
      <c r="C574" s="42" t="s">
        <v>49</v>
      </c>
      <c r="D574" s="42" t="s">
        <v>50</v>
      </c>
      <c r="E574" s="42" t="s">
        <v>51</v>
      </c>
      <c r="F574" s="42" t="s">
        <v>207</v>
      </c>
      <c r="G574" s="42" t="s">
        <v>259</v>
      </c>
      <c r="H574" s="43" t="s">
        <v>56</v>
      </c>
      <c r="I574" s="44">
        <v>298</v>
      </c>
      <c r="J574" s="45"/>
      <c r="K574" s="45"/>
      <c r="L574" s="45"/>
      <c r="M574" s="45">
        <v>5.2748056199999997E-3</v>
      </c>
      <c r="N574" s="45">
        <v>4.8100739238719995E-3</v>
      </c>
      <c r="O574" s="45">
        <v>4.3208300422560028E-3</v>
      </c>
      <c r="P574" s="45">
        <v>4.9767120354839989E-3</v>
      </c>
      <c r="Q574" s="45">
        <v>4.8909198743999956E-3</v>
      </c>
      <c r="R574" s="45">
        <v>4.9192736207999974E-3</v>
      </c>
      <c r="S574" s="45"/>
      <c r="T574" s="45"/>
      <c r="U574" s="45"/>
      <c r="V574" s="45"/>
      <c r="W574" s="45"/>
      <c r="X574" s="45"/>
      <c r="Y574" s="45"/>
      <c r="Z574" s="45"/>
      <c r="AA574" s="45"/>
      <c r="AB574" s="45"/>
      <c r="AC574" s="45"/>
      <c r="AD574" s="45"/>
      <c r="AE574" s="45"/>
    </row>
    <row r="575" spans="1:31" ht="15" customHeight="1">
      <c r="A575" s="42" t="s">
        <v>47</v>
      </c>
      <c r="B575" s="42" t="s">
        <v>48</v>
      </c>
      <c r="C575" s="42" t="s">
        <v>49</v>
      </c>
      <c r="D575" s="42" t="s">
        <v>50</v>
      </c>
      <c r="E575" s="42" t="s">
        <v>51</v>
      </c>
      <c r="F575" s="42" t="s">
        <v>207</v>
      </c>
      <c r="G575" s="42" t="s">
        <v>260</v>
      </c>
      <c r="H575" s="43" t="s">
        <v>54</v>
      </c>
      <c r="I575" s="44">
        <v>25</v>
      </c>
      <c r="J575" s="45">
        <v>6.1381977249999817E-3</v>
      </c>
      <c r="K575" s="45">
        <v>5.8341430000000321E-3</v>
      </c>
      <c r="L575" s="45">
        <v>7.1914110750000374E-3</v>
      </c>
      <c r="M575" s="45">
        <v>6.2213993250000163E-3</v>
      </c>
      <c r="N575" s="45">
        <v>5.2719392465000008E-3</v>
      </c>
      <c r="O575" s="45">
        <v>4.9814641412499854E-3</v>
      </c>
      <c r="P575" s="45">
        <v>4.6124767924999935E-3</v>
      </c>
      <c r="Q575" s="45">
        <v>4.6428660500000057E-3</v>
      </c>
      <c r="R575" s="45">
        <v>4.6815424249999895E-3</v>
      </c>
      <c r="S575" s="45">
        <v>4.9848171460485308E-3</v>
      </c>
      <c r="T575" s="45">
        <v>5.5841913244544872E-3</v>
      </c>
      <c r="U575" s="45">
        <v>5.2109836491515656E-3</v>
      </c>
      <c r="V575" s="45">
        <v>6.0869449457292852E-3</v>
      </c>
      <c r="W575" s="45">
        <v>6.5743432932037034E-3</v>
      </c>
      <c r="X575" s="45">
        <v>5.5605246847467444E-3</v>
      </c>
      <c r="Y575" s="45">
        <v>5.4410218565168582E-3</v>
      </c>
      <c r="Z575" s="45">
        <v>5.1474595070018598E-3</v>
      </c>
      <c r="AA575" s="45">
        <v>4.7567589908257121E-3</v>
      </c>
      <c r="AB575" s="45">
        <v>4.4418479721784381E-3</v>
      </c>
      <c r="AC575" s="45">
        <v>4.1136494262496923E-3</v>
      </c>
      <c r="AD575" s="45">
        <v>3.9827307307284728E-3</v>
      </c>
      <c r="AE575" s="45">
        <v>3.817385931495844E-3</v>
      </c>
    </row>
    <row r="576" spans="1:31" ht="15" customHeight="1">
      <c r="A576" s="42" t="s">
        <v>47</v>
      </c>
      <c r="B576" s="42" t="s">
        <v>48</v>
      </c>
      <c r="C576" s="42" t="s">
        <v>49</v>
      </c>
      <c r="D576" s="42" t="s">
        <v>50</v>
      </c>
      <c r="E576" s="42" t="s">
        <v>51</v>
      </c>
      <c r="F576" s="42" t="s">
        <v>207</v>
      </c>
      <c r="G576" s="42" t="s">
        <v>260</v>
      </c>
      <c r="H576" s="43" t="s">
        <v>55</v>
      </c>
      <c r="I576" s="44">
        <v>1</v>
      </c>
      <c r="J576" s="45">
        <v>13.017889735179962</v>
      </c>
      <c r="K576" s="45">
        <v>12.37305047440007</v>
      </c>
      <c r="L576" s="45">
        <v>15.251544607860078</v>
      </c>
      <c r="M576" s="45">
        <v>13.194343688460034</v>
      </c>
      <c r="N576" s="45">
        <v>11.180728753977201</v>
      </c>
      <c r="O576" s="45">
        <v>10.564689150762968</v>
      </c>
      <c r="P576" s="45">
        <v>9.7821407815339843</v>
      </c>
      <c r="Q576" s="45">
        <v>9.846590318840013</v>
      </c>
      <c r="R576" s="45">
        <v>9.928615174939976</v>
      </c>
      <c r="S576" s="45">
        <v>10.544238168424013</v>
      </c>
      <c r="T576" s="45">
        <v>8.9962788574651515</v>
      </c>
      <c r="U576" s="45">
        <v>11.507457677723606</v>
      </c>
      <c r="V576" s="45">
        <v>12.981179131669656</v>
      </c>
      <c r="W576" s="45">
        <v>14.085669801376861</v>
      </c>
      <c r="X576" s="45">
        <v>11.88740288091207</v>
      </c>
      <c r="Y576" s="45">
        <v>11.636825025639901</v>
      </c>
      <c r="Z576" s="45">
        <v>11.008591243442465</v>
      </c>
      <c r="AA576" s="45">
        <v>10.179670482098222</v>
      </c>
      <c r="AB576" s="45">
        <v>9.6652304465958441</v>
      </c>
      <c r="AC576" s="45">
        <v>8.8995572823195008</v>
      </c>
      <c r="AD576" s="45">
        <v>8.630424410780309</v>
      </c>
      <c r="AE576" s="45">
        <v>8.3116876618015887</v>
      </c>
    </row>
    <row r="577" spans="1:31" ht="15" customHeight="1">
      <c r="A577" s="42" t="s">
        <v>47</v>
      </c>
      <c r="B577" s="42" t="s">
        <v>48</v>
      </c>
      <c r="C577" s="42" t="s">
        <v>49</v>
      </c>
      <c r="D577" s="42" t="s">
        <v>50</v>
      </c>
      <c r="E577" s="42" t="s">
        <v>51</v>
      </c>
      <c r="F577" s="42" t="s">
        <v>207</v>
      </c>
      <c r="G577" s="42" t="s">
        <v>260</v>
      </c>
      <c r="H577" s="43" t="s">
        <v>56</v>
      </c>
      <c r="I577" s="44">
        <v>298</v>
      </c>
      <c r="J577" s="45">
        <v>7.3167316881999787E-3</v>
      </c>
      <c r="K577" s="45">
        <v>6.9542984560000401E-3</v>
      </c>
      <c r="L577" s="45">
        <v>8.5721620014000445E-3</v>
      </c>
      <c r="M577" s="45">
        <v>7.4159079954000187E-3</v>
      </c>
      <c r="N577" s="45">
        <v>6.2841515818280015E-3</v>
      </c>
      <c r="O577" s="45">
        <v>5.9379052563699828E-3</v>
      </c>
      <c r="P577" s="45">
        <v>5.4980723366599912E-3</v>
      </c>
      <c r="Q577" s="45">
        <v>5.5342963316000063E-3</v>
      </c>
      <c r="R577" s="45">
        <v>5.5803985705999877E-3</v>
      </c>
      <c r="S577" s="45">
        <v>5.9419020380898488E-3</v>
      </c>
      <c r="T577" s="45">
        <v>6.6563560587497494E-3</v>
      </c>
      <c r="U577" s="45">
        <v>6.211203260620286E-3</v>
      </c>
      <c r="V577" s="45">
        <v>7.25437317247918E-3</v>
      </c>
      <c r="W577" s="45">
        <v>7.8377219728415527E-3</v>
      </c>
      <c r="X577" s="45">
        <v>6.6424538467866352E-3</v>
      </c>
      <c r="Y577" s="45">
        <v>6.4899710757753085E-3</v>
      </c>
      <c r="Z577" s="45">
        <v>6.144562623780438E-3</v>
      </c>
      <c r="AA577" s="45">
        <v>5.6770089490588505E-3</v>
      </c>
      <c r="AB577" s="45">
        <v>5.2946633671209437E-3</v>
      </c>
      <c r="AC577" s="45">
        <v>4.9031581572783244E-3</v>
      </c>
      <c r="AD577" s="45">
        <v>4.7473723201154139E-3</v>
      </c>
      <c r="AE577" s="45">
        <v>4.5502303493555642E-3</v>
      </c>
    </row>
    <row r="578" spans="1:31" ht="15" customHeight="1">
      <c r="A578" s="42" t="s">
        <v>47</v>
      </c>
      <c r="B578" s="42" t="s">
        <v>48</v>
      </c>
      <c r="C578" s="42" t="s">
        <v>49</v>
      </c>
      <c r="D578" s="42" t="s">
        <v>50</v>
      </c>
      <c r="E578" s="42" t="s">
        <v>51</v>
      </c>
      <c r="F578" s="42" t="s">
        <v>207</v>
      </c>
      <c r="G578" s="42" t="s">
        <v>261</v>
      </c>
      <c r="H578" s="43" t="s">
        <v>54</v>
      </c>
      <c r="I578" s="44">
        <v>25</v>
      </c>
      <c r="J578" s="45">
        <v>3.7351454250000053E-3</v>
      </c>
      <c r="K578" s="45">
        <v>3.5769398500000013E-3</v>
      </c>
      <c r="L578" s="45">
        <v>4.6324902249999982E-3</v>
      </c>
      <c r="M578" s="45">
        <v>3.1792161499999989E-3</v>
      </c>
      <c r="N578" s="45">
        <v>3.3296404790000064E-3</v>
      </c>
      <c r="O578" s="45">
        <v>3.6944701667499941E-3</v>
      </c>
      <c r="P578" s="45">
        <v>3.1601984424999992E-3</v>
      </c>
      <c r="Q578" s="45">
        <v>2.986742825000002E-3</v>
      </c>
      <c r="R578" s="45">
        <v>2.120027799999999E-3</v>
      </c>
      <c r="S578" s="45">
        <v>1.9435890190637145E-3</v>
      </c>
      <c r="T578" s="45">
        <v>9.010067253730549E-4</v>
      </c>
      <c r="U578" s="45">
        <v>3.3287643991549858E-4</v>
      </c>
      <c r="V578" s="45">
        <v>7.3790499932556192E-5</v>
      </c>
      <c r="W578" s="45">
        <v>7.8664906993779972E-5</v>
      </c>
      <c r="X578" s="45">
        <v>6.7667640111502433E-5</v>
      </c>
      <c r="Y578" s="45"/>
      <c r="Z578" s="45"/>
      <c r="AA578" s="45"/>
      <c r="AB578" s="45"/>
      <c r="AC578" s="45"/>
      <c r="AD578" s="45"/>
      <c r="AE578" s="45"/>
    </row>
    <row r="579" spans="1:31" ht="15" customHeight="1">
      <c r="A579" s="42" t="s">
        <v>47</v>
      </c>
      <c r="B579" s="42" t="s">
        <v>48</v>
      </c>
      <c r="C579" s="42" t="s">
        <v>49</v>
      </c>
      <c r="D579" s="42" t="s">
        <v>50</v>
      </c>
      <c r="E579" s="42" t="s">
        <v>51</v>
      </c>
      <c r="F579" s="42" t="s">
        <v>207</v>
      </c>
      <c r="G579" s="42" t="s">
        <v>261</v>
      </c>
      <c r="H579" s="43" t="s">
        <v>55</v>
      </c>
      <c r="I579" s="44">
        <v>1</v>
      </c>
      <c r="J579" s="45">
        <v>1.3859426878800016</v>
      </c>
      <c r="K579" s="45">
        <v>1.3272397901600006</v>
      </c>
      <c r="L579" s="45">
        <v>1.7189065547599993</v>
      </c>
      <c r="M579" s="45">
        <v>1.1796626034399997</v>
      </c>
      <c r="N579" s="45">
        <v>1.2354782344624022</v>
      </c>
      <c r="O579" s="45">
        <v>1.3708499484187981</v>
      </c>
      <c r="P579" s="45">
        <v>1.1726059966279996</v>
      </c>
      <c r="Q579" s="45">
        <v>1.1082445013200006</v>
      </c>
      <c r="R579" s="45">
        <v>0.78664595167999951</v>
      </c>
      <c r="S579" s="45">
        <v>0.72117754001913248</v>
      </c>
      <c r="T579" s="45">
        <v>0.33432264093478742</v>
      </c>
      <c r="U579" s="45">
        <v>0.33604005676345833</v>
      </c>
      <c r="V579" s="45">
        <v>3.1439714062823226E-2</v>
      </c>
      <c r="W579" s="45">
        <v>3.2884045289295241E-2</v>
      </c>
      <c r="X579" s="45">
        <v>2.7564175723033432E-2</v>
      </c>
      <c r="Y579" s="45"/>
      <c r="Z579" s="45"/>
      <c r="AA579" s="45"/>
      <c r="AB579" s="45"/>
      <c r="AC579" s="45"/>
      <c r="AD579" s="45"/>
      <c r="AE579" s="45"/>
    </row>
    <row r="580" spans="1:31" ht="15" customHeight="1">
      <c r="A580" s="42" t="s">
        <v>47</v>
      </c>
      <c r="B580" s="42" t="s">
        <v>48</v>
      </c>
      <c r="C580" s="42" t="s">
        <v>49</v>
      </c>
      <c r="D580" s="42" t="s">
        <v>50</v>
      </c>
      <c r="E580" s="42" t="s">
        <v>51</v>
      </c>
      <c r="F580" s="42" t="s">
        <v>207</v>
      </c>
      <c r="G580" s="42" t="s">
        <v>261</v>
      </c>
      <c r="H580" s="43" t="s">
        <v>56</v>
      </c>
      <c r="I580" s="44">
        <v>298</v>
      </c>
      <c r="J580" s="45">
        <v>6.4760630496000088E-3</v>
      </c>
      <c r="K580" s="45">
        <v>6.2017633472000021E-3</v>
      </c>
      <c r="L580" s="45">
        <v>8.0318957791999952E-3</v>
      </c>
      <c r="M580" s="45">
        <v>5.5121827647999985E-3</v>
      </c>
      <c r="N580" s="45">
        <v>5.7729912014080117E-3</v>
      </c>
      <c r="O580" s="45">
        <v>6.4055395472959907E-3</v>
      </c>
      <c r="P580" s="45">
        <v>5.4792095177599986E-3</v>
      </c>
      <c r="Q580" s="45">
        <v>5.1784690144000035E-3</v>
      </c>
      <c r="R580" s="45">
        <v>3.6757427455999976E-3</v>
      </c>
      <c r="S580" s="45">
        <v>3.3698299792348334E-3</v>
      </c>
      <c r="T580" s="45">
        <v>1.562181842392264E-3</v>
      </c>
      <c r="U580" s="45">
        <v>7.1147795338734083E-4</v>
      </c>
      <c r="V580" s="45">
        <v>1.2901072981817162E-4</v>
      </c>
      <c r="W580" s="45">
        <v>1.3639064601685195E-4</v>
      </c>
      <c r="X580" s="45">
        <v>1.1732338474605223E-4</v>
      </c>
      <c r="Y580" s="45"/>
      <c r="Z580" s="45"/>
      <c r="AA580" s="45"/>
      <c r="AB580" s="45"/>
      <c r="AC580" s="45"/>
      <c r="AD580" s="45"/>
      <c r="AE580" s="45"/>
    </row>
    <row r="581" spans="1:31" ht="15" customHeight="1">
      <c r="A581" s="42" t="s">
        <v>47</v>
      </c>
      <c r="B581" s="42" t="s">
        <v>48</v>
      </c>
      <c r="C581" s="42" t="s">
        <v>49</v>
      </c>
      <c r="D581" s="42" t="s">
        <v>50</v>
      </c>
      <c r="E581" s="42" t="s">
        <v>51</v>
      </c>
      <c r="F581" s="42" t="s">
        <v>207</v>
      </c>
      <c r="G581" s="42" t="s">
        <v>262</v>
      </c>
      <c r="H581" s="43" t="s">
        <v>54</v>
      </c>
      <c r="I581" s="44">
        <v>25</v>
      </c>
      <c r="J581" s="45">
        <v>5.3279999999999895E-7</v>
      </c>
      <c r="K581" s="45">
        <v>6.3929999999999954E-7</v>
      </c>
      <c r="L581" s="45"/>
      <c r="M581" s="45">
        <v>9.1042499999999815E-7</v>
      </c>
      <c r="N581" s="45">
        <v>1.3752600000000001E-7</v>
      </c>
      <c r="O581" s="45">
        <v>4.0526624999999998E-7</v>
      </c>
      <c r="P581" s="45">
        <v>3.370245E-7</v>
      </c>
      <c r="Q581" s="45">
        <v>3.1649999999999958E-7</v>
      </c>
      <c r="R581" s="45">
        <v>6.1859999999999968E-7</v>
      </c>
      <c r="S581" s="45">
        <v>3.1359023619887622E-6</v>
      </c>
      <c r="T581" s="45">
        <v>8.525916595027397E-7</v>
      </c>
      <c r="U581" s="45">
        <v>1.0990076811921816E-6</v>
      </c>
      <c r="V581" s="45">
        <v>2.9157971302602116E-6</v>
      </c>
      <c r="W581" s="45">
        <v>5.6956040444287732E-6</v>
      </c>
      <c r="X581" s="45">
        <v>1.7873280219392436E-6</v>
      </c>
      <c r="Y581" s="45">
        <v>1.2258956771325803E-5</v>
      </c>
      <c r="Z581" s="45">
        <v>2.6871888965532782E-5</v>
      </c>
      <c r="AA581" s="45">
        <v>3.5342452975409248E-6</v>
      </c>
      <c r="AB581" s="45">
        <v>1.3498342911014578E-5</v>
      </c>
      <c r="AC581" s="45">
        <v>4.2929447674619255E-6</v>
      </c>
      <c r="AD581" s="45">
        <v>2.1803494156501029E-7</v>
      </c>
      <c r="AE581" s="45">
        <v>1.0503107672966615E-5</v>
      </c>
    </row>
    <row r="582" spans="1:31" ht="15" customHeight="1">
      <c r="A582" s="42" t="s">
        <v>47</v>
      </c>
      <c r="B582" s="42" t="s">
        <v>48</v>
      </c>
      <c r="C582" s="42" t="s">
        <v>49</v>
      </c>
      <c r="D582" s="42" t="s">
        <v>50</v>
      </c>
      <c r="E582" s="42" t="s">
        <v>51</v>
      </c>
      <c r="F582" s="42" t="s">
        <v>207</v>
      </c>
      <c r="G582" s="42" t="s">
        <v>262</v>
      </c>
      <c r="H582" s="43" t="s">
        <v>55</v>
      </c>
      <c r="I582" s="44">
        <v>1</v>
      </c>
      <c r="J582" s="45">
        <v>4.3661183999999908E-4</v>
      </c>
      <c r="K582" s="45">
        <v>5.238850399999996E-4</v>
      </c>
      <c r="L582" s="45"/>
      <c r="M582" s="45">
        <v>7.4606293999999844E-4</v>
      </c>
      <c r="N582" s="45">
        <v>1.126979728E-4</v>
      </c>
      <c r="O582" s="45">
        <v>3.32102183E-4</v>
      </c>
      <c r="P582" s="45">
        <v>2.7618034360000002E-4</v>
      </c>
      <c r="Q582" s="45">
        <v>2.5936119999999963E-4</v>
      </c>
      <c r="R582" s="45">
        <v>5.0692207999999972E-4</v>
      </c>
      <c r="S582" s="45">
        <v>2.6334846114555912E-3</v>
      </c>
      <c r="T582" s="45">
        <v>7.0071666522331837E-4</v>
      </c>
      <c r="U582" s="45">
        <v>0.27028220904563527</v>
      </c>
      <c r="V582" s="45">
        <v>1.943419249414918E-3</v>
      </c>
      <c r="W582" s="45">
        <v>4.9076059495427784E-3</v>
      </c>
      <c r="X582" s="45">
        <v>1.5526744398087601E-3</v>
      </c>
      <c r="Y582" s="45">
        <v>1.040817275512675E-2</v>
      </c>
      <c r="Z582" s="45">
        <v>2.2834933104557868E-2</v>
      </c>
      <c r="AA582" s="45">
        <v>3.0186924937151932E-3</v>
      </c>
      <c r="AB582" s="45">
        <v>1.3754134739115235E-2</v>
      </c>
      <c r="AC582" s="45">
        <v>4.1895954762930657E-3</v>
      </c>
      <c r="AD582" s="45">
        <v>2.0300579640045895E-4</v>
      </c>
      <c r="AE582" s="45">
        <v>1.0281298867011606E-2</v>
      </c>
    </row>
    <row r="583" spans="1:31" ht="15" customHeight="1">
      <c r="A583" s="42" t="s">
        <v>47</v>
      </c>
      <c r="B583" s="42" t="s">
        <v>48</v>
      </c>
      <c r="C583" s="42" t="s">
        <v>49</v>
      </c>
      <c r="D583" s="42" t="s">
        <v>50</v>
      </c>
      <c r="E583" s="42" t="s">
        <v>51</v>
      </c>
      <c r="F583" s="42" t="s">
        <v>207</v>
      </c>
      <c r="G583" s="42" t="s">
        <v>262</v>
      </c>
      <c r="H583" s="43" t="s">
        <v>56</v>
      </c>
      <c r="I583" s="44">
        <v>298</v>
      </c>
      <c r="J583" s="45">
        <v>1.2701951999999973E-6</v>
      </c>
      <c r="K583" s="45">
        <v>1.5240911999999987E-6</v>
      </c>
      <c r="L583" s="45"/>
      <c r="M583" s="45">
        <v>2.1704531999999952E-6</v>
      </c>
      <c r="N583" s="45">
        <v>3.2786198400000002E-7</v>
      </c>
      <c r="O583" s="45">
        <v>9.6615473999999989E-7</v>
      </c>
      <c r="P583" s="45">
        <v>8.0346640799999992E-7</v>
      </c>
      <c r="Q583" s="45">
        <v>7.5453599999999892E-7</v>
      </c>
      <c r="R583" s="45">
        <v>1.4747423999999991E-6</v>
      </c>
      <c r="S583" s="45">
        <v>7.4759912309812087E-6</v>
      </c>
      <c r="T583" s="45">
        <v>2.0325785162545315E-6</v>
      </c>
      <c r="U583" s="45">
        <v>2.6741038949040386E-6</v>
      </c>
      <c r="V583" s="45">
        <v>5.4163635532707936E-6</v>
      </c>
      <c r="W583" s="45">
        <v>1.3578320041918192E-5</v>
      </c>
      <c r="X583" s="45">
        <v>4.2609900043031574E-6</v>
      </c>
      <c r="Y583" s="45">
        <v>2.9225352942840717E-5</v>
      </c>
      <c r="Z583" s="45">
        <v>6.4062583293830158E-5</v>
      </c>
      <c r="AA583" s="45">
        <v>8.4256407893375629E-6</v>
      </c>
      <c r="AB583" s="45">
        <v>3.2180049499858754E-5</v>
      </c>
      <c r="AC583" s="45">
        <v>1.023438032562923E-5</v>
      </c>
      <c r="AD583" s="45">
        <v>5.1979530069098458E-7</v>
      </c>
      <c r="AE583" s="45">
        <v>2.503940869235241E-5</v>
      </c>
    </row>
    <row r="584" spans="1:31" ht="15" customHeight="1">
      <c r="A584" s="42" t="s">
        <v>47</v>
      </c>
      <c r="B584" s="42" t="s">
        <v>48</v>
      </c>
      <c r="C584" s="42" t="s">
        <v>49</v>
      </c>
      <c r="D584" s="42" t="s">
        <v>50</v>
      </c>
      <c r="E584" s="42" t="s">
        <v>51</v>
      </c>
      <c r="F584" s="42" t="s">
        <v>207</v>
      </c>
      <c r="G584" s="42" t="s">
        <v>263</v>
      </c>
      <c r="H584" s="43" t="s">
        <v>54</v>
      </c>
      <c r="I584" s="44">
        <v>25</v>
      </c>
      <c r="J584" s="45">
        <v>1.4808447750000056E-3</v>
      </c>
      <c r="K584" s="45">
        <v>7.7793532500000271E-4</v>
      </c>
      <c r="L584" s="45">
        <v>7.9354845000000074E-4</v>
      </c>
      <c r="M584" s="45">
        <v>9.1221944999999433E-4</v>
      </c>
      <c r="N584" s="45">
        <v>8.9990894099999932E-4</v>
      </c>
      <c r="O584" s="45">
        <v>9.6789538349999888E-4</v>
      </c>
      <c r="P584" s="45">
        <v>8.7456296175000001E-4</v>
      </c>
      <c r="Q584" s="45">
        <v>7.2817829999999913E-4</v>
      </c>
      <c r="R584" s="45">
        <v>6.8800020000000237E-4</v>
      </c>
      <c r="S584" s="45">
        <v>2.0949844779113926E-3</v>
      </c>
      <c r="T584" s="45">
        <v>2.087964731656167E-3</v>
      </c>
      <c r="U584" s="45">
        <v>1.3293878726966224E-3</v>
      </c>
      <c r="V584" s="45">
        <v>1.5040602079740358E-3</v>
      </c>
      <c r="W584" s="45">
        <v>1.4085125664506312E-3</v>
      </c>
      <c r="X584" s="45">
        <v>1.2254017227043574E-3</v>
      </c>
      <c r="Y584" s="45">
        <v>1.4231402469270804E-3</v>
      </c>
      <c r="Z584" s="45">
        <v>1.3735542388659669E-3</v>
      </c>
      <c r="AA584" s="45">
        <v>1.2966429787432247E-3</v>
      </c>
      <c r="AB584" s="45">
        <v>1.3242078106223949E-3</v>
      </c>
      <c r="AC584" s="45">
        <v>1.2779139274679229E-3</v>
      </c>
      <c r="AD584" s="45">
        <v>1.1625837914755496E-3</v>
      </c>
      <c r="AE584" s="45">
        <v>1.1766614177383214E-3</v>
      </c>
    </row>
    <row r="585" spans="1:31" ht="15" customHeight="1">
      <c r="A585" s="42" t="s">
        <v>47</v>
      </c>
      <c r="B585" s="42" t="s">
        <v>48</v>
      </c>
      <c r="C585" s="42" t="s">
        <v>49</v>
      </c>
      <c r="D585" s="42" t="s">
        <v>50</v>
      </c>
      <c r="E585" s="42" t="s">
        <v>51</v>
      </c>
      <c r="F585" s="42" t="s">
        <v>207</v>
      </c>
      <c r="G585" s="42" t="s">
        <v>263</v>
      </c>
      <c r="H585" s="43" t="s">
        <v>55</v>
      </c>
      <c r="I585" s="44">
        <v>1</v>
      </c>
      <c r="J585" s="45">
        <v>1.1649312230000046</v>
      </c>
      <c r="K585" s="45">
        <v>0.61197578900000216</v>
      </c>
      <c r="L585" s="45">
        <v>0.62425811400000053</v>
      </c>
      <c r="M585" s="45">
        <v>0.71761263399999553</v>
      </c>
      <c r="N585" s="45">
        <v>0.70792836691999939</v>
      </c>
      <c r="O585" s="45">
        <v>0.76141103501999918</v>
      </c>
      <c r="P585" s="45">
        <v>0.68798952990999995</v>
      </c>
      <c r="Q585" s="45">
        <v>0.57283359599999928</v>
      </c>
      <c r="R585" s="45">
        <v>0.54122682400000177</v>
      </c>
      <c r="S585" s="45">
        <v>1.5081120093721183</v>
      </c>
      <c r="T585" s="45">
        <v>1.2157859023745323</v>
      </c>
      <c r="U585" s="45">
        <v>0.9276794807897355</v>
      </c>
      <c r="V585" s="45">
        <v>0.93892225214893477</v>
      </c>
      <c r="W585" s="45">
        <v>0.79285435582281905</v>
      </c>
      <c r="X585" s="45">
        <v>0.65592175313310253</v>
      </c>
      <c r="Y585" s="45">
        <v>0.80670121594263433</v>
      </c>
      <c r="Z585" s="45">
        <v>0.7794416660300868</v>
      </c>
      <c r="AA585" s="45">
        <v>0.73544282813531137</v>
      </c>
      <c r="AB585" s="45">
        <v>0.75449146366371633</v>
      </c>
      <c r="AC585" s="45">
        <v>0.68187416077536744</v>
      </c>
      <c r="AD585" s="45">
        <v>0.61088568277411892</v>
      </c>
      <c r="AE585" s="45">
        <v>0.60664540583464932</v>
      </c>
    </row>
    <row r="586" spans="1:31" ht="15" customHeight="1">
      <c r="A586" s="42" t="s">
        <v>47</v>
      </c>
      <c r="B586" s="42" t="s">
        <v>48</v>
      </c>
      <c r="C586" s="42" t="s">
        <v>49</v>
      </c>
      <c r="D586" s="42" t="s">
        <v>50</v>
      </c>
      <c r="E586" s="42" t="s">
        <v>51</v>
      </c>
      <c r="F586" s="42" t="s">
        <v>207</v>
      </c>
      <c r="G586" s="42" t="s">
        <v>263</v>
      </c>
      <c r="H586" s="43" t="s">
        <v>56</v>
      </c>
      <c r="I586" s="44">
        <v>298</v>
      </c>
      <c r="J586" s="45">
        <v>3.5303339436000137E-3</v>
      </c>
      <c r="K586" s="45">
        <v>1.8545978148000067E-3</v>
      </c>
      <c r="L586" s="45">
        <v>1.8918195048000016E-3</v>
      </c>
      <c r="M586" s="45">
        <v>2.1747311687999862E-3</v>
      </c>
      <c r="N586" s="45">
        <v>2.1453829153439984E-3</v>
      </c>
      <c r="O586" s="45">
        <v>2.3074625942639975E-3</v>
      </c>
      <c r="P586" s="45">
        <v>2.0849581008119998E-3</v>
      </c>
      <c r="Q586" s="45">
        <v>1.7359770671999978E-3</v>
      </c>
      <c r="R586" s="45">
        <v>1.6401924768000055E-3</v>
      </c>
      <c r="S586" s="45">
        <v>4.9944429953407603E-3</v>
      </c>
      <c r="T586" s="45">
        <v>4.9777079202683022E-3</v>
      </c>
      <c r="U586" s="45">
        <v>3.1646851478829836E-3</v>
      </c>
      <c r="V586" s="45">
        <v>3.7359168659698173E-3</v>
      </c>
      <c r="W586" s="45">
        <v>3.5853437066524479E-3</v>
      </c>
      <c r="X586" s="45">
        <v>3.1220090425452397E-3</v>
      </c>
      <c r="Y586" s="45">
        <v>3.6120245356181736E-3</v>
      </c>
      <c r="Z586" s="45">
        <v>3.4788450740096846E-3</v>
      </c>
      <c r="AA586" s="45">
        <v>3.2683099360667936E-3</v>
      </c>
      <c r="AB586" s="45">
        <v>3.3628004772440754E-3</v>
      </c>
      <c r="AC586" s="45">
        <v>3.2693771630895956E-3</v>
      </c>
      <c r="AD586" s="45">
        <v>2.9874231945816875E-3</v>
      </c>
      <c r="AE586" s="45">
        <v>3.0010143674846553E-3</v>
      </c>
    </row>
    <row r="587" spans="1:31" ht="15" customHeight="1">
      <c r="A587" s="42" t="s">
        <v>47</v>
      </c>
      <c r="B587" s="42" t="s">
        <v>48</v>
      </c>
      <c r="C587" s="42" t="s">
        <v>49</v>
      </c>
      <c r="D587" s="42" t="s">
        <v>50</v>
      </c>
      <c r="E587" s="42" t="s">
        <v>51</v>
      </c>
      <c r="F587" s="42" t="s">
        <v>207</v>
      </c>
      <c r="G587" s="42" t="s">
        <v>264</v>
      </c>
      <c r="H587" s="43" t="s">
        <v>54</v>
      </c>
      <c r="I587" s="44">
        <v>25</v>
      </c>
      <c r="J587" s="45"/>
      <c r="K587" s="45"/>
      <c r="L587" s="45"/>
      <c r="M587" s="45"/>
      <c r="N587" s="45"/>
      <c r="O587" s="45"/>
      <c r="P587" s="45"/>
      <c r="Q587" s="45"/>
      <c r="R587" s="45"/>
      <c r="S587" s="45"/>
      <c r="T587" s="45">
        <v>7.062346108354697E-10</v>
      </c>
      <c r="U587" s="45">
        <v>1.378050633574673E-10</v>
      </c>
      <c r="V587" s="45">
        <v>1.3742760324557677E-9</v>
      </c>
      <c r="W587" s="45">
        <v>4.3541300535072985E-8</v>
      </c>
      <c r="X587" s="45">
        <v>2.5805000521509221E-8</v>
      </c>
      <c r="Y587" s="45">
        <v>2.3730483804892297E-8</v>
      </c>
      <c r="Z587" s="45">
        <v>5.2375824454173576E-8</v>
      </c>
      <c r="AA587" s="45">
        <v>5.3118827868478652E-8</v>
      </c>
      <c r="AB587" s="45">
        <v>5.8666048154972439E-8</v>
      </c>
      <c r="AC587" s="45">
        <v>2.2681554753711437E-7</v>
      </c>
      <c r="AD587" s="45">
        <v>9.2840305770311069E-8</v>
      </c>
      <c r="AE587" s="45">
        <v>8.9433811999398181E-8</v>
      </c>
    </row>
    <row r="588" spans="1:31" ht="15" customHeight="1">
      <c r="A588" s="42" t="s">
        <v>47</v>
      </c>
      <c r="B588" s="42" t="s">
        <v>48</v>
      </c>
      <c r="C588" s="42" t="s">
        <v>49</v>
      </c>
      <c r="D588" s="42" t="s">
        <v>50</v>
      </c>
      <c r="E588" s="42" t="s">
        <v>51</v>
      </c>
      <c r="F588" s="42" t="s">
        <v>207</v>
      </c>
      <c r="G588" s="42" t="s">
        <v>264</v>
      </c>
      <c r="H588" s="43" t="s">
        <v>56</v>
      </c>
      <c r="I588" s="44">
        <v>298</v>
      </c>
      <c r="J588" s="45"/>
      <c r="K588" s="45"/>
      <c r="L588" s="45"/>
      <c r="M588" s="45"/>
      <c r="N588" s="45"/>
      <c r="O588" s="45"/>
      <c r="P588" s="45"/>
      <c r="Q588" s="45"/>
      <c r="R588" s="45"/>
      <c r="S588" s="45"/>
      <c r="T588" s="45">
        <v>1.68366331223176E-9</v>
      </c>
      <c r="U588" s="45">
        <v>3.2852727104420209E-10</v>
      </c>
      <c r="V588" s="45">
        <v>3.2508906890848712E-9</v>
      </c>
      <c r="W588" s="45">
        <v>1.0379339344911302E-7</v>
      </c>
      <c r="X588" s="45">
        <v>6.1493507158451972E-8</v>
      </c>
      <c r="Y588" s="45">
        <v>5.6573473390863249E-8</v>
      </c>
      <c r="Z588" s="45">
        <v>1.2486396549874984E-7</v>
      </c>
      <c r="AA588" s="45">
        <v>1.2663528563845309E-7</v>
      </c>
      <c r="AB588" s="45">
        <v>1.3985985880145429E-7</v>
      </c>
      <c r="AC588" s="45">
        <v>5.4072826532848076E-7</v>
      </c>
      <c r="AD588" s="45">
        <v>2.2133128895642164E-7</v>
      </c>
      <c r="AE588" s="45">
        <v>2.1321020780656526E-7</v>
      </c>
    </row>
    <row r="589" spans="1:31" ht="15" customHeight="1">
      <c r="A589" s="42" t="s">
        <v>47</v>
      </c>
      <c r="B589" s="42" t="s">
        <v>48</v>
      </c>
      <c r="C589" s="42" t="s">
        <v>49</v>
      </c>
      <c r="D589" s="42" t="s">
        <v>50</v>
      </c>
      <c r="E589" s="42" t="s">
        <v>51</v>
      </c>
      <c r="F589" s="42" t="s">
        <v>207</v>
      </c>
      <c r="G589" s="42" t="s">
        <v>265</v>
      </c>
      <c r="H589" s="43" t="s">
        <v>54</v>
      </c>
      <c r="I589" s="44">
        <v>25</v>
      </c>
      <c r="J589" s="45">
        <v>4.3102499999999956E-7</v>
      </c>
      <c r="K589" s="45"/>
      <c r="L589" s="45"/>
      <c r="M589" s="45">
        <v>9.8250000000000089E-8</v>
      </c>
      <c r="N589" s="45">
        <v>6.5552175000000098E-7</v>
      </c>
      <c r="O589" s="45">
        <v>3.1541250000000054E-7</v>
      </c>
      <c r="P589" s="45"/>
      <c r="Q589" s="45"/>
      <c r="R589" s="45"/>
      <c r="S589" s="45"/>
      <c r="T589" s="45"/>
      <c r="U589" s="45"/>
      <c r="V589" s="45"/>
      <c r="W589" s="45"/>
      <c r="X589" s="45"/>
      <c r="Y589" s="45"/>
      <c r="Z589" s="45"/>
      <c r="AA589" s="45"/>
      <c r="AB589" s="45"/>
      <c r="AC589" s="45"/>
      <c r="AD589" s="45"/>
      <c r="AE589" s="45"/>
    </row>
    <row r="590" spans="1:31" ht="15" customHeight="1">
      <c r="A590" s="42" t="s">
        <v>47</v>
      </c>
      <c r="B590" s="42" t="s">
        <v>48</v>
      </c>
      <c r="C590" s="42" t="s">
        <v>49</v>
      </c>
      <c r="D590" s="42" t="s">
        <v>50</v>
      </c>
      <c r="E590" s="42" t="s">
        <v>51</v>
      </c>
      <c r="F590" s="42" t="s">
        <v>207</v>
      </c>
      <c r="G590" s="42" t="s">
        <v>265</v>
      </c>
      <c r="H590" s="43" t="s">
        <v>55</v>
      </c>
      <c r="I590" s="44">
        <v>1</v>
      </c>
      <c r="J590" s="45">
        <v>4.3159969999999965E-4</v>
      </c>
      <c r="K590" s="45"/>
      <c r="L590" s="45"/>
      <c r="M590" s="45">
        <v>9.8381000000000087E-5</v>
      </c>
      <c r="N590" s="45">
        <v>6.5639577900000095E-4</v>
      </c>
      <c r="O590" s="45">
        <v>3.1583305000000051E-4</v>
      </c>
      <c r="P590" s="45"/>
      <c r="Q590" s="45"/>
      <c r="R590" s="45"/>
      <c r="S590" s="45"/>
      <c r="T590" s="45"/>
      <c r="U590" s="45"/>
      <c r="V590" s="45"/>
      <c r="W590" s="45"/>
      <c r="X590" s="45"/>
      <c r="Y590" s="45"/>
      <c r="Z590" s="45"/>
      <c r="AA590" s="45"/>
      <c r="AB590" s="45"/>
      <c r="AC590" s="45"/>
      <c r="AD590" s="45"/>
      <c r="AE590" s="45"/>
    </row>
    <row r="591" spans="1:31" ht="15" customHeight="1">
      <c r="A591" s="42" t="s">
        <v>47</v>
      </c>
      <c r="B591" s="42" t="s">
        <v>48</v>
      </c>
      <c r="C591" s="42" t="s">
        <v>49</v>
      </c>
      <c r="D591" s="42" t="s">
        <v>50</v>
      </c>
      <c r="E591" s="42" t="s">
        <v>51</v>
      </c>
      <c r="F591" s="42" t="s">
        <v>207</v>
      </c>
      <c r="G591" s="42" t="s">
        <v>265</v>
      </c>
      <c r="H591" s="43" t="s">
        <v>56</v>
      </c>
      <c r="I591" s="44">
        <v>298</v>
      </c>
      <c r="J591" s="45">
        <v>1.0275635999999989E-6</v>
      </c>
      <c r="K591" s="45"/>
      <c r="L591" s="45"/>
      <c r="M591" s="45">
        <v>2.3422800000000024E-7</v>
      </c>
      <c r="N591" s="45">
        <v>1.562763852000002E-6</v>
      </c>
      <c r="O591" s="45">
        <v>7.5194340000000121E-7</v>
      </c>
      <c r="P591" s="45"/>
      <c r="Q591" s="45"/>
      <c r="R591" s="45"/>
      <c r="S591" s="45"/>
      <c r="T591" s="45"/>
      <c r="U591" s="45"/>
      <c r="V591" s="45"/>
      <c r="W591" s="45"/>
      <c r="X591" s="45"/>
      <c r="Y591" s="45"/>
      <c r="Z591" s="45"/>
      <c r="AA591" s="45"/>
      <c r="AB591" s="45"/>
      <c r="AC591" s="45"/>
      <c r="AD591" s="45"/>
      <c r="AE591" s="45"/>
    </row>
    <row r="592" spans="1:31" ht="15" customHeight="1">
      <c r="A592" s="42" t="s">
        <v>47</v>
      </c>
      <c r="B592" s="42" t="s">
        <v>48</v>
      </c>
      <c r="C592" s="42" t="s">
        <v>49</v>
      </c>
      <c r="D592" s="42" t="s">
        <v>50</v>
      </c>
      <c r="E592" s="42" t="s">
        <v>51</v>
      </c>
      <c r="F592" s="42" t="s">
        <v>207</v>
      </c>
      <c r="G592" s="42" t="s">
        <v>266</v>
      </c>
      <c r="H592" s="43" t="s">
        <v>54</v>
      </c>
      <c r="I592" s="44">
        <v>25</v>
      </c>
      <c r="J592" s="45">
        <v>2.5480319999999883E-4</v>
      </c>
      <c r="K592" s="45">
        <v>6.9999999999999923E-6</v>
      </c>
      <c r="L592" s="45">
        <v>2.0989999999999984E-4</v>
      </c>
      <c r="M592" s="45">
        <v>2.9130159999999863E-4</v>
      </c>
      <c r="N592" s="45">
        <v>2.614958480000005E-4</v>
      </c>
      <c r="O592" s="45">
        <v>2.7804360000000151E-4</v>
      </c>
      <c r="P592" s="45">
        <v>1.9245486400000029E-4</v>
      </c>
      <c r="Q592" s="45">
        <v>1.6969440000000021E-4</v>
      </c>
      <c r="R592" s="45">
        <v>1.3902959999999997E-4</v>
      </c>
      <c r="S592" s="45">
        <v>3.2324197162397002E-4</v>
      </c>
      <c r="T592" s="45">
        <v>1.1272434202250694E-4</v>
      </c>
      <c r="U592" s="45">
        <v>7.1274996495257562E-5</v>
      </c>
      <c r="V592" s="45"/>
      <c r="W592" s="45"/>
      <c r="X592" s="45"/>
      <c r="Y592" s="45"/>
      <c r="Z592" s="45"/>
      <c r="AA592" s="45"/>
      <c r="AB592" s="45"/>
      <c r="AC592" s="45"/>
      <c r="AD592" s="45"/>
      <c r="AE592" s="45"/>
    </row>
    <row r="593" spans="1:31" ht="15" customHeight="1">
      <c r="A593" s="42" t="s">
        <v>47</v>
      </c>
      <c r="B593" s="42" t="s">
        <v>48</v>
      </c>
      <c r="C593" s="42" t="s">
        <v>49</v>
      </c>
      <c r="D593" s="42" t="s">
        <v>50</v>
      </c>
      <c r="E593" s="42" t="s">
        <v>51</v>
      </c>
      <c r="F593" s="42" t="s">
        <v>207</v>
      </c>
      <c r="G593" s="42" t="s">
        <v>266</v>
      </c>
      <c r="H593" s="43" t="s">
        <v>55</v>
      </c>
      <c r="I593" s="44">
        <v>1</v>
      </c>
      <c r="J593" s="45">
        <v>2.1905431103999898E-2</v>
      </c>
      <c r="K593" s="45">
        <v>6.017899999999994E-4</v>
      </c>
      <c r="L593" s="45">
        <v>1.8045102999999989E-2</v>
      </c>
      <c r="M593" s="45">
        <v>2.5043198551999879E-2</v>
      </c>
      <c r="N593" s="45">
        <v>2.2480798052560043E-2</v>
      </c>
      <c r="O593" s="45">
        <v>2.3903408292000126E-2</v>
      </c>
      <c r="P593" s="45">
        <v>1.6545344658080025E-2</v>
      </c>
      <c r="Q593" s="45">
        <v>1.4588627568000018E-2</v>
      </c>
      <c r="R593" s="45">
        <v>1.1952374711999999E-2</v>
      </c>
      <c r="S593" s="45">
        <v>3.6547057361588413E-2</v>
      </c>
      <c r="T593" s="45">
        <v>1.0004194461619681E-2</v>
      </c>
      <c r="U593" s="45">
        <v>6.7419556320856286E-3</v>
      </c>
      <c r="V593" s="45"/>
      <c r="W593" s="45"/>
      <c r="X593" s="45"/>
      <c r="Y593" s="45"/>
      <c r="Z593" s="45"/>
      <c r="AA593" s="45"/>
      <c r="AB593" s="45"/>
      <c r="AC593" s="45"/>
      <c r="AD593" s="45"/>
      <c r="AE593" s="45"/>
    </row>
    <row r="594" spans="1:31" ht="15" customHeight="1">
      <c r="A594" s="42" t="s">
        <v>47</v>
      </c>
      <c r="B594" s="42" t="s">
        <v>48</v>
      </c>
      <c r="C594" s="42" t="s">
        <v>49</v>
      </c>
      <c r="D594" s="42" t="s">
        <v>50</v>
      </c>
      <c r="E594" s="42" t="s">
        <v>51</v>
      </c>
      <c r="F594" s="42" t="s">
        <v>207</v>
      </c>
      <c r="G594" s="42" t="s">
        <v>266</v>
      </c>
      <c r="H594" s="43" t="s">
        <v>56</v>
      </c>
      <c r="I594" s="44">
        <v>298</v>
      </c>
      <c r="J594" s="45">
        <v>3.9863960639999814E-4</v>
      </c>
      <c r="K594" s="45">
        <v>1.0951499999999988E-5</v>
      </c>
      <c r="L594" s="45">
        <v>3.283885499999998E-4</v>
      </c>
      <c r="M594" s="45">
        <v>4.5574135319999775E-4</v>
      </c>
      <c r="N594" s="45">
        <v>4.0911025419600075E-4</v>
      </c>
      <c r="O594" s="45">
        <v>4.3499921220000229E-4</v>
      </c>
      <c r="P594" s="45">
        <v>3.0109563472800044E-4</v>
      </c>
      <c r="Q594" s="45">
        <v>2.6548688880000029E-4</v>
      </c>
      <c r="R594" s="45">
        <v>2.1751180919999996E-4</v>
      </c>
      <c r="S594" s="45">
        <v>5.0571206460570106E-4</v>
      </c>
      <c r="T594" s="45">
        <v>1.7635723309421212E-4</v>
      </c>
      <c r="U594" s="45">
        <v>1.1170639821086365E-4</v>
      </c>
      <c r="V594" s="45"/>
      <c r="W594" s="45"/>
      <c r="X594" s="45"/>
      <c r="Y594" s="45"/>
      <c r="Z594" s="45"/>
      <c r="AA594" s="45"/>
      <c r="AB594" s="45"/>
      <c r="AC594" s="45"/>
      <c r="AD594" s="45"/>
      <c r="AE594" s="45"/>
    </row>
    <row r="595" spans="1:31" ht="15" customHeight="1">
      <c r="A595" s="42" t="s">
        <v>47</v>
      </c>
      <c r="B595" s="42" t="s">
        <v>48</v>
      </c>
      <c r="C595" s="42" t="s">
        <v>49</v>
      </c>
      <c r="D595" s="42" t="s">
        <v>50</v>
      </c>
      <c r="E595" s="42" t="s">
        <v>51</v>
      </c>
      <c r="F595" s="42" t="s">
        <v>207</v>
      </c>
      <c r="G595" s="42" t="s">
        <v>267</v>
      </c>
      <c r="H595" s="43" t="s">
        <v>54</v>
      </c>
      <c r="I595" s="44">
        <v>25</v>
      </c>
      <c r="J595" s="45">
        <v>1.1427037500000037E-4</v>
      </c>
      <c r="K595" s="45">
        <v>6.1298174999999811E-5</v>
      </c>
      <c r="L595" s="45">
        <v>2.0745750000000021E-6</v>
      </c>
      <c r="M595" s="45">
        <v>1.6421077499999989E-4</v>
      </c>
      <c r="N595" s="45">
        <v>1.8034556999999997E-5</v>
      </c>
      <c r="O595" s="45">
        <v>4.695706649999978E-5</v>
      </c>
      <c r="P595" s="45">
        <v>5.6496409499999715E-5</v>
      </c>
      <c r="Q595" s="45">
        <v>7.019415000000001E-5</v>
      </c>
      <c r="R595" s="45">
        <v>2.8926974999999994E-5</v>
      </c>
      <c r="S595" s="45"/>
      <c r="T595" s="45"/>
      <c r="U595" s="45"/>
      <c r="V595" s="45"/>
      <c r="W595" s="45"/>
      <c r="X595" s="45"/>
      <c r="Y595" s="45"/>
      <c r="Z595" s="45"/>
      <c r="AA595" s="45"/>
      <c r="AB595" s="45"/>
      <c r="AC595" s="45"/>
      <c r="AD595" s="45"/>
      <c r="AE595" s="45"/>
    </row>
    <row r="596" spans="1:31" ht="15" customHeight="1">
      <c r="A596" s="42" t="s">
        <v>47</v>
      </c>
      <c r="B596" s="42" t="s">
        <v>48</v>
      </c>
      <c r="C596" s="42" t="s">
        <v>49</v>
      </c>
      <c r="D596" s="42" t="s">
        <v>50</v>
      </c>
      <c r="E596" s="42" t="s">
        <v>51</v>
      </c>
      <c r="F596" s="42" t="s">
        <v>207</v>
      </c>
      <c r="G596" s="42" t="s">
        <v>267</v>
      </c>
      <c r="H596" s="43" t="s">
        <v>55</v>
      </c>
      <c r="I596" s="44">
        <v>1</v>
      </c>
      <c r="J596" s="45">
        <v>0.11274677000000037</v>
      </c>
      <c r="K596" s="45">
        <v>6.0480865999999835E-2</v>
      </c>
      <c r="L596" s="45">
        <v>2.0469140000000012E-3</v>
      </c>
      <c r="M596" s="45">
        <v>0.16202129799999987</v>
      </c>
      <c r="N596" s="45">
        <v>1.7794096239999998E-2</v>
      </c>
      <c r="O596" s="45">
        <v>4.6330972279999785E-2</v>
      </c>
      <c r="P596" s="45">
        <v>5.5743124039999717E-2</v>
      </c>
      <c r="Q596" s="45">
        <v>6.9258228000000005E-2</v>
      </c>
      <c r="R596" s="45">
        <v>2.8541281999999987E-2</v>
      </c>
      <c r="S596" s="45"/>
      <c r="T596" s="45"/>
      <c r="U596" s="45"/>
      <c r="V596" s="45"/>
      <c r="W596" s="45"/>
      <c r="X596" s="45"/>
      <c r="Y596" s="45"/>
      <c r="Z596" s="45"/>
      <c r="AA596" s="45"/>
      <c r="AB596" s="45"/>
      <c r="AC596" s="45"/>
      <c r="AD596" s="45"/>
      <c r="AE596" s="45"/>
    </row>
    <row r="597" spans="1:31" ht="15" customHeight="1">
      <c r="A597" s="42" t="s">
        <v>47</v>
      </c>
      <c r="B597" s="42" t="s">
        <v>48</v>
      </c>
      <c r="C597" s="42" t="s">
        <v>49</v>
      </c>
      <c r="D597" s="42" t="s">
        <v>50</v>
      </c>
      <c r="E597" s="42" t="s">
        <v>51</v>
      </c>
      <c r="F597" s="42" t="s">
        <v>207</v>
      </c>
      <c r="G597" s="42" t="s">
        <v>267</v>
      </c>
      <c r="H597" s="43" t="s">
        <v>56</v>
      </c>
      <c r="I597" s="44">
        <v>298</v>
      </c>
      <c r="J597" s="45">
        <v>2.724205740000009E-4</v>
      </c>
      <c r="K597" s="45">
        <v>1.4613484919999957E-4</v>
      </c>
      <c r="L597" s="45">
        <v>4.9457868000000039E-6</v>
      </c>
      <c r="M597" s="45">
        <v>3.9147848759999972E-4</v>
      </c>
      <c r="N597" s="45">
        <v>4.2994383887999997E-5</v>
      </c>
      <c r="O597" s="45">
        <v>1.1194564653599947E-4</v>
      </c>
      <c r="P597" s="45">
        <v>1.3468744024799933E-4</v>
      </c>
      <c r="Q597" s="45">
        <v>1.6734285360000005E-4</v>
      </c>
      <c r="R597" s="45">
        <v>6.8961908399999989E-5</v>
      </c>
      <c r="S597" s="45"/>
      <c r="T597" s="45"/>
      <c r="U597" s="45"/>
      <c r="V597" s="45"/>
      <c r="W597" s="45"/>
      <c r="X597" s="45"/>
      <c r="Y597" s="45"/>
      <c r="Z597" s="45"/>
      <c r="AA597" s="45"/>
      <c r="AB597" s="45"/>
      <c r="AC597" s="45"/>
      <c r="AD597" s="45"/>
      <c r="AE597" s="45"/>
    </row>
    <row r="598" spans="1:31" ht="15" customHeight="1">
      <c r="A598" s="42" t="s">
        <v>47</v>
      </c>
      <c r="B598" s="42" t="s">
        <v>48</v>
      </c>
      <c r="C598" s="42" t="s">
        <v>49</v>
      </c>
      <c r="D598" s="42" t="s">
        <v>50</v>
      </c>
      <c r="E598" s="42" t="s">
        <v>268</v>
      </c>
      <c r="F598" s="42" t="s">
        <v>269</v>
      </c>
      <c r="G598" s="42" t="s">
        <v>270</v>
      </c>
      <c r="H598" s="43" t="s">
        <v>54</v>
      </c>
      <c r="I598" s="44">
        <v>25</v>
      </c>
      <c r="J598" s="45"/>
      <c r="K598" s="45"/>
      <c r="L598" s="45"/>
      <c r="M598" s="45"/>
      <c r="N598" s="45"/>
      <c r="O598" s="45"/>
      <c r="P598" s="45"/>
      <c r="Q598" s="45"/>
      <c r="R598" s="45"/>
      <c r="S598" s="45"/>
      <c r="T598" s="45"/>
      <c r="U598" s="45">
        <v>4.8749999999999999E-5</v>
      </c>
      <c r="V598" s="45">
        <v>1.75E-6</v>
      </c>
      <c r="W598" s="45">
        <v>1.9012647499999999E-6</v>
      </c>
      <c r="X598" s="45">
        <v>2.20331625E-6</v>
      </c>
      <c r="Y598" s="45">
        <v>2.39879475E-6</v>
      </c>
      <c r="Z598" s="45">
        <v>2.2261996045E-6</v>
      </c>
      <c r="AA598" s="45">
        <v>2.2637975250000001E-6</v>
      </c>
      <c r="AB598" s="45">
        <v>2.3839106700000001E-6</v>
      </c>
      <c r="AC598" s="45">
        <v>2.9867471999999998E-6</v>
      </c>
      <c r="AD598" s="45">
        <v>3.04758575E-6</v>
      </c>
      <c r="AE598" s="45">
        <v>2.8640948249999996E-6</v>
      </c>
    </row>
    <row r="599" spans="1:31" ht="15" customHeight="1">
      <c r="A599" s="42" t="s">
        <v>47</v>
      </c>
      <c r="B599" s="42" t="s">
        <v>48</v>
      </c>
      <c r="C599" s="42" t="s">
        <v>49</v>
      </c>
      <c r="D599" s="42" t="s">
        <v>50</v>
      </c>
      <c r="E599" s="42" t="s">
        <v>268</v>
      </c>
      <c r="F599" s="42" t="s">
        <v>269</v>
      </c>
      <c r="G599" s="42" t="s">
        <v>270</v>
      </c>
      <c r="H599" s="43" t="s">
        <v>55</v>
      </c>
      <c r="I599" s="44">
        <v>1</v>
      </c>
      <c r="J599" s="45"/>
      <c r="K599" s="45"/>
      <c r="L599" s="45"/>
      <c r="M599" s="45"/>
      <c r="N599" s="45"/>
      <c r="O599" s="45"/>
      <c r="P599" s="45"/>
      <c r="Q599" s="45"/>
      <c r="R599" s="45"/>
      <c r="S599" s="45"/>
      <c r="T599" s="45"/>
      <c r="U599" s="45">
        <v>4.3710099999999998E-3</v>
      </c>
      <c r="V599" s="45">
        <v>4.516E-3</v>
      </c>
      <c r="W599" s="45">
        <v>5.120104021028948E-3</v>
      </c>
      <c r="X599" s="45">
        <v>4.0087613334764882E-3</v>
      </c>
      <c r="Y599" s="45">
        <v>6.2211144633673113E-3</v>
      </c>
      <c r="Z599" s="45">
        <v>5.9019962185674884E-3</v>
      </c>
      <c r="AA599" s="45">
        <v>6.007864993658461E-3</v>
      </c>
      <c r="AB599" s="45">
        <v>6.4400128921294573E-3</v>
      </c>
      <c r="AC599" s="45">
        <v>7.5217981449513544E-3</v>
      </c>
      <c r="AD599" s="45">
        <v>7.3068348442748982E-3</v>
      </c>
      <c r="AE599" s="45">
        <v>6.9454669791010233E-3</v>
      </c>
    </row>
    <row r="600" spans="1:31" ht="15" customHeight="1">
      <c r="A600" s="42" t="s">
        <v>47</v>
      </c>
      <c r="B600" s="42" t="s">
        <v>48</v>
      </c>
      <c r="C600" s="42" t="s">
        <v>49</v>
      </c>
      <c r="D600" s="42" t="s">
        <v>50</v>
      </c>
      <c r="E600" s="42" t="s">
        <v>268</v>
      </c>
      <c r="F600" s="42" t="s">
        <v>269</v>
      </c>
      <c r="G600" s="42" t="s">
        <v>270</v>
      </c>
      <c r="H600" s="43" t="s">
        <v>56</v>
      </c>
      <c r="I600" s="44">
        <v>298</v>
      </c>
      <c r="J600" s="45"/>
      <c r="K600" s="45"/>
      <c r="L600" s="45"/>
      <c r="M600" s="45"/>
      <c r="N600" s="45"/>
      <c r="O600" s="45"/>
      <c r="P600" s="45"/>
      <c r="Q600" s="45"/>
      <c r="R600" s="45"/>
      <c r="S600" s="45"/>
      <c r="T600" s="45"/>
      <c r="U600" s="45">
        <v>1.16518E-4</v>
      </c>
      <c r="V600" s="45">
        <v>2.086E-6</v>
      </c>
      <c r="W600" s="45">
        <v>2.266307582E-6</v>
      </c>
      <c r="X600" s="45">
        <v>2.6263529700000002E-6</v>
      </c>
      <c r="Y600" s="45">
        <v>2.8593627459999999E-6</v>
      </c>
      <c r="Z600" s="45">
        <v>2.6536299285639999E-6</v>
      </c>
      <c r="AA600" s="45">
        <v>2.6984466497999997E-6</v>
      </c>
      <c r="AB600" s="45">
        <v>2.8416215186399998E-6</v>
      </c>
      <c r="AC600" s="45">
        <v>3.5602026624000002E-6</v>
      </c>
      <c r="AD600" s="45">
        <v>3.6327222139999999E-6</v>
      </c>
      <c r="AE600" s="45">
        <v>3.4140010314000002E-6</v>
      </c>
    </row>
    <row r="601" spans="1:31" ht="15" customHeight="1">
      <c r="A601" s="42" t="s">
        <v>47</v>
      </c>
      <c r="B601" s="42" t="s">
        <v>48</v>
      </c>
      <c r="C601" s="42" t="s">
        <v>49</v>
      </c>
      <c r="D601" s="42" t="s">
        <v>50</v>
      </c>
      <c r="E601" s="42" t="s">
        <v>268</v>
      </c>
      <c r="F601" s="42" t="s">
        <v>269</v>
      </c>
      <c r="G601" s="42" t="s">
        <v>271</v>
      </c>
      <c r="H601" s="43" t="s">
        <v>54</v>
      </c>
      <c r="I601" s="44">
        <v>25</v>
      </c>
      <c r="J601" s="45">
        <v>3.7672871438707392E-10</v>
      </c>
      <c r="K601" s="45">
        <v>1.1847733614157022E-8</v>
      </c>
      <c r="L601" s="45">
        <v>1.0540755745206426E-9</v>
      </c>
      <c r="M601" s="45">
        <v>4.0059977755234165E-10</v>
      </c>
      <c r="N601" s="45">
        <v>5.7108956669847949E-10</v>
      </c>
      <c r="O601" s="45">
        <v>4.0467380505194176E-8</v>
      </c>
      <c r="P601" s="45">
        <v>1.5300200968694011E-7</v>
      </c>
      <c r="Q601" s="45">
        <v>1.1197543261756569E-7</v>
      </c>
      <c r="R601" s="45">
        <v>1.5304473074971501E-7</v>
      </c>
      <c r="S601" s="45">
        <v>2.0410632555316599E-8</v>
      </c>
      <c r="T601" s="45">
        <v>2.229136333463473E-8</v>
      </c>
      <c r="U601" s="45">
        <v>4.4713135030773094E-9</v>
      </c>
      <c r="V601" s="45">
        <v>7.5558844697980985E-9</v>
      </c>
      <c r="W601" s="45">
        <v>2.3593636751381913E-8</v>
      </c>
      <c r="X601" s="45">
        <v>2.4994847923503344E-8</v>
      </c>
      <c r="Y601" s="45">
        <v>2.0538387837833967E-7</v>
      </c>
      <c r="Z601" s="45">
        <v>3.8801165503794942E-7</v>
      </c>
      <c r="AA601" s="45">
        <v>1.5127701534211641E-7</v>
      </c>
      <c r="AB601" s="45">
        <v>2.2709527675362915E-7</v>
      </c>
      <c r="AC601" s="45">
        <v>2.2933187680205016E-7</v>
      </c>
      <c r="AD601" s="45">
        <v>4.9907217804917375E-7</v>
      </c>
      <c r="AE601" s="45">
        <v>3.5990168966764706E-7</v>
      </c>
    </row>
    <row r="602" spans="1:31" ht="15" customHeight="1">
      <c r="A602" s="42" t="s">
        <v>47</v>
      </c>
      <c r="B602" s="42" t="s">
        <v>48</v>
      </c>
      <c r="C602" s="42" t="s">
        <v>49</v>
      </c>
      <c r="D602" s="42" t="s">
        <v>50</v>
      </c>
      <c r="E602" s="42" t="s">
        <v>268</v>
      </c>
      <c r="F602" s="42" t="s">
        <v>269</v>
      </c>
      <c r="G602" s="42" t="s">
        <v>271</v>
      </c>
      <c r="H602" s="43" t="s">
        <v>56</v>
      </c>
      <c r="I602" s="44">
        <v>298</v>
      </c>
      <c r="J602" s="45">
        <v>8.9812125509878429E-10</v>
      </c>
      <c r="K602" s="45">
        <v>2.824499693615033E-8</v>
      </c>
      <c r="L602" s="45">
        <v>2.5129161696572124E-9</v>
      </c>
      <c r="M602" s="45">
        <v>9.5502986968478256E-10</v>
      </c>
      <c r="N602" s="45">
        <v>1.3614775270091749E-9</v>
      </c>
      <c r="O602" s="45">
        <v>9.6474235124382897E-8</v>
      </c>
      <c r="P602" s="45">
        <v>3.6475679109366522E-7</v>
      </c>
      <c r="Q602" s="45">
        <v>2.6694943136027662E-7</v>
      </c>
      <c r="R602" s="45">
        <v>3.6485863810732064E-7</v>
      </c>
      <c r="S602" s="45">
        <v>4.8658948011874769E-8</v>
      </c>
      <c r="T602" s="45">
        <v>5.3142610189769192E-8</v>
      </c>
      <c r="U602" s="45">
        <v>1.0659611391336307E-8</v>
      </c>
      <c r="V602" s="45">
        <v>1.7831705545452143E-8</v>
      </c>
      <c r="W602" s="45">
        <v>7.473633459089104E-8</v>
      </c>
      <c r="X602" s="45">
        <v>5.8420368435173607E-8</v>
      </c>
      <c r="Y602" s="45">
        <v>4.8812072831404482E-7</v>
      </c>
      <c r="Z602" s="45">
        <v>9.1072013586487962E-7</v>
      </c>
      <c r="AA602" s="45">
        <v>3.5832002937152506E-7</v>
      </c>
      <c r="AB602" s="45">
        <v>5.374171548906074E-7</v>
      </c>
      <c r="AC602" s="45">
        <v>5.394895798811007E-7</v>
      </c>
      <c r="AD602" s="45">
        <v>1.1876409225720607E-6</v>
      </c>
      <c r="AE602" s="45">
        <v>8.5536246874037796E-7</v>
      </c>
    </row>
    <row r="603" spans="1:31" ht="15" customHeight="1">
      <c r="A603" s="42" t="s">
        <v>47</v>
      </c>
      <c r="B603" s="42" t="s">
        <v>48</v>
      </c>
      <c r="C603" s="42" t="s">
        <v>49</v>
      </c>
      <c r="D603" s="42" t="s">
        <v>50</v>
      </c>
      <c r="E603" s="42" t="s">
        <v>268</v>
      </c>
      <c r="F603" s="42" t="s">
        <v>269</v>
      </c>
      <c r="G603" s="42" t="s">
        <v>272</v>
      </c>
      <c r="H603" s="43" t="s">
        <v>54</v>
      </c>
      <c r="I603" s="44">
        <v>25</v>
      </c>
      <c r="J603" s="45">
        <v>1.4988112128000001E-2</v>
      </c>
      <c r="K603" s="45">
        <v>1.4936432895999999E-2</v>
      </c>
      <c r="L603" s="45">
        <v>1.5094104476E-2</v>
      </c>
      <c r="M603" s="45">
        <v>1.5663982311999999E-2</v>
      </c>
      <c r="N603" s="45">
        <v>1.5912867300000001E-2</v>
      </c>
      <c r="O603" s="45">
        <v>1.5924259428E-2</v>
      </c>
      <c r="P603" s="45">
        <v>1.5964219171999999E-2</v>
      </c>
      <c r="Q603" s="45">
        <v>1.4803556108000002E-2</v>
      </c>
      <c r="R603" s="45">
        <v>1.3318862568E-2</v>
      </c>
      <c r="S603" s="45">
        <v>1.563687373E-2</v>
      </c>
      <c r="T603" s="45">
        <v>1.4657954074500001E-2</v>
      </c>
      <c r="U603" s="45">
        <v>4.4388633497500002E-3</v>
      </c>
      <c r="V603" s="45">
        <v>4.2407708052854751E-3</v>
      </c>
      <c r="W603" s="45">
        <v>4.0582905516454507E-3</v>
      </c>
      <c r="X603" s="45">
        <v>4.0261843458608516E-3</v>
      </c>
      <c r="Y603" s="45">
        <v>3.4102092745497731E-3</v>
      </c>
      <c r="Z603" s="45">
        <v>4.0145064613468706E-3</v>
      </c>
      <c r="AA603" s="45">
        <v>4.1125557451633056E-3</v>
      </c>
      <c r="AB603" s="45">
        <v>4.1389147330519833E-3</v>
      </c>
      <c r="AC603" s="45">
        <v>3.8761988077455349E-3</v>
      </c>
      <c r="AD603" s="45">
        <v>3.3304702306079584E-3</v>
      </c>
      <c r="AE603" s="45">
        <v>3.3776851888665587E-3</v>
      </c>
    </row>
    <row r="604" spans="1:31" ht="15" customHeight="1">
      <c r="A604" s="42" t="s">
        <v>47</v>
      </c>
      <c r="B604" s="42" t="s">
        <v>48</v>
      </c>
      <c r="C604" s="42" t="s">
        <v>49</v>
      </c>
      <c r="D604" s="42" t="s">
        <v>50</v>
      </c>
      <c r="E604" s="42" t="s">
        <v>268</v>
      </c>
      <c r="F604" s="42" t="s">
        <v>269</v>
      </c>
      <c r="G604" s="42" t="s">
        <v>272</v>
      </c>
      <c r="H604" s="43" t="s">
        <v>55</v>
      </c>
      <c r="I604" s="44">
        <v>1</v>
      </c>
      <c r="J604" s="45">
        <v>5.5614071328768002</v>
      </c>
      <c r="K604" s="45">
        <v>5.5422313189376</v>
      </c>
      <c r="L604" s="45">
        <v>5.6007360753855995</v>
      </c>
      <c r="M604" s="45">
        <v>5.8121918367871999</v>
      </c>
      <c r="N604" s="45">
        <v>5.9045417428800002</v>
      </c>
      <c r="O604" s="45">
        <v>5.9087688437567998</v>
      </c>
      <c r="P604" s="45">
        <v>5.9235960884032002</v>
      </c>
      <c r="Q604" s="45">
        <v>5.4929267827647994</v>
      </c>
      <c r="R604" s="45">
        <v>4.9420244961407995</v>
      </c>
      <c r="S604" s="45">
        <v>5.8021330742170045</v>
      </c>
      <c r="T604" s="45">
        <v>5.4389004864439787</v>
      </c>
      <c r="U604" s="45">
        <v>6.1365882891819004</v>
      </c>
      <c r="V604" s="45">
        <v>5.7909893708169102</v>
      </c>
      <c r="W604" s="45">
        <v>5.5415365365716758</v>
      </c>
      <c r="X604" s="45">
        <v>5.418792589364327</v>
      </c>
      <c r="Y604" s="45">
        <v>4.6000496515660556</v>
      </c>
      <c r="Z604" s="45">
        <v>5.4619908214051263</v>
      </c>
      <c r="AA604" s="45">
        <v>5.5617664133634763</v>
      </c>
      <c r="AB604" s="45">
        <v>5.5945899213587431</v>
      </c>
      <c r="AC604" s="45">
        <v>5.2171099435224235</v>
      </c>
      <c r="AD604" s="45">
        <v>4.5058465783330028</v>
      </c>
      <c r="AE604" s="45">
        <v>4.5743957563442246</v>
      </c>
    </row>
    <row r="605" spans="1:31" ht="15" customHeight="1">
      <c r="A605" s="42" t="s">
        <v>47</v>
      </c>
      <c r="B605" s="42" t="s">
        <v>48</v>
      </c>
      <c r="C605" s="42" t="s">
        <v>49</v>
      </c>
      <c r="D605" s="42" t="s">
        <v>50</v>
      </c>
      <c r="E605" s="42" t="s">
        <v>268</v>
      </c>
      <c r="F605" s="42" t="s">
        <v>269</v>
      </c>
      <c r="G605" s="42" t="s">
        <v>272</v>
      </c>
      <c r="H605" s="43" t="s">
        <v>56</v>
      </c>
      <c r="I605" s="44">
        <v>298</v>
      </c>
      <c r="J605" s="45">
        <v>2.5986661318656002E-2</v>
      </c>
      <c r="K605" s="45">
        <v>2.5897058926592002E-2</v>
      </c>
      <c r="L605" s="45">
        <v>2.6170432778752004E-2</v>
      </c>
      <c r="M605" s="45">
        <v>2.7158497332223999E-2</v>
      </c>
      <c r="N605" s="45">
        <v>2.7590018649600003E-2</v>
      </c>
      <c r="O605" s="45">
        <v>2.7609770528256E-2</v>
      </c>
      <c r="P605" s="45">
        <v>2.7679053458943999E-2</v>
      </c>
      <c r="Q605" s="45">
        <v>2.5666674735616003E-2</v>
      </c>
      <c r="R605" s="45">
        <v>2.3092486081536003E-2</v>
      </c>
      <c r="S605" s="45">
        <v>2.7111495979842002E-2</v>
      </c>
      <c r="T605" s="45">
        <v>2.5414227282921999E-2</v>
      </c>
      <c r="U605" s="45">
        <v>1.0599534225804001E-2</v>
      </c>
      <c r="V605" s="45">
        <v>1.0110903519800631E-2</v>
      </c>
      <c r="W605" s="45">
        <v>9.6740706751227493E-3</v>
      </c>
      <c r="X605" s="45">
        <v>9.5984950005322586E-3</v>
      </c>
      <c r="Y605" s="45">
        <v>8.1296409105266563E-3</v>
      </c>
      <c r="Z605" s="45">
        <v>9.5711764238509377E-3</v>
      </c>
      <c r="AA605" s="45">
        <v>9.8046010964693165E-3</v>
      </c>
      <c r="AB605" s="45">
        <v>9.8671459035959402E-3</v>
      </c>
      <c r="AC605" s="45">
        <v>9.2408609376653534E-3</v>
      </c>
      <c r="AD605" s="45">
        <v>7.9395430297693852E-3</v>
      </c>
      <c r="AE605" s="45">
        <v>8.0524002982280737E-3</v>
      </c>
    </row>
    <row r="606" spans="1:31" ht="15" customHeight="1">
      <c r="A606" s="42" t="s">
        <v>47</v>
      </c>
      <c r="B606" s="42" t="s">
        <v>48</v>
      </c>
      <c r="C606" s="42" t="s">
        <v>49</v>
      </c>
      <c r="D606" s="42" t="s">
        <v>50</v>
      </c>
      <c r="E606" s="42" t="s">
        <v>268</v>
      </c>
      <c r="F606" s="42" t="s">
        <v>269</v>
      </c>
      <c r="G606" s="42" t="s">
        <v>273</v>
      </c>
      <c r="H606" s="43" t="s">
        <v>54</v>
      </c>
      <c r="I606" s="44">
        <v>25</v>
      </c>
      <c r="J606" s="45">
        <v>2.82875294525E-7</v>
      </c>
      <c r="K606" s="45">
        <v>2.8929926332500003E-7</v>
      </c>
      <c r="L606" s="45">
        <v>2.9124287544999997E-7</v>
      </c>
      <c r="M606" s="45">
        <v>2.9722257357499998E-7</v>
      </c>
      <c r="N606" s="45">
        <v>2.8892167530000002E-7</v>
      </c>
      <c r="O606" s="45">
        <v>2.9852419205E-7</v>
      </c>
      <c r="P606" s="45">
        <v>3.0543038555000001E-7</v>
      </c>
      <c r="Q606" s="45">
        <v>3.0262078915E-7</v>
      </c>
      <c r="R606" s="45">
        <v>2.9860739664999998E-7</v>
      </c>
      <c r="S606" s="45">
        <v>2.7727271999999996E-7</v>
      </c>
      <c r="T606" s="45">
        <v>1.29534888E-6</v>
      </c>
      <c r="U606" s="45">
        <v>4.2372191280968004E-6</v>
      </c>
      <c r="V606" s="45"/>
      <c r="W606" s="45"/>
      <c r="X606" s="45"/>
      <c r="Y606" s="45"/>
      <c r="Z606" s="45"/>
      <c r="AA606" s="45"/>
      <c r="AB606" s="45"/>
      <c r="AC606" s="45"/>
      <c r="AD606" s="45"/>
      <c r="AE606" s="45"/>
    </row>
    <row r="607" spans="1:31" ht="15" customHeight="1">
      <c r="A607" s="42" t="s">
        <v>47</v>
      </c>
      <c r="B607" s="42" t="s">
        <v>48</v>
      </c>
      <c r="C607" s="42" t="s">
        <v>49</v>
      </c>
      <c r="D607" s="42" t="s">
        <v>50</v>
      </c>
      <c r="E607" s="42" t="s">
        <v>268</v>
      </c>
      <c r="F607" s="42" t="s">
        <v>269</v>
      </c>
      <c r="G607" s="42" t="s">
        <v>273</v>
      </c>
      <c r="H607" s="43" t="s">
        <v>56</v>
      </c>
      <c r="I607" s="44">
        <v>298</v>
      </c>
      <c r="J607" s="45">
        <v>6.6383759740140014E-7</v>
      </c>
      <c r="K607" s="45">
        <v>6.7891304618279995E-7</v>
      </c>
      <c r="L607" s="45">
        <v>6.8347421794179991E-7</v>
      </c>
      <c r="M607" s="45">
        <v>6.9750707450639995E-7</v>
      </c>
      <c r="N607" s="45">
        <v>6.7802694154379993E-7</v>
      </c>
      <c r="O607" s="45">
        <v>7.0056164772499997E-7</v>
      </c>
      <c r="P607" s="45">
        <v>7.167687573174001E-7</v>
      </c>
      <c r="Q607" s="45">
        <v>7.1017533692099988E-7</v>
      </c>
      <c r="R607" s="45">
        <v>7.007569081126E-7</v>
      </c>
      <c r="S607" s="45">
        <v>6.5068975565999989E-7</v>
      </c>
      <c r="T607" s="45">
        <v>3.0398599841399997E-6</v>
      </c>
      <c r="U607" s="45">
        <v>9.9436939888611369E-6</v>
      </c>
      <c r="V607" s="45"/>
      <c r="W607" s="45"/>
      <c r="X607" s="45"/>
      <c r="Y607" s="45"/>
      <c r="Z607" s="45"/>
      <c r="AA607" s="45"/>
      <c r="AB607" s="45"/>
      <c r="AC607" s="45"/>
      <c r="AD607" s="45"/>
      <c r="AE607" s="45"/>
    </row>
    <row r="608" spans="1:31" ht="15" customHeight="1">
      <c r="A608" s="42" t="s">
        <v>47</v>
      </c>
      <c r="B608" s="42" t="s">
        <v>48</v>
      </c>
      <c r="C608" s="42" t="s">
        <v>49</v>
      </c>
      <c r="D608" s="42" t="s">
        <v>50</v>
      </c>
      <c r="E608" s="42" t="s">
        <v>268</v>
      </c>
      <c r="F608" s="42" t="s">
        <v>269</v>
      </c>
      <c r="G608" s="42" t="s">
        <v>274</v>
      </c>
      <c r="H608" s="43" t="s">
        <v>54</v>
      </c>
      <c r="I608" s="44">
        <v>25</v>
      </c>
      <c r="J608" s="45">
        <v>6.8688397128561286E-7</v>
      </c>
      <c r="K608" s="45">
        <v>1.7553944566385845E-5</v>
      </c>
      <c r="L608" s="45">
        <v>1.0039723244254795E-6</v>
      </c>
      <c r="M608" s="45">
        <v>1.7053622002224475E-6</v>
      </c>
      <c r="N608" s="45">
        <v>1.6447684104333013E-6</v>
      </c>
      <c r="O608" s="45">
        <v>6.7238051619494807E-5</v>
      </c>
      <c r="P608" s="45">
        <v>3.3857056590313061E-5</v>
      </c>
      <c r="Q608" s="45">
        <v>2.7251085467382439E-5</v>
      </c>
      <c r="R608" s="45">
        <v>5.2169186069250294E-5</v>
      </c>
      <c r="S608" s="45">
        <v>1.0341119488461058E-5</v>
      </c>
      <c r="T608" s="45">
        <v>1.5017040285437027E-5</v>
      </c>
      <c r="U608" s="45">
        <v>1.3099356115605394E-6</v>
      </c>
      <c r="V608" s="45">
        <v>1.3883071175760819E-6</v>
      </c>
      <c r="W608" s="45">
        <v>1.4382172438135822E-6</v>
      </c>
      <c r="X608" s="45">
        <v>1.4270102833824951E-6</v>
      </c>
      <c r="Y608" s="45">
        <v>6.1626348681677404E-6</v>
      </c>
      <c r="Z608" s="45">
        <v>8.8796030709423013E-6</v>
      </c>
      <c r="AA608" s="45">
        <v>3.2347868522672504E-6</v>
      </c>
      <c r="AB608" s="45">
        <v>4.4042623915133849E-6</v>
      </c>
      <c r="AC608" s="45">
        <v>3.4725644294473139E-6</v>
      </c>
      <c r="AD608" s="45">
        <v>6.0357235945755363E-6</v>
      </c>
      <c r="AE608" s="45">
        <v>3.7475312977422182E-6</v>
      </c>
    </row>
    <row r="609" spans="1:31" ht="15" customHeight="1">
      <c r="A609" s="42" t="s">
        <v>47</v>
      </c>
      <c r="B609" s="42" t="s">
        <v>48</v>
      </c>
      <c r="C609" s="42" t="s">
        <v>49</v>
      </c>
      <c r="D609" s="42" t="s">
        <v>50</v>
      </c>
      <c r="E609" s="42" t="s">
        <v>268</v>
      </c>
      <c r="F609" s="42" t="s">
        <v>269</v>
      </c>
      <c r="G609" s="42" t="s">
        <v>274</v>
      </c>
      <c r="H609" s="43" t="s">
        <v>55</v>
      </c>
      <c r="I609" s="44">
        <v>1</v>
      </c>
      <c r="J609" s="45">
        <v>6.77359180217119E-4</v>
      </c>
      <c r="K609" s="45">
        <v>1.7310529868398625E-2</v>
      </c>
      <c r="L609" s="45">
        <v>9.9005057486011277E-4</v>
      </c>
      <c r="M609" s="45">
        <v>1.6817145110460297E-3</v>
      </c>
      <c r="N609" s="45">
        <v>1.6219609551419596E-3</v>
      </c>
      <c r="O609" s="45">
        <v>6.6305683970371135E-2</v>
      </c>
      <c r="P609" s="45">
        <v>3.3387572072260722E-2</v>
      </c>
      <c r="Q609" s="45">
        <v>2.6873203748901398E-2</v>
      </c>
      <c r="R609" s="45">
        <v>5.1445773355756688E-2</v>
      </c>
      <c r="S609" s="45">
        <v>1.0050491605910015E-2</v>
      </c>
      <c r="T609" s="45">
        <v>1.4808803993478966E-2</v>
      </c>
      <c r="U609" s="45">
        <v>1.3095462944427601E-3</v>
      </c>
      <c r="V609" s="45">
        <v>1.3795103033372748E-3</v>
      </c>
      <c r="W609" s="45">
        <v>1.3897528850811659E-3</v>
      </c>
      <c r="X609" s="45">
        <v>1.41528835404387E-3</v>
      </c>
      <c r="Y609" s="45">
        <v>6.0788851453461006E-3</v>
      </c>
      <c r="Z609" s="45">
        <v>8.6735349056841094E-3</v>
      </c>
      <c r="AA609" s="45">
        <v>3.1889532415941731E-3</v>
      </c>
      <c r="AB609" s="45">
        <v>4.3437134821431213E-3</v>
      </c>
      <c r="AC609" s="45">
        <v>3.3965910639735105E-3</v>
      </c>
      <c r="AD609" s="45">
        <v>5.9479853535663527E-3</v>
      </c>
      <c r="AE609" s="45">
        <v>3.6902141691777086E-3</v>
      </c>
    </row>
    <row r="610" spans="1:31" ht="15" customHeight="1">
      <c r="A610" s="42" t="s">
        <v>47</v>
      </c>
      <c r="B610" s="42" t="s">
        <v>48</v>
      </c>
      <c r="C610" s="42" t="s">
        <v>49</v>
      </c>
      <c r="D610" s="42" t="s">
        <v>50</v>
      </c>
      <c r="E610" s="42" t="s">
        <v>268</v>
      </c>
      <c r="F610" s="42" t="s">
        <v>269</v>
      </c>
      <c r="G610" s="42" t="s">
        <v>274</v>
      </c>
      <c r="H610" s="43" t="s">
        <v>56</v>
      </c>
      <c r="I610" s="44">
        <v>298</v>
      </c>
      <c r="J610" s="45">
        <v>1.637531387544901E-6</v>
      </c>
      <c r="K610" s="45">
        <v>4.1848603846263847E-5</v>
      </c>
      <c r="L610" s="45">
        <v>2.3934700214303423E-6</v>
      </c>
      <c r="M610" s="45">
        <v>4.0655834853303147E-6</v>
      </c>
      <c r="N610" s="45">
        <v>3.9211278904729906E-6</v>
      </c>
      <c r="O610" s="45">
        <v>1.6029551506087559E-4</v>
      </c>
      <c r="P610" s="45">
        <v>8.0715222911306318E-5</v>
      </c>
      <c r="Q610" s="45">
        <v>6.4966587754239729E-5</v>
      </c>
      <c r="R610" s="45">
        <v>1.2437133958909268E-4</v>
      </c>
      <c r="S610" s="45">
        <v>2.4653228860491159E-5</v>
      </c>
      <c r="T610" s="45">
        <v>3.5800624040481876E-5</v>
      </c>
      <c r="U610" s="45">
        <v>3.1216941965397936E-6</v>
      </c>
      <c r="V610" s="45">
        <v>3.2763713932134281E-6</v>
      </c>
      <c r="W610" s="45">
        <v>4.5557658736839425E-6</v>
      </c>
      <c r="X610" s="45">
        <v>3.3353460189527731E-6</v>
      </c>
      <c r="Y610" s="45">
        <v>1.4646280145914359E-5</v>
      </c>
      <c r="Z610" s="45">
        <v>2.0841727845530417E-5</v>
      </c>
      <c r="AA610" s="45">
        <v>7.6620292732092708E-6</v>
      </c>
      <c r="AB610" s="45">
        <v>1.0422612912406158E-5</v>
      </c>
      <c r="AC610" s="45">
        <v>8.1690009748171111E-6</v>
      </c>
      <c r="AD610" s="45">
        <v>1.436319765664307E-5</v>
      </c>
      <c r="AE610" s="45">
        <v>8.9065923126916927E-6</v>
      </c>
    </row>
    <row r="611" spans="1:31" ht="15" customHeight="1">
      <c r="A611" s="42" t="s">
        <v>47</v>
      </c>
      <c r="B611" s="42" t="s">
        <v>48</v>
      </c>
      <c r="C611" s="42" t="s">
        <v>49</v>
      </c>
      <c r="D611" s="42" t="s">
        <v>50</v>
      </c>
      <c r="E611" s="42" t="s">
        <v>268</v>
      </c>
      <c r="F611" s="42" t="s">
        <v>269</v>
      </c>
      <c r="G611" s="42" t="s">
        <v>275</v>
      </c>
      <c r="H611" s="43" t="s">
        <v>54</v>
      </c>
      <c r="I611" s="44">
        <v>25</v>
      </c>
      <c r="J611" s="45"/>
      <c r="K611" s="45"/>
      <c r="L611" s="45"/>
      <c r="M611" s="45"/>
      <c r="N611" s="45"/>
      <c r="O611" s="45"/>
      <c r="P611" s="45"/>
      <c r="Q611" s="45"/>
      <c r="R611" s="45"/>
      <c r="S611" s="45"/>
      <c r="T611" s="45"/>
      <c r="U611" s="45"/>
      <c r="V611" s="45">
        <v>3.7485E-7</v>
      </c>
      <c r="W611" s="45"/>
      <c r="X611" s="45"/>
      <c r="Y611" s="45"/>
      <c r="Z611" s="45"/>
      <c r="AA611" s="45"/>
      <c r="AB611" s="45"/>
      <c r="AC611" s="45"/>
      <c r="AD611" s="45"/>
      <c r="AE611" s="45"/>
    </row>
    <row r="612" spans="1:31" ht="15" customHeight="1">
      <c r="A612" s="42" t="s">
        <v>47</v>
      </c>
      <c r="B612" s="42" t="s">
        <v>48</v>
      </c>
      <c r="C612" s="42" t="s">
        <v>49</v>
      </c>
      <c r="D612" s="42" t="s">
        <v>50</v>
      </c>
      <c r="E612" s="42" t="s">
        <v>268</v>
      </c>
      <c r="F612" s="42" t="s">
        <v>269</v>
      </c>
      <c r="G612" s="42" t="s">
        <v>275</v>
      </c>
      <c r="H612" s="43" t="s">
        <v>56</v>
      </c>
      <c r="I612" s="44">
        <v>298</v>
      </c>
      <c r="J612" s="45"/>
      <c r="K612" s="45"/>
      <c r="L612" s="45"/>
      <c r="M612" s="45"/>
      <c r="N612" s="45"/>
      <c r="O612" s="45"/>
      <c r="P612" s="45"/>
      <c r="Q612" s="45"/>
      <c r="R612" s="45"/>
      <c r="S612" s="45"/>
      <c r="T612" s="45"/>
      <c r="U612" s="45"/>
      <c r="V612" s="45">
        <v>8.9364239999999987E-7</v>
      </c>
      <c r="W612" s="45"/>
      <c r="X612" s="45"/>
      <c r="Y612" s="45"/>
      <c r="Z612" s="45"/>
      <c r="AA612" s="45"/>
      <c r="AB612" s="45"/>
      <c r="AC612" s="45"/>
      <c r="AD612" s="45"/>
      <c r="AE612" s="45"/>
    </row>
    <row r="613" spans="1:31" ht="15" customHeight="1">
      <c r="A613" s="42" t="s">
        <v>47</v>
      </c>
      <c r="B613" s="42" t="s">
        <v>48</v>
      </c>
      <c r="C613" s="42" t="s">
        <v>49</v>
      </c>
      <c r="D613" s="42" t="s">
        <v>50</v>
      </c>
      <c r="E613" s="42" t="s">
        <v>268</v>
      </c>
      <c r="F613" s="42" t="s">
        <v>269</v>
      </c>
      <c r="G613" s="42" t="s">
        <v>276</v>
      </c>
      <c r="H613" s="43" t="s">
        <v>54</v>
      </c>
      <c r="I613" s="44">
        <v>25</v>
      </c>
      <c r="J613" s="45"/>
      <c r="K613" s="45"/>
      <c r="L613" s="45"/>
      <c r="M613" s="45"/>
      <c r="N613" s="45"/>
      <c r="O613" s="45"/>
      <c r="P613" s="45"/>
      <c r="Q613" s="45"/>
      <c r="R613" s="45"/>
      <c r="S613" s="45"/>
      <c r="T613" s="45"/>
      <c r="U613" s="45">
        <v>1.3575378337500001E-6</v>
      </c>
      <c r="V613" s="45">
        <v>1.0158846750000001E-6</v>
      </c>
      <c r="W613" s="45">
        <v>1.0019292499999999E-6</v>
      </c>
      <c r="X613" s="45">
        <v>1.7229697312499999E-6</v>
      </c>
      <c r="Y613" s="45">
        <v>1.9052758687500002E-6</v>
      </c>
      <c r="Z613" s="45">
        <v>1.9146570374999997E-6</v>
      </c>
      <c r="AA613" s="45">
        <v>1.3623006374999999E-6</v>
      </c>
      <c r="AB613" s="45">
        <v>1.7851983937500001E-6</v>
      </c>
      <c r="AC613" s="45">
        <v>2.2320172687500002E-6</v>
      </c>
      <c r="AD613" s="45">
        <v>1.0036004250000002E-6</v>
      </c>
      <c r="AE613" s="45">
        <v>1.9158514312499999E-6</v>
      </c>
    </row>
    <row r="614" spans="1:31" ht="15" customHeight="1">
      <c r="A614" s="42" t="s">
        <v>47</v>
      </c>
      <c r="B614" s="42" t="s">
        <v>48</v>
      </c>
      <c r="C614" s="42" t="s">
        <v>49</v>
      </c>
      <c r="D614" s="42" t="s">
        <v>50</v>
      </c>
      <c r="E614" s="42" t="s">
        <v>268</v>
      </c>
      <c r="F614" s="42" t="s">
        <v>269</v>
      </c>
      <c r="G614" s="42" t="s">
        <v>276</v>
      </c>
      <c r="H614" s="43" t="s">
        <v>55</v>
      </c>
      <c r="I614" s="44">
        <v>1</v>
      </c>
      <c r="J614" s="45"/>
      <c r="K614" s="45"/>
      <c r="L614" s="45"/>
      <c r="M614" s="45"/>
      <c r="N614" s="45"/>
      <c r="O614" s="45"/>
      <c r="P614" s="45"/>
      <c r="Q614" s="45"/>
      <c r="R614" s="45"/>
      <c r="S614" s="45"/>
      <c r="T614" s="45"/>
      <c r="U614" s="45">
        <v>1.2710228099789998E-3</v>
      </c>
      <c r="V614" s="45">
        <v>1.0222217973800002E-3</v>
      </c>
      <c r="W614" s="45">
        <v>1.0257635904896251E-3</v>
      </c>
      <c r="X614" s="45">
        <v>1.613159138894625E-3</v>
      </c>
      <c r="Y614" s="45">
        <v>1.7838462985646252E-3</v>
      </c>
      <c r="Z614" s="45">
        <v>1.792629574159625E-3</v>
      </c>
      <c r="AA614" s="45">
        <v>1.2754766887196249E-3</v>
      </c>
      <c r="AB614" s="45">
        <v>1.671421749455E-3</v>
      </c>
      <c r="AC614" s="45">
        <v>2.0897633681550001E-3</v>
      </c>
      <c r="AD614" s="45">
        <v>9.3963762457999992E-4</v>
      </c>
      <c r="AE614" s="45">
        <v>1.7937478333650003E-3</v>
      </c>
    </row>
    <row r="615" spans="1:31" ht="15" customHeight="1">
      <c r="A615" s="42" t="s">
        <v>47</v>
      </c>
      <c r="B615" s="42" t="s">
        <v>48</v>
      </c>
      <c r="C615" s="42" t="s">
        <v>49</v>
      </c>
      <c r="D615" s="42" t="s">
        <v>50</v>
      </c>
      <c r="E615" s="42" t="s">
        <v>268</v>
      </c>
      <c r="F615" s="42" t="s">
        <v>269</v>
      </c>
      <c r="G615" s="42" t="s">
        <v>276</v>
      </c>
      <c r="H615" s="43" t="s">
        <v>56</v>
      </c>
      <c r="I615" s="44">
        <v>298</v>
      </c>
      <c r="J615" s="45"/>
      <c r="K615" s="45"/>
      <c r="L615" s="45"/>
      <c r="M615" s="45"/>
      <c r="N615" s="45"/>
      <c r="O615" s="45"/>
      <c r="P615" s="45"/>
      <c r="Q615" s="45"/>
      <c r="R615" s="45"/>
      <c r="S615" s="45"/>
      <c r="T615" s="45"/>
      <c r="U615" s="45">
        <v>3.2363701956599996E-6</v>
      </c>
      <c r="V615" s="45">
        <v>2.6005558252000005E-6</v>
      </c>
      <c r="W615" s="45">
        <v>2.388599332E-6</v>
      </c>
      <c r="X615" s="45">
        <v>4.1075598393000004E-6</v>
      </c>
      <c r="Y615" s="45">
        <v>4.5421776711000002E-6</v>
      </c>
      <c r="Z615" s="45">
        <v>4.5645423774000003E-6</v>
      </c>
      <c r="AA615" s="45">
        <v>3.2477247198000004E-6</v>
      </c>
      <c r="AB615" s="45">
        <v>4.2559129707000003E-6</v>
      </c>
      <c r="AC615" s="45">
        <v>5.3211291686999996E-6</v>
      </c>
      <c r="AD615" s="45">
        <v>2.3925834131999998E-6</v>
      </c>
      <c r="AE615" s="45">
        <v>4.5673898120999994E-6</v>
      </c>
    </row>
    <row r="616" spans="1:31" ht="15" customHeight="1">
      <c r="A616" s="42" t="s">
        <v>47</v>
      </c>
      <c r="B616" s="42" t="s">
        <v>48</v>
      </c>
      <c r="C616" s="42" t="s">
        <v>49</v>
      </c>
      <c r="D616" s="42" t="s">
        <v>50</v>
      </c>
      <c r="E616" s="42" t="s">
        <v>268</v>
      </c>
      <c r="F616" s="42" t="s">
        <v>269</v>
      </c>
      <c r="G616" s="42" t="s">
        <v>277</v>
      </c>
      <c r="H616" s="43" t="s">
        <v>54</v>
      </c>
      <c r="I616" s="44">
        <v>25</v>
      </c>
      <c r="J616" s="45">
        <v>6.0083886239999996E-4</v>
      </c>
      <c r="K616" s="45">
        <v>8.1882439379999999E-4</v>
      </c>
      <c r="L616" s="45">
        <v>3.2764150440000006E-4</v>
      </c>
      <c r="M616" s="45">
        <v>6.1424066340000003E-4</v>
      </c>
      <c r="N616" s="45">
        <v>4.7033670599999996E-4</v>
      </c>
      <c r="O616" s="45">
        <v>4.9450080959999993E-4</v>
      </c>
      <c r="P616" s="45">
        <v>2.9404846800000001E-4</v>
      </c>
      <c r="Q616" s="45">
        <v>2.810955672E-4</v>
      </c>
      <c r="R616" s="45">
        <v>2.9243138399999999E-4</v>
      </c>
      <c r="S616" s="45">
        <v>1.9508994571500001E-7</v>
      </c>
      <c r="T616" s="45">
        <v>2.1765993571499997E-7</v>
      </c>
      <c r="U616" s="45">
        <v>2.0421126550750001E-7</v>
      </c>
      <c r="V616" s="45">
        <v>2.2856926775000002E-6</v>
      </c>
      <c r="W616" s="45">
        <v>3.9705474899999999E-7</v>
      </c>
      <c r="X616" s="45">
        <v>5.2971424182732564E-7</v>
      </c>
      <c r="Y616" s="45">
        <v>4.3542858450000008E-7</v>
      </c>
      <c r="Z616" s="45">
        <v>2.9925577500000002E-7</v>
      </c>
      <c r="AA616" s="45">
        <v>1.3018619250000001E-7</v>
      </c>
      <c r="AB616" s="45">
        <v>8.3715449999999997E-8</v>
      </c>
      <c r="AC616" s="45">
        <v>6.5437892100000007E-8</v>
      </c>
      <c r="AD616" s="45">
        <v>1.069924914E-7</v>
      </c>
      <c r="AE616" s="45">
        <v>1.50706809E-7</v>
      </c>
    </row>
    <row r="617" spans="1:31" ht="15" customHeight="1">
      <c r="A617" s="42" t="s">
        <v>47</v>
      </c>
      <c r="B617" s="42" t="s">
        <v>48</v>
      </c>
      <c r="C617" s="42" t="s">
        <v>49</v>
      </c>
      <c r="D617" s="42" t="s">
        <v>50</v>
      </c>
      <c r="E617" s="42" t="s">
        <v>268</v>
      </c>
      <c r="F617" s="42" t="s">
        <v>269</v>
      </c>
      <c r="G617" s="42" t="s">
        <v>277</v>
      </c>
      <c r="H617" s="43" t="s">
        <v>55</v>
      </c>
      <c r="I617" s="44">
        <v>1</v>
      </c>
      <c r="J617" s="45">
        <v>0.50454442071936001</v>
      </c>
      <c r="K617" s="45">
        <v>0.68759413762031996</v>
      </c>
      <c r="L617" s="45">
        <v>0.27513149262815995</v>
      </c>
      <c r="M617" s="45">
        <v>0.51579835974576005</v>
      </c>
      <c r="N617" s="45">
        <v>0.3949574099184</v>
      </c>
      <c r="O617" s="45">
        <v>0.41524881318144002</v>
      </c>
      <c r="P617" s="45">
        <v>0.24692230019520001</v>
      </c>
      <c r="Q617" s="45">
        <v>0.23604531763007999</v>
      </c>
      <c r="R617" s="45">
        <v>0.24556438085760002</v>
      </c>
      <c r="S617" s="45">
        <v>1.6337928599999987E-4</v>
      </c>
      <c r="T617" s="45">
        <v>1.8277630335047619E-4</v>
      </c>
      <c r="U617" s="45">
        <v>3.3934432504090521E-4</v>
      </c>
      <c r="V617" s="45">
        <v>1.9752956261220003E-3</v>
      </c>
      <c r="W617" s="45">
        <v>3.2537313164719998E-4</v>
      </c>
      <c r="X617" s="45">
        <v>4.340831640360992E-4</v>
      </c>
      <c r="Y617" s="45">
        <v>3.5681928500501598E-4</v>
      </c>
      <c r="Z617" s="45">
        <v>2.4523013241999997E-4</v>
      </c>
      <c r="AA617" s="45">
        <v>1.0668324521400001E-4</v>
      </c>
      <c r="AB617" s="45">
        <v>6.8602020760000006E-5</v>
      </c>
      <c r="AC617" s="45">
        <v>5.374960779288E-5</v>
      </c>
      <c r="AD617" s="45">
        <v>8.7886260605920001E-5</v>
      </c>
      <c r="AE617" s="45">
        <v>1.2358406132720001E-4</v>
      </c>
    </row>
    <row r="618" spans="1:31" ht="15" customHeight="1">
      <c r="A618" s="42" t="s">
        <v>47</v>
      </c>
      <c r="B618" s="42" t="s">
        <v>48</v>
      </c>
      <c r="C618" s="42" t="s">
        <v>49</v>
      </c>
      <c r="D618" s="42" t="s">
        <v>50</v>
      </c>
      <c r="E618" s="42" t="s">
        <v>268</v>
      </c>
      <c r="F618" s="42" t="s">
        <v>269</v>
      </c>
      <c r="G618" s="42" t="s">
        <v>277</v>
      </c>
      <c r="H618" s="43" t="s">
        <v>56</v>
      </c>
      <c r="I618" s="44">
        <v>298</v>
      </c>
      <c r="J618" s="45">
        <v>1.4323998479616E-3</v>
      </c>
      <c r="K618" s="45">
        <v>1.9520773548191998E-3</v>
      </c>
      <c r="L618" s="45">
        <v>7.8109734648959994E-4</v>
      </c>
      <c r="M618" s="45">
        <v>1.4643497415455999E-3</v>
      </c>
      <c r="N618" s="45">
        <v>1.1212827071040001E-3</v>
      </c>
      <c r="O618" s="45">
        <v>1.1788899300864001E-3</v>
      </c>
      <c r="P618" s="45">
        <v>7.0101154771199997E-4</v>
      </c>
      <c r="Q618" s="45">
        <v>6.701318322048E-4</v>
      </c>
      <c r="R618" s="45">
        <v>6.9715641945600009E-4</v>
      </c>
      <c r="S618" s="45">
        <v>4.6509443057859997E-7</v>
      </c>
      <c r="T618" s="45">
        <v>5.1890128673859995E-7</v>
      </c>
      <c r="U618" s="45">
        <v>4.8683965698180003E-7</v>
      </c>
      <c r="V618" s="45">
        <v>5.8066913431599997E-6</v>
      </c>
      <c r="W618" s="45">
        <v>9.4657852161600003E-7</v>
      </c>
      <c r="X618" s="45">
        <v>1.2628387525163447E-6</v>
      </c>
      <c r="Y618" s="45">
        <v>1.0380617454480001E-6</v>
      </c>
      <c r="Z618" s="45">
        <v>7.1342576760000002E-7</v>
      </c>
      <c r="AA618" s="45">
        <v>3.1036388292E-7</v>
      </c>
      <c r="AB618" s="45">
        <v>1.9957763280000002E-7</v>
      </c>
      <c r="AC618" s="45">
        <v>1.5600393476639999E-7</v>
      </c>
      <c r="AD618" s="45">
        <v>2.550700994976E-7</v>
      </c>
      <c r="AE618" s="45">
        <v>3.5928503265600003E-7</v>
      </c>
    </row>
    <row r="619" spans="1:31" ht="15" customHeight="1">
      <c r="A619" s="42" t="s">
        <v>47</v>
      </c>
      <c r="B619" s="42" t="s">
        <v>48</v>
      </c>
      <c r="C619" s="42" t="s">
        <v>49</v>
      </c>
      <c r="D619" s="42" t="s">
        <v>50</v>
      </c>
      <c r="E619" s="42" t="s">
        <v>268</v>
      </c>
      <c r="F619" s="42" t="s">
        <v>269</v>
      </c>
      <c r="G619" s="42" t="s">
        <v>278</v>
      </c>
      <c r="H619" s="43" t="s">
        <v>54</v>
      </c>
      <c r="I619" s="44">
        <v>25</v>
      </c>
      <c r="J619" s="45">
        <v>2.5416615881125072E-3</v>
      </c>
      <c r="K619" s="45">
        <v>2.4606572603734196E-3</v>
      </c>
      <c r="L619" s="45">
        <v>2.2941343539779678E-3</v>
      </c>
      <c r="M619" s="45">
        <v>2.4532837993852504E-3</v>
      </c>
      <c r="N619" s="45">
        <v>2.9701238792754965E-3</v>
      </c>
      <c r="O619" s="45">
        <v>2.8426965610323664E-3</v>
      </c>
      <c r="P619" s="45">
        <v>2.7176436574932222E-3</v>
      </c>
      <c r="Q619" s="45">
        <v>2.6362705916008768E-3</v>
      </c>
      <c r="R619" s="45">
        <v>2.9317654219417791E-3</v>
      </c>
      <c r="S619" s="45">
        <v>2.8741048500206599E-3</v>
      </c>
      <c r="T619" s="45">
        <v>3.0632383559058961E-3</v>
      </c>
      <c r="U619" s="45">
        <v>1.8165214234321337E-3</v>
      </c>
      <c r="V619" s="45">
        <v>2.90597402775043E-3</v>
      </c>
      <c r="W619" s="45">
        <v>3.5395414905880556E-3</v>
      </c>
      <c r="X619" s="45">
        <v>3.7461857692499675E-3</v>
      </c>
      <c r="Y619" s="45">
        <v>3.6059765641658558E-3</v>
      </c>
      <c r="Z619" s="45">
        <v>3.5755895577511097E-3</v>
      </c>
      <c r="AA619" s="45">
        <v>3.6396220026832051E-3</v>
      </c>
      <c r="AB619" s="45">
        <v>3.6678843523404174E-3</v>
      </c>
      <c r="AC619" s="45">
        <v>4.4668899420548629E-3</v>
      </c>
      <c r="AD619" s="45">
        <v>4.0995937689951032E-3</v>
      </c>
      <c r="AE619" s="45">
        <v>3.9925324200051245E-3</v>
      </c>
    </row>
    <row r="620" spans="1:31" ht="15" customHeight="1">
      <c r="A620" s="42" t="s">
        <v>47</v>
      </c>
      <c r="B620" s="42" t="s">
        <v>48</v>
      </c>
      <c r="C620" s="42" t="s">
        <v>49</v>
      </c>
      <c r="D620" s="42" t="s">
        <v>50</v>
      </c>
      <c r="E620" s="42" t="s">
        <v>268</v>
      </c>
      <c r="F620" s="42" t="s">
        <v>269</v>
      </c>
      <c r="G620" s="42" t="s">
        <v>278</v>
      </c>
      <c r="H620" s="43" t="s">
        <v>55</v>
      </c>
      <c r="I620" s="44">
        <v>1</v>
      </c>
      <c r="J620" s="45">
        <v>5.3903558960520552</v>
      </c>
      <c r="K620" s="45">
        <v>5.2185619177679659</v>
      </c>
      <c r="L620" s="45">
        <v>4.8654001379566338</v>
      </c>
      <c r="M620" s="45">
        <v>5.2029242817251014</v>
      </c>
      <c r="N620" s="45">
        <v>6.2990387231751148</v>
      </c>
      <c r="O620" s="45">
        <v>6.0287908666030212</v>
      </c>
      <c r="P620" s="45">
        <v>5.7635786687880426</v>
      </c>
      <c r="Q620" s="45">
        <v>5.5910026706849365</v>
      </c>
      <c r="R620" s="45">
        <v>6.2176881068086312</v>
      </c>
      <c r="S620" s="45">
        <v>6.3790387931171093</v>
      </c>
      <c r="T620" s="45">
        <v>6.2342514674956355</v>
      </c>
      <c r="U620" s="45">
        <v>6.4874474057156739</v>
      </c>
      <c r="V620" s="45">
        <v>7.1464297726062069</v>
      </c>
      <c r="W620" s="45">
        <v>7.3118236629814222</v>
      </c>
      <c r="X620" s="45">
        <v>7.5432333827232165</v>
      </c>
      <c r="Y620" s="45">
        <v>7.3034142985721928</v>
      </c>
      <c r="Z620" s="45">
        <v>7.4354006198453781</v>
      </c>
      <c r="AA620" s="45">
        <v>7.2232269758942147</v>
      </c>
      <c r="AB620" s="45">
        <v>7.422410125609642</v>
      </c>
      <c r="AC620" s="45">
        <v>7.8236254033480046</v>
      </c>
      <c r="AD620" s="45">
        <v>7.093493372622671</v>
      </c>
      <c r="AE620" s="45">
        <v>6.9207454965520103</v>
      </c>
    </row>
    <row r="621" spans="1:31" ht="15" customHeight="1">
      <c r="A621" s="42" t="s">
        <v>47</v>
      </c>
      <c r="B621" s="42" t="s">
        <v>48</v>
      </c>
      <c r="C621" s="42" t="s">
        <v>49</v>
      </c>
      <c r="D621" s="42" t="s">
        <v>50</v>
      </c>
      <c r="E621" s="42" t="s">
        <v>268</v>
      </c>
      <c r="F621" s="42" t="s">
        <v>269</v>
      </c>
      <c r="G621" s="42" t="s">
        <v>278</v>
      </c>
      <c r="H621" s="43" t="s">
        <v>56</v>
      </c>
      <c r="I621" s="44">
        <v>298</v>
      </c>
      <c r="J621" s="45">
        <v>3.0296606130301089E-3</v>
      </c>
      <c r="K621" s="45">
        <v>2.9331034543651161E-3</v>
      </c>
      <c r="L621" s="45">
        <v>2.7346081499417378E-3</v>
      </c>
      <c r="M621" s="45">
        <v>2.9243142888672178E-3</v>
      </c>
      <c r="N621" s="45">
        <v>3.5403876640963923E-3</v>
      </c>
      <c r="O621" s="45">
        <v>3.3884943007505808E-3</v>
      </c>
      <c r="P621" s="45">
        <v>3.239431239731921E-3</v>
      </c>
      <c r="Q621" s="45">
        <v>3.1424345451882456E-3</v>
      </c>
      <c r="R621" s="45">
        <v>3.4946643829546009E-3</v>
      </c>
      <c r="S621" s="45">
        <v>3.425932981224628E-3</v>
      </c>
      <c r="T621" s="45">
        <v>3.6513801202398286E-3</v>
      </c>
      <c r="U621" s="45">
        <v>2.1656310429234607E-3</v>
      </c>
      <c r="V621" s="45">
        <v>3.4846102900583332E-3</v>
      </c>
      <c r="W621" s="45">
        <v>4.6604934941121019E-3</v>
      </c>
      <c r="X621" s="45">
        <v>4.9746825156666988E-3</v>
      </c>
      <c r="Y621" s="45">
        <v>5.0655842607683719E-3</v>
      </c>
      <c r="Z621" s="45">
        <v>5.0457582711616331E-3</v>
      </c>
      <c r="AA621" s="45">
        <v>5.2492172041845257E-3</v>
      </c>
      <c r="AB621" s="45">
        <v>5.279780895779412E-3</v>
      </c>
      <c r="AC621" s="45">
        <v>6.8526796160539175E-3</v>
      </c>
      <c r="AD621" s="45">
        <v>6.407741614790137E-3</v>
      </c>
      <c r="AE621" s="45">
        <v>6.1663413941767942E-3</v>
      </c>
    </row>
    <row r="622" spans="1:31" ht="15" customHeight="1">
      <c r="A622" s="42" t="s">
        <v>47</v>
      </c>
      <c r="B622" s="42" t="s">
        <v>48</v>
      </c>
      <c r="C622" s="42" t="s">
        <v>49</v>
      </c>
      <c r="D622" s="42" t="s">
        <v>50</v>
      </c>
      <c r="E622" s="42" t="s">
        <v>268</v>
      </c>
      <c r="F622" s="42" t="s">
        <v>269</v>
      </c>
      <c r="G622" s="42" t="s">
        <v>279</v>
      </c>
      <c r="H622" s="43" t="s">
        <v>54</v>
      </c>
      <c r="I622" s="44">
        <v>25</v>
      </c>
      <c r="J622" s="45">
        <v>5.0996299307500003E-4</v>
      </c>
      <c r="K622" s="45">
        <v>5.0996299307500003E-4</v>
      </c>
      <c r="L622" s="45">
        <v>5.0996299307500003E-4</v>
      </c>
      <c r="M622" s="45">
        <v>5.0996299307500003E-4</v>
      </c>
      <c r="N622" s="45">
        <v>5.0996299307500003E-4</v>
      </c>
      <c r="O622" s="45">
        <v>5.0996299307500003E-4</v>
      </c>
      <c r="P622" s="45">
        <v>5.0996299307500003E-4</v>
      </c>
      <c r="Q622" s="45">
        <v>5.0996299307500003E-4</v>
      </c>
      <c r="R622" s="45">
        <v>5.0996299307500003E-4</v>
      </c>
      <c r="S622" s="45">
        <v>5.9802258917500005E-4</v>
      </c>
      <c r="T622" s="45">
        <v>3.9194972337499998E-4</v>
      </c>
      <c r="U622" s="45">
        <v>5.3991700749999997E-4</v>
      </c>
      <c r="V622" s="45">
        <v>1.4899999999999999E-4</v>
      </c>
      <c r="W622" s="45">
        <v>1.74E-4</v>
      </c>
      <c r="X622" s="45">
        <v>1.705E-4</v>
      </c>
      <c r="Y622" s="45">
        <v>1.8124999999999999E-4</v>
      </c>
      <c r="Z622" s="45">
        <v>1.6303730104481976E-4</v>
      </c>
      <c r="AA622" s="45">
        <v>1.2042769260814373E-4</v>
      </c>
      <c r="AB622" s="45">
        <v>1.8461527194609897E-4</v>
      </c>
      <c r="AC622" s="45">
        <v>1.7002758519675824E-4</v>
      </c>
      <c r="AD622" s="45">
        <v>2.1388791139823429E-4</v>
      </c>
      <c r="AE622" s="45">
        <v>1.9460887065513827E-4</v>
      </c>
    </row>
    <row r="623" spans="1:31" ht="15" customHeight="1">
      <c r="A623" s="42" t="s">
        <v>47</v>
      </c>
      <c r="B623" s="42" t="s">
        <v>48</v>
      </c>
      <c r="C623" s="42" t="s">
        <v>49</v>
      </c>
      <c r="D623" s="42" t="s">
        <v>50</v>
      </c>
      <c r="E623" s="42" t="s">
        <v>268</v>
      </c>
      <c r="F623" s="42" t="s">
        <v>269</v>
      </c>
      <c r="G623" s="42" t="s">
        <v>279</v>
      </c>
      <c r="H623" s="43" t="s">
        <v>55</v>
      </c>
      <c r="I623" s="44">
        <v>1</v>
      </c>
      <c r="J623" s="45">
        <v>0.18922408659335344</v>
      </c>
      <c r="K623" s="45">
        <v>0.18922408659335344</v>
      </c>
      <c r="L623" s="45">
        <v>0.18922408659335344</v>
      </c>
      <c r="M623" s="45">
        <v>0.18922408659335344</v>
      </c>
      <c r="N623" s="45">
        <v>0.18922408659335344</v>
      </c>
      <c r="O623" s="45">
        <v>0.18922408659335344</v>
      </c>
      <c r="P623" s="45">
        <v>0.18922408659335344</v>
      </c>
      <c r="Q623" s="45">
        <v>0.18922408659335344</v>
      </c>
      <c r="R623" s="45">
        <v>0.18922408659335344</v>
      </c>
      <c r="S623" s="45">
        <v>0.2218990000000001</v>
      </c>
      <c r="T623" s="45">
        <v>0.14543472644672678</v>
      </c>
      <c r="U623" s="45">
        <v>0.20033853333333371</v>
      </c>
      <c r="V623" s="45">
        <v>0.20343761217323453</v>
      </c>
      <c r="W623" s="45">
        <v>0.23756578342832432</v>
      </c>
      <c r="X623" s="45">
        <v>0.21281456831162615</v>
      </c>
      <c r="Y623" s="45">
        <v>0.22765448880221484</v>
      </c>
      <c r="Z623" s="45">
        <v>0.22262200000000021</v>
      </c>
      <c r="AA623" s="45">
        <v>0.1644399206343844</v>
      </c>
      <c r="AB623" s="45">
        <v>0.25211725783407546</v>
      </c>
      <c r="AC623" s="45">
        <v>0.2321671513787068</v>
      </c>
      <c r="AD623" s="45">
        <v>0.29205681322711236</v>
      </c>
      <c r="AE623" s="45">
        <v>0.2657318569398725</v>
      </c>
    </row>
    <row r="624" spans="1:31" ht="15" customHeight="1">
      <c r="A624" s="42" t="s">
        <v>47</v>
      </c>
      <c r="B624" s="42" t="s">
        <v>48</v>
      </c>
      <c r="C624" s="42" t="s">
        <v>49</v>
      </c>
      <c r="D624" s="42" t="s">
        <v>50</v>
      </c>
      <c r="E624" s="42" t="s">
        <v>268</v>
      </c>
      <c r="F624" s="42" t="s">
        <v>269</v>
      </c>
      <c r="G624" s="42" t="s">
        <v>279</v>
      </c>
      <c r="H624" s="43" t="s">
        <v>56</v>
      </c>
      <c r="I624" s="44">
        <v>298</v>
      </c>
      <c r="J624" s="45">
        <v>8.8418310943159993E-4</v>
      </c>
      <c r="K624" s="45">
        <v>8.8418310943159993E-4</v>
      </c>
      <c r="L624" s="45">
        <v>8.8418310943159993E-4</v>
      </c>
      <c r="M624" s="45">
        <v>8.8418310943159993E-4</v>
      </c>
      <c r="N624" s="45">
        <v>8.8418310943159993E-4</v>
      </c>
      <c r="O624" s="45">
        <v>8.8418310943159993E-4</v>
      </c>
      <c r="P624" s="45">
        <v>8.8418310943159993E-4</v>
      </c>
      <c r="Q624" s="45">
        <v>8.8418310943159993E-4</v>
      </c>
      <c r="R624" s="45">
        <v>8.8418310943159993E-4</v>
      </c>
      <c r="S624" s="45">
        <v>1.0368624382496E-3</v>
      </c>
      <c r="T624" s="45">
        <v>6.7956955675159989E-4</v>
      </c>
      <c r="U624" s="45">
        <v>9.3610706442532905E-4</v>
      </c>
      <c r="V624" s="45">
        <v>3.55216E-4</v>
      </c>
      <c r="W624" s="45">
        <v>4.14518E-4</v>
      </c>
      <c r="X624" s="45">
        <v>4.0528E-4</v>
      </c>
      <c r="Y624" s="45">
        <v>4.3209999999999999E-4</v>
      </c>
      <c r="Z624" s="45">
        <v>3.8868092569085088E-4</v>
      </c>
      <c r="AA624" s="45">
        <v>2.8709961917781468E-4</v>
      </c>
      <c r="AB624" s="45">
        <v>4.4012280831949937E-4</v>
      </c>
      <c r="AC624" s="45">
        <v>4.0534576310906996E-4</v>
      </c>
      <c r="AD624" s="45">
        <v>5.0990878077338919E-4</v>
      </c>
      <c r="AE624" s="45">
        <v>4.6394754764185079E-4</v>
      </c>
    </row>
    <row r="625" spans="1:31" ht="15" customHeight="1">
      <c r="A625" s="42" t="s">
        <v>47</v>
      </c>
      <c r="B625" s="42" t="s">
        <v>48</v>
      </c>
      <c r="C625" s="42" t="s">
        <v>49</v>
      </c>
      <c r="D625" s="42" t="s">
        <v>50</v>
      </c>
      <c r="E625" s="42" t="s">
        <v>268</v>
      </c>
      <c r="F625" s="42" t="s">
        <v>269</v>
      </c>
      <c r="G625" s="42" t="s">
        <v>280</v>
      </c>
      <c r="H625" s="43" t="s">
        <v>54</v>
      </c>
      <c r="I625" s="44">
        <v>25</v>
      </c>
      <c r="J625" s="45">
        <v>1.4161079577749999E-3</v>
      </c>
      <c r="K625" s="45">
        <v>1.4482671230499999E-3</v>
      </c>
      <c r="L625" s="45">
        <v>1.457997080575E-3</v>
      </c>
      <c r="M625" s="45">
        <v>1.4879321730249999E-3</v>
      </c>
      <c r="N625" s="45">
        <v>1.4463768717750001E-3</v>
      </c>
      <c r="O625" s="45">
        <v>1.4944482327249999E-3</v>
      </c>
      <c r="P625" s="45">
        <v>1.529021473175E-3</v>
      </c>
      <c r="Q625" s="45">
        <v>1.5149562934999999E-3</v>
      </c>
      <c r="R625" s="45">
        <v>1.494864765025E-3</v>
      </c>
      <c r="S625" s="45">
        <v>1.38806079175E-3</v>
      </c>
      <c r="T625" s="45">
        <v>5.0296791025000005E-4</v>
      </c>
      <c r="U625" s="45">
        <v>1.7205737061250001E-4</v>
      </c>
      <c r="V625" s="45">
        <v>2.9294887779830319E-4</v>
      </c>
      <c r="W625" s="45">
        <v>3.5551962669425812E-4</v>
      </c>
      <c r="X625" s="45">
        <v>3.5286161959715998E-4</v>
      </c>
      <c r="Y625" s="45">
        <v>3.6768826969713601E-4</v>
      </c>
      <c r="Z625" s="45">
        <v>2.9625020618444996E-4</v>
      </c>
      <c r="AA625" s="45">
        <v>5.9098984942502998E-4</v>
      </c>
      <c r="AB625" s="45">
        <v>5.72540363460672E-4</v>
      </c>
      <c r="AC625" s="45">
        <v>3.9131010323885824E-4</v>
      </c>
      <c r="AD625" s="45">
        <v>6.0856109816678587E-4</v>
      </c>
      <c r="AE625" s="45">
        <v>6.0117930586775406E-4</v>
      </c>
    </row>
    <row r="626" spans="1:31" ht="15" customHeight="1">
      <c r="A626" s="42" t="s">
        <v>47</v>
      </c>
      <c r="B626" s="42" t="s">
        <v>48</v>
      </c>
      <c r="C626" s="42" t="s">
        <v>49</v>
      </c>
      <c r="D626" s="42" t="s">
        <v>50</v>
      </c>
      <c r="E626" s="42" t="s">
        <v>268</v>
      </c>
      <c r="F626" s="42" t="s">
        <v>269</v>
      </c>
      <c r="G626" s="42" t="s">
        <v>280</v>
      </c>
      <c r="H626" s="43" t="s">
        <v>55</v>
      </c>
      <c r="I626" s="44">
        <v>1</v>
      </c>
      <c r="J626" s="45">
        <v>0.33489353577190084</v>
      </c>
      <c r="K626" s="45">
        <v>0.34249881509127023</v>
      </c>
      <c r="L626" s="45">
        <v>0.34479984013624621</v>
      </c>
      <c r="M626" s="45">
        <v>0.35187915135459613</v>
      </c>
      <c r="N626" s="45">
        <v>0.34205179201592556</v>
      </c>
      <c r="O626" s="45">
        <v>0.35342012586741939</v>
      </c>
      <c r="P626" s="45">
        <v>0.36159630670103754</v>
      </c>
      <c r="Q626" s="45">
        <v>0.3582700505835279</v>
      </c>
      <c r="R626" s="45">
        <v>0.35351863105164588</v>
      </c>
      <c r="S626" s="45">
        <v>0.32826069782376005</v>
      </c>
      <c r="T626" s="45">
        <v>0.3119122621317772</v>
      </c>
      <c r="U626" s="45">
        <v>0.18349162811135183</v>
      </c>
      <c r="V626" s="45">
        <v>0.83619897172306989</v>
      </c>
      <c r="W626" s="45">
        <v>0.95424993590788687</v>
      </c>
      <c r="X626" s="45">
        <v>0.92437721767582592</v>
      </c>
      <c r="Y626" s="45">
        <v>0.92493119731430185</v>
      </c>
      <c r="Z626" s="45">
        <v>0.76872384226869628</v>
      </c>
      <c r="AA626" s="45">
        <v>0.89747635127205128</v>
      </c>
      <c r="AB626" s="45">
        <v>0.85908367159014498</v>
      </c>
      <c r="AC626" s="45">
        <v>0.58980633578355901</v>
      </c>
      <c r="AD626" s="45">
        <v>0.92639429748873381</v>
      </c>
      <c r="AE626" s="45">
        <v>0.92267330816309945</v>
      </c>
    </row>
    <row r="627" spans="1:31" ht="15" customHeight="1">
      <c r="A627" s="42" t="s">
        <v>47</v>
      </c>
      <c r="B627" s="42" t="s">
        <v>48</v>
      </c>
      <c r="C627" s="42" t="s">
        <v>49</v>
      </c>
      <c r="D627" s="42" t="s">
        <v>50</v>
      </c>
      <c r="E627" s="42" t="s">
        <v>268</v>
      </c>
      <c r="F627" s="42" t="s">
        <v>269</v>
      </c>
      <c r="G627" s="42" t="s">
        <v>280</v>
      </c>
      <c r="H627" s="43" t="s">
        <v>56</v>
      </c>
      <c r="I627" s="44">
        <v>298</v>
      </c>
      <c r="J627" s="45">
        <v>3.376001371276E-3</v>
      </c>
      <c r="K627" s="45">
        <v>3.4526688212319998E-3</v>
      </c>
      <c r="L627" s="45">
        <v>3.4758650402100001E-3</v>
      </c>
      <c r="M627" s="45">
        <v>3.5472303004319998E-3</v>
      </c>
      <c r="N627" s="45">
        <v>3.448162462252E-3</v>
      </c>
      <c r="O627" s="45">
        <v>3.562764586876E-3</v>
      </c>
      <c r="P627" s="45">
        <v>3.6451871919299999E-3</v>
      </c>
      <c r="Q627" s="45">
        <v>3.6116558037040001E-3</v>
      </c>
      <c r="R627" s="45">
        <v>3.5637575997599998E-3</v>
      </c>
      <c r="S627" s="45">
        <v>3.3091369275320003E-3</v>
      </c>
      <c r="T627" s="45">
        <v>1.199075498036E-3</v>
      </c>
      <c r="U627" s="45">
        <v>2.2696418958348001E-4</v>
      </c>
      <c r="V627" s="45">
        <v>6.9835956448894871E-4</v>
      </c>
      <c r="W627" s="45">
        <v>8.4754750687651866E-4</v>
      </c>
      <c r="X627" s="45">
        <v>8.4122201171962937E-4</v>
      </c>
      <c r="Y627" s="45">
        <v>8.7656823112940369E-4</v>
      </c>
      <c r="Z627" s="45">
        <v>7.0626049154372868E-4</v>
      </c>
      <c r="AA627" s="45">
        <v>1.4089197481412328E-3</v>
      </c>
      <c r="AB627" s="45">
        <v>1.3649361708691773E-3</v>
      </c>
      <c r="AC627" s="45">
        <v>9.3288323013328972E-4</v>
      </c>
      <c r="AD627" s="45">
        <v>1.4508096196132931E-3</v>
      </c>
      <c r="AE627" s="45">
        <v>1.4332114401892815E-3</v>
      </c>
    </row>
    <row r="628" spans="1:31" ht="15" customHeight="1">
      <c r="A628" s="42" t="s">
        <v>47</v>
      </c>
      <c r="B628" s="42" t="s">
        <v>48</v>
      </c>
      <c r="C628" s="42" t="s">
        <v>49</v>
      </c>
      <c r="D628" s="42" t="s">
        <v>50</v>
      </c>
      <c r="E628" s="42" t="s">
        <v>268</v>
      </c>
      <c r="F628" s="42" t="s">
        <v>269</v>
      </c>
      <c r="G628" s="42" t="s">
        <v>281</v>
      </c>
      <c r="H628" s="43" t="s">
        <v>54</v>
      </c>
      <c r="I628" s="44">
        <v>25</v>
      </c>
      <c r="J628" s="45">
        <v>1.4962165794097671E-2</v>
      </c>
      <c r="K628" s="45">
        <v>1.5830403681585212E-2</v>
      </c>
      <c r="L628" s="45">
        <v>1.7126947403701225E-2</v>
      </c>
      <c r="M628" s="45">
        <v>1.6747941045760151E-2</v>
      </c>
      <c r="N628" s="45">
        <v>1.3823003386808846E-2</v>
      </c>
      <c r="O628" s="45">
        <v>1.5004379957085395E-2</v>
      </c>
      <c r="P628" s="45">
        <v>1.5477402742246935E-2</v>
      </c>
      <c r="Q628" s="45">
        <v>1.5801669571148268E-2</v>
      </c>
      <c r="R628" s="45">
        <v>1.4320567294819174E-2</v>
      </c>
      <c r="S628" s="45">
        <v>1.5146071761220499E-2</v>
      </c>
      <c r="T628" s="45">
        <v>2.009185471173712E-2</v>
      </c>
      <c r="U628" s="45">
        <v>1.5825418646667873E-2</v>
      </c>
      <c r="V628" s="45">
        <v>1.2024338629584951E-2</v>
      </c>
      <c r="W628" s="45">
        <v>1.5215665170080848E-2</v>
      </c>
      <c r="X628" s="45">
        <v>1.5482308608917873E-2</v>
      </c>
      <c r="Y628" s="45">
        <v>1.5560773686708652E-2</v>
      </c>
      <c r="Z628" s="45">
        <v>1.6024379674450435E-2</v>
      </c>
      <c r="AA628" s="45">
        <v>1.5769667576829377E-2</v>
      </c>
      <c r="AB628" s="45">
        <v>1.5649683978406964E-2</v>
      </c>
      <c r="AC628" s="45">
        <v>1.413799232372496E-2</v>
      </c>
      <c r="AD628" s="45">
        <v>1.2775726612386096E-2</v>
      </c>
      <c r="AE628" s="45">
        <v>1.3360752920834381E-2</v>
      </c>
    </row>
    <row r="629" spans="1:31" ht="15" customHeight="1">
      <c r="A629" s="42" t="s">
        <v>47</v>
      </c>
      <c r="B629" s="42" t="s">
        <v>48</v>
      </c>
      <c r="C629" s="42" t="s">
        <v>49</v>
      </c>
      <c r="D629" s="42" t="s">
        <v>50</v>
      </c>
      <c r="E629" s="42" t="s">
        <v>268</v>
      </c>
      <c r="F629" s="42" t="s">
        <v>269</v>
      </c>
      <c r="G629" s="42" t="s">
        <v>281</v>
      </c>
      <c r="H629" s="43" t="s">
        <v>55</v>
      </c>
      <c r="I629" s="44">
        <v>1</v>
      </c>
      <c r="J629" s="45">
        <v>11.770237091323331</v>
      </c>
      <c r="K629" s="45">
        <v>12.453250896209669</v>
      </c>
      <c r="L629" s="45">
        <v>13.473198624261521</v>
      </c>
      <c r="M629" s="45">
        <v>13.175046955929339</v>
      </c>
      <c r="N629" s="45">
        <v>10.87409599755569</v>
      </c>
      <c r="O629" s="45">
        <v>11.803445566167703</v>
      </c>
      <c r="P629" s="45">
        <v>12.175556823837876</v>
      </c>
      <c r="Q629" s="45">
        <v>12.430646729248394</v>
      </c>
      <c r="R629" s="45">
        <v>11.265512938552714</v>
      </c>
      <c r="S629" s="45">
        <v>10.312642222384079</v>
      </c>
      <c r="T629" s="45">
        <v>12.63532707990808</v>
      </c>
      <c r="U629" s="45">
        <v>10.289403945849251</v>
      </c>
      <c r="V629" s="45">
        <v>9.0985672829319437</v>
      </c>
      <c r="W629" s="45">
        <v>8.8579067057438614</v>
      </c>
      <c r="X629" s="45">
        <v>8.9102085007943188</v>
      </c>
      <c r="Y629" s="45">
        <v>9.1267633023127459</v>
      </c>
      <c r="Z629" s="45">
        <v>9.4326625766011158</v>
      </c>
      <c r="AA629" s="45">
        <v>9.700348838409413</v>
      </c>
      <c r="AB629" s="45">
        <v>9.2549407608918699</v>
      </c>
      <c r="AC629" s="45">
        <v>8.3276537112977724</v>
      </c>
      <c r="AD629" s="45">
        <v>7.1510952147921047</v>
      </c>
      <c r="AE629" s="45">
        <v>7.6150645977491065</v>
      </c>
    </row>
    <row r="630" spans="1:31" ht="15" customHeight="1">
      <c r="A630" s="42" t="s">
        <v>47</v>
      </c>
      <c r="B630" s="42" t="s">
        <v>48</v>
      </c>
      <c r="C630" s="42" t="s">
        <v>49</v>
      </c>
      <c r="D630" s="42" t="s">
        <v>50</v>
      </c>
      <c r="E630" s="42" t="s">
        <v>268</v>
      </c>
      <c r="F630" s="42" t="s">
        <v>269</v>
      </c>
      <c r="G630" s="42" t="s">
        <v>281</v>
      </c>
      <c r="H630" s="43" t="s">
        <v>56</v>
      </c>
      <c r="I630" s="44">
        <v>298</v>
      </c>
      <c r="J630" s="45">
        <v>3.5669803253128844E-2</v>
      </c>
      <c r="K630" s="45">
        <v>3.7739682375939949E-2</v>
      </c>
      <c r="L630" s="45">
        <v>4.0830642610423726E-2</v>
      </c>
      <c r="M630" s="45">
        <v>3.992709145210202E-2</v>
      </c>
      <c r="N630" s="45">
        <v>3.2954040073296414E-2</v>
      </c>
      <c r="O630" s="45">
        <v>3.577044181724031E-2</v>
      </c>
      <c r="P630" s="45">
        <v>3.6898128138463576E-2</v>
      </c>
      <c r="Q630" s="45">
        <v>3.7671180258107555E-2</v>
      </c>
      <c r="R630" s="45">
        <v>3.414023243175663E-2</v>
      </c>
      <c r="S630" s="45">
        <v>3.7695073450098114E-2</v>
      </c>
      <c r="T630" s="45">
        <v>4.9953250401073394E-2</v>
      </c>
      <c r="U630" s="45">
        <v>3.6912237427767738E-2</v>
      </c>
      <c r="V630" s="45">
        <v>3.1171730502965598E-2</v>
      </c>
      <c r="W630" s="45">
        <v>3.8823768114712151E-2</v>
      </c>
      <c r="X630" s="45">
        <v>3.9669497034506673E-2</v>
      </c>
      <c r="Y630" s="45">
        <v>3.973347802619414E-2</v>
      </c>
      <c r="Z630" s="45">
        <v>4.0784335162777026E-2</v>
      </c>
      <c r="AA630" s="45">
        <v>3.9981614414143267E-2</v>
      </c>
      <c r="AB630" s="45">
        <v>3.9803221839060612E-2</v>
      </c>
      <c r="AC630" s="45">
        <v>3.6402838924448032E-2</v>
      </c>
      <c r="AD630" s="45">
        <v>3.3003946077692532E-2</v>
      </c>
      <c r="AE630" s="45">
        <v>3.4338875245049381E-2</v>
      </c>
    </row>
    <row r="631" spans="1:31" ht="15" customHeight="1">
      <c r="A631" s="42" t="s">
        <v>47</v>
      </c>
      <c r="B631" s="42" t="s">
        <v>48</v>
      </c>
      <c r="C631" s="42" t="s">
        <v>49</v>
      </c>
      <c r="D631" s="42" t="s">
        <v>50</v>
      </c>
      <c r="E631" s="42" t="s">
        <v>268</v>
      </c>
      <c r="F631" s="42" t="s">
        <v>269</v>
      </c>
      <c r="G631" s="42" t="s">
        <v>282</v>
      </c>
      <c r="H631" s="43" t="s">
        <v>54</v>
      </c>
      <c r="I631" s="44">
        <v>25</v>
      </c>
      <c r="J631" s="45"/>
      <c r="K631" s="45"/>
      <c r="L631" s="45"/>
      <c r="M631" s="45"/>
      <c r="N631" s="45"/>
      <c r="O631" s="45"/>
      <c r="P631" s="45"/>
      <c r="Q631" s="45"/>
      <c r="R631" s="45"/>
      <c r="S631" s="45"/>
      <c r="T631" s="45">
        <v>8.135812578765917E-9</v>
      </c>
      <c r="U631" s="45">
        <v>6.4318253832457564E-10</v>
      </c>
      <c r="V631" s="45">
        <v>3.3342311917666259E-9</v>
      </c>
      <c r="W631" s="45">
        <v>4.6059512620035231E-8</v>
      </c>
      <c r="X631" s="45">
        <v>4.2224861313452081E-8</v>
      </c>
      <c r="Y631" s="45">
        <v>2.6825029480919524E-7</v>
      </c>
      <c r="Z631" s="45">
        <v>6.0731038972878671E-7</v>
      </c>
      <c r="AA631" s="45">
        <v>2.9892838852837277E-7</v>
      </c>
      <c r="AB631" s="45">
        <v>4.723112260716039E-7</v>
      </c>
      <c r="AC631" s="45">
        <v>6.6977476204990195E-7</v>
      </c>
      <c r="AD631" s="45">
        <v>1.1032279046081611E-6</v>
      </c>
      <c r="AE631" s="45">
        <v>1.1675388362794092E-6</v>
      </c>
    </row>
    <row r="632" spans="1:31" ht="15" customHeight="1">
      <c r="A632" s="42" t="s">
        <v>47</v>
      </c>
      <c r="B632" s="42" t="s">
        <v>48</v>
      </c>
      <c r="C632" s="42" t="s">
        <v>49</v>
      </c>
      <c r="D632" s="42" t="s">
        <v>50</v>
      </c>
      <c r="E632" s="42" t="s">
        <v>268</v>
      </c>
      <c r="F632" s="42" t="s">
        <v>269</v>
      </c>
      <c r="G632" s="42" t="s">
        <v>282</v>
      </c>
      <c r="H632" s="43" t="s">
        <v>56</v>
      </c>
      <c r="I632" s="44">
        <v>298</v>
      </c>
      <c r="J632" s="45"/>
      <c r="K632" s="45"/>
      <c r="L632" s="45"/>
      <c r="M632" s="45"/>
      <c r="N632" s="45"/>
      <c r="O632" s="45"/>
      <c r="P632" s="45"/>
      <c r="Q632" s="45"/>
      <c r="R632" s="45"/>
      <c r="S632" s="45"/>
      <c r="T632" s="45">
        <v>1.9395777187777945E-8</v>
      </c>
      <c r="U632" s="45">
        <v>1.533347171365788E-9</v>
      </c>
      <c r="V632" s="45">
        <v>7.8687053871316203E-9</v>
      </c>
      <c r="W632" s="45">
        <v>1.4590031975730489E-7</v>
      </c>
      <c r="X632" s="45">
        <v>9.8692016955077637E-8</v>
      </c>
      <c r="Y632" s="45">
        <v>6.3753070740790316E-7</v>
      </c>
      <c r="Z632" s="45">
        <v>1.42544635828493E-6</v>
      </c>
      <c r="AA632" s="45">
        <v>7.080522359277969E-7</v>
      </c>
      <c r="AB632" s="45">
        <v>1.1177165767902278E-6</v>
      </c>
      <c r="AC632" s="45">
        <v>1.5756052321725714E-6</v>
      </c>
      <c r="AD632" s="45">
        <v>2.6253489255956467E-6</v>
      </c>
      <c r="AE632" s="45">
        <v>2.7748380461132291E-6</v>
      </c>
    </row>
    <row r="633" spans="1:31" ht="15" customHeight="1">
      <c r="A633" s="42" t="s">
        <v>47</v>
      </c>
      <c r="B633" s="42" t="s">
        <v>48</v>
      </c>
      <c r="C633" s="42" t="s">
        <v>49</v>
      </c>
      <c r="D633" s="42" t="s">
        <v>50</v>
      </c>
      <c r="E633" s="42" t="s">
        <v>268</v>
      </c>
      <c r="F633" s="42" t="s">
        <v>269</v>
      </c>
      <c r="G633" s="42" t="s">
        <v>283</v>
      </c>
      <c r="H633" s="43" t="s">
        <v>54</v>
      </c>
      <c r="I633" s="44">
        <v>25</v>
      </c>
      <c r="J633" s="45">
        <v>1.80495E-6</v>
      </c>
      <c r="K633" s="45"/>
      <c r="L633" s="45"/>
      <c r="M633" s="45"/>
      <c r="N633" s="45"/>
      <c r="O633" s="45"/>
      <c r="P633" s="45"/>
      <c r="Q633" s="45"/>
      <c r="R633" s="45"/>
      <c r="S633" s="45"/>
      <c r="T633" s="45"/>
      <c r="U633" s="45"/>
      <c r="V633" s="45"/>
      <c r="W633" s="45"/>
      <c r="X633" s="45"/>
      <c r="Y633" s="45"/>
      <c r="Z633" s="45"/>
      <c r="AA633" s="45"/>
      <c r="AB633" s="45"/>
      <c r="AC633" s="45"/>
      <c r="AD633" s="45"/>
      <c r="AE633" s="45"/>
    </row>
    <row r="634" spans="1:31" ht="15" customHeight="1">
      <c r="A634" s="42" t="s">
        <v>47</v>
      </c>
      <c r="B634" s="42" t="s">
        <v>48</v>
      </c>
      <c r="C634" s="42" t="s">
        <v>49</v>
      </c>
      <c r="D634" s="42" t="s">
        <v>50</v>
      </c>
      <c r="E634" s="42" t="s">
        <v>268</v>
      </c>
      <c r="F634" s="42" t="s">
        <v>269</v>
      </c>
      <c r="G634" s="42" t="s">
        <v>283</v>
      </c>
      <c r="H634" s="43" t="s">
        <v>55</v>
      </c>
      <c r="I634" s="44">
        <v>1</v>
      </c>
      <c r="J634" s="45">
        <v>1.8073566E-3</v>
      </c>
      <c r="K634" s="45"/>
      <c r="L634" s="45"/>
      <c r="M634" s="45"/>
      <c r="N634" s="45"/>
      <c r="O634" s="45"/>
      <c r="P634" s="45"/>
      <c r="Q634" s="45"/>
      <c r="R634" s="45"/>
      <c r="S634" s="45"/>
      <c r="T634" s="45"/>
      <c r="U634" s="45"/>
      <c r="V634" s="45"/>
      <c r="W634" s="45"/>
      <c r="X634" s="45"/>
      <c r="Y634" s="45"/>
      <c r="Z634" s="45"/>
      <c r="AA634" s="45"/>
      <c r="AB634" s="45"/>
      <c r="AC634" s="45"/>
      <c r="AD634" s="45"/>
      <c r="AE634" s="45"/>
    </row>
    <row r="635" spans="1:31" ht="15" customHeight="1">
      <c r="A635" s="42" t="s">
        <v>47</v>
      </c>
      <c r="B635" s="42" t="s">
        <v>48</v>
      </c>
      <c r="C635" s="42" t="s">
        <v>49</v>
      </c>
      <c r="D635" s="42" t="s">
        <v>50</v>
      </c>
      <c r="E635" s="42" t="s">
        <v>268</v>
      </c>
      <c r="F635" s="42" t="s">
        <v>269</v>
      </c>
      <c r="G635" s="42" t="s">
        <v>283</v>
      </c>
      <c r="H635" s="43" t="s">
        <v>56</v>
      </c>
      <c r="I635" s="44">
        <v>298</v>
      </c>
      <c r="J635" s="45">
        <v>4.3030007999999997E-6</v>
      </c>
      <c r="K635" s="45"/>
      <c r="L635" s="45"/>
      <c r="M635" s="45"/>
      <c r="N635" s="45"/>
      <c r="O635" s="45"/>
      <c r="P635" s="45"/>
      <c r="Q635" s="45"/>
      <c r="R635" s="45"/>
      <c r="S635" s="45"/>
      <c r="T635" s="45"/>
      <c r="U635" s="45"/>
      <c r="V635" s="45"/>
      <c r="W635" s="45"/>
      <c r="X635" s="45"/>
      <c r="Y635" s="45"/>
      <c r="Z635" s="45"/>
      <c r="AA635" s="45"/>
      <c r="AB635" s="45"/>
      <c r="AC635" s="45"/>
      <c r="AD635" s="45"/>
      <c r="AE635" s="45"/>
    </row>
    <row r="636" spans="1:31" ht="15" customHeight="1">
      <c r="A636" s="42" t="s">
        <v>47</v>
      </c>
      <c r="B636" s="42" t="s">
        <v>48</v>
      </c>
      <c r="C636" s="42" t="s">
        <v>49</v>
      </c>
      <c r="D636" s="42" t="s">
        <v>50</v>
      </c>
      <c r="E636" s="42" t="s">
        <v>284</v>
      </c>
      <c r="F636" s="42" t="s">
        <v>285</v>
      </c>
      <c r="G636" s="42" t="s">
        <v>286</v>
      </c>
      <c r="H636" s="43" t="s">
        <v>54</v>
      </c>
      <c r="I636" s="44">
        <v>25</v>
      </c>
      <c r="J636" s="45">
        <v>1.2120641147999999E-3</v>
      </c>
      <c r="K636" s="45">
        <v>1.0281164911999999E-3</v>
      </c>
      <c r="L636" s="45">
        <v>1.3521274605999998E-3</v>
      </c>
      <c r="M636" s="45">
        <v>1.470923297E-3</v>
      </c>
      <c r="N636" s="45">
        <v>1.4412904019999999E-3</v>
      </c>
      <c r="O636" s="45">
        <v>1.3391233672E-3</v>
      </c>
      <c r="P636" s="45">
        <v>1.1876818866000001E-3</v>
      </c>
      <c r="Q636" s="45">
        <v>1.1880744937999999E-3</v>
      </c>
      <c r="R636" s="45">
        <v>1.3496827959999999E-3</v>
      </c>
      <c r="S636" s="45">
        <v>1.3287137416E-3</v>
      </c>
      <c r="T636" s="45">
        <v>1.3676454036E-3</v>
      </c>
      <c r="U636" s="45">
        <v>1.3443222411999999E-3</v>
      </c>
      <c r="V636" s="45">
        <v>1.3497159643999998E-3</v>
      </c>
      <c r="W636" s="45">
        <v>1.4093275581999998E-3</v>
      </c>
      <c r="X636" s="45">
        <v>1.3263323433999998E-3</v>
      </c>
      <c r="Y636" s="45">
        <v>1.2843092532E-3</v>
      </c>
      <c r="Z636" s="45">
        <v>9.7093239200000004E-4</v>
      </c>
      <c r="AA636" s="45">
        <v>1.0832341505999999E-3</v>
      </c>
      <c r="AB636" s="45">
        <v>8.5550086559999991E-4</v>
      </c>
      <c r="AC636" s="45">
        <v>7.3915583459999992E-4</v>
      </c>
      <c r="AD636" s="45">
        <v>5.2668421519999988E-4</v>
      </c>
      <c r="AE636" s="45">
        <v>7.4255208079999988E-4</v>
      </c>
    </row>
    <row r="637" spans="1:31" ht="15" customHeight="1">
      <c r="A637" s="42" t="s">
        <v>47</v>
      </c>
      <c r="B637" s="42" t="s">
        <v>48</v>
      </c>
      <c r="C637" s="42" t="s">
        <v>49</v>
      </c>
      <c r="D637" s="42" t="s">
        <v>50</v>
      </c>
      <c r="E637" s="42" t="s">
        <v>284</v>
      </c>
      <c r="F637" s="42" t="s">
        <v>285</v>
      </c>
      <c r="G637" s="42" t="s">
        <v>286</v>
      </c>
      <c r="H637" s="43" t="s">
        <v>55</v>
      </c>
      <c r="I637" s="44">
        <v>1</v>
      </c>
      <c r="J637" s="45">
        <v>3.1579773214451605</v>
      </c>
      <c r="K637" s="45">
        <v>2.678710245908992</v>
      </c>
      <c r="L637" s="45">
        <v>3.5229059289348044</v>
      </c>
      <c r="M637" s="45">
        <v>3.8324230185445503</v>
      </c>
      <c r="N637" s="45">
        <v>3.7552158731170935</v>
      </c>
      <c r="O637" s="45">
        <v>3.4890243614981418</v>
      </c>
      <c r="P637" s="45">
        <v>3.0944505469439569</v>
      </c>
      <c r="Q637" s="45">
        <v>3.0954734669518156</v>
      </c>
      <c r="R637" s="45">
        <v>3.516536467723081</v>
      </c>
      <c r="S637" s="45">
        <v>3.4619025606229794</v>
      </c>
      <c r="T637" s="45">
        <v>3.5633372159196224</v>
      </c>
      <c r="U637" s="45">
        <v>3.5025697886653835</v>
      </c>
      <c r="V637" s="45">
        <v>3.5166228864642264</v>
      </c>
      <c r="W637" s="45">
        <v>3.6719381532202795</v>
      </c>
      <c r="X637" s="45">
        <v>3.455697937107522</v>
      </c>
      <c r="Y637" s="45">
        <v>3.3462087077769911</v>
      </c>
      <c r="Z637" s="45">
        <v>2.529719704719124</v>
      </c>
      <c r="AA637" s="45">
        <v>2.8223167732130863</v>
      </c>
      <c r="AB637" s="45">
        <v>2.2289681701262953</v>
      </c>
      <c r="AC637" s="45">
        <v>1.9258365413003233</v>
      </c>
      <c r="AD637" s="45">
        <v>1.3722515062160656</v>
      </c>
      <c r="AE637" s="45">
        <v>1.934685304617942</v>
      </c>
    </row>
    <row r="638" spans="1:31" ht="15" customHeight="1">
      <c r="A638" s="42" t="s">
        <v>47</v>
      </c>
      <c r="B638" s="42" t="s">
        <v>48</v>
      </c>
      <c r="C638" s="42" t="s">
        <v>49</v>
      </c>
      <c r="D638" s="42" t="s">
        <v>50</v>
      </c>
      <c r="E638" s="42" t="s">
        <v>284</v>
      </c>
      <c r="F638" s="42" t="s">
        <v>285</v>
      </c>
      <c r="G638" s="42" t="s">
        <v>286</v>
      </c>
      <c r="H638" s="43" t="s">
        <v>56</v>
      </c>
      <c r="I638" s="44">
        <v>298</v>
      </c>
      <c r="J638" s="45">
        <v>1.4447804248415999E-3</v>
      </c>
      <c r="K638" s="45">
        <v>1.2255148575103997E-3</v>
      </c>
      <c r="L638" s="45">
        <v>1.6117359330351999E-3</v>
      </c>
      <c r="M638" s="45">
        <v>1.7533405700239999E-3</v>
      </c>
      <c r="N638" s="45">
        <v>1.7180181591839999E-3</v>
      </c>
      <c r="O638" s="45">
        <v>1.5962350537024001E-3</v>
      </c>
      <c r="P638" s="45">
        <v>1.4157168088271999E-3</v>
      </c>
      <c r="Q638" s="45">
        <v>1.4161847966096001E-3</v>
      </c>
      <c r="R638" s="45">
        <v>1.6088218928319998E-3</v>
      </c>
      <c r="S638" s="45">
        <v>1.5838267799871998E-3</v>
      </c>
      <c r="T638" s="45">
        <v>1.6302333210911999E-3</v>
      </c>
      <c r="U638" s="45">
        <v>1.6024321115104001E-3</v>
      </c>
      <c r="V638" s="45">
        <v>1.6088614295648E-3</v>
      </c>
      <c r="W638" s="45">
        <v>1.6799184493744E-3</v>
      </c>
      <c r="X638" s="45">
        <v>1.5809881533328E-3</v>
      </c>
      <c r="Y638" s="45">
        <v>1.5308966298144E-3</v>
      </c>
      <c r="Z638" s="45">
        <v>1.1573514112639999E-3</v>
      </c>
      <c r="AA638" s="45">
        <v>1.2912151075152002E-3</v>
      </c>
      <c r="AB638" s="45">
        <v>1.0197570317952E-3</v>
      </c>
      <c r="AC638" s="45">
        <v>8.810737548432E-4</v>
      </c>
      <c r="AD638" s="45">
        <v>6.2780758451839991E-4</v>
      </c>
      <c r="AE638" s="45">
        <v>8.8512208031359997E-4</v>
      </c>
    </row>
    <row r="639" spans="1:31" ht="15" customHeight="1">
      <c r="A639" s="42" t="s">
        <v>47</v>
      </c>
      <c r="B639" s="42" t="s">
        <v>48</v>
      </c>
      <c r="C639" s="42" t="s">
        <v>49</v>
      </c>
      <c r="D639" s="42" t="s">
        <v>50</v>
      </c>
      <c r="E639" s="42" t="s">
        <v>284</v>
      </c>
      <c r="F639" s="42" t="s">
        <v>285</v>
      </c>
      <c r="G639" s="42" t="s">
        <v>287</v>
      </c>
      <c r="H639" s="43" t="s">
        <v>54</v>
      </c>
      <c r="I639" s="44">
        <v>25</v>
      </c>
      <c r="J639" s="45">
        <v>3.4256317241485987E-8</v>
      </c>
      <c r="K639" s="45">
        <v>5.5588454934916871E-8</v>
      </c>
      <c r="L639" s="45">
        <v>1.1277384189832506E-7</v>
      </c>
      <c r="M639" s="45">
        <v>2.6460664399997525E-8</v>
      </c>
      <c r="N639" s="45">
        <v>4.162914951816054E-8</v>
      </c>
      <c r="O639" s="45">
        <v>6.4850254405555348E-8</v>
      </c>
      <c r="P639" s="45">
        <v>4.1332942583952245E-7</v>
      </c>
      <c r="Q639" s="45">
        <v>5.1549526940971203E-7</v>
      </c>
      <c r="R639" s="45">
        <v>4.4339573265861935E-7</v>
      </c>
      <c r="S639" s="45">
        <v>5.4782340978450496E-8</v>
      </c>
      <c r="T639" s="45">
        <v>3.9343248828958247E-8</v>
      </c>
      <c r="U639" s="45">
        <v>2.399955604755636E-7</v>
      </c>
      <c r="V639" s="45">
        <v>4.3852567405603009E-7</v>
      </c>
      <c r="W639" s="45">
        <v>9.8495783754638531E-7</v>
      </c>
      <c r="X639" s="45">
        <v>2.1930431132974763E-6</v>
      </c>
      <c r="Y639" s="45">
        <v>3.4351010823007402E-6</v>
      </c>
      <c r="Z639" s="45">
        <v>2.6328371964004063E-6</v>
      </c>
      <c r="AA639" s="45">
        <v>1.1323323917378117E-6</v>
      </c>
      <c r="AB639" s="45">
        <v>1.5469488855414736E-6</v>
      </c>
      <c r="AC639" s="45">
        <v>2.322726515807548E-6</v>
      </c>
      <c r="AD639" s="45">
        <v>2.4109169119890995E-6</v>
      </c>
      <c r="AE639" s="45">
        <v>2.5174660668892063E-6</v>
      </c>
    </row>
    <row r="640" spans="1:31" ht="15" customHeight="1">
      <c r="A640" s="42" t="s">
        <v>47</v>
      </c>
      <c r="B640" s="42" t="s">
        <v>48</v>
      </c>
      <c r="C640" s="42" t="s">
        <v>49</v>
      </c>
      <c r="D640" s="42" t="s">
        <v>50</v>
      </c>
      <c r="E640" s="42" t="s">
        <v>284</v>
      </c>
      <c r="F640" s="42" t="s">
        <v>285</v>
      </c>
      <c r="G640" s="42" t="s">
        <v>287</v>
      </c>
      <c r="H640" s="43" t="s">
        <v>56</v>
      </c>
      <c r="I640" s="44">
        <v>298</v>
      </c>
      <c r="J640" s="45">
        <v>8.1667060303702596E-8</v>
      </c>
      <c r="K640" s="45">
        <v>1.3252287656484183E-7</v>
      </c>
      <c r="L640" s="45">
        <v>2.6885283908560692E-7</v>
      </c>
      <c r="M640" s="45">
        <v>6.3082223929594093E-8</v>
      </c>
      <c r="N640" s="45">
        <v>9.9243892451294724E-8</v>
      </c>
      <c r="O640" s="45">
        <v>1.5460300650284396E-7</v>
      </c>
      <c r="P640" s="45">
        <v>9.8537735120142128E-7</v>
      </c>
      <c r="Q640" s="45">
        <v>1.2289407222727532E-6</v>
      </c>
      <c r="R640" s="45">
        <v>1.0570554266581485E-6</v>
      </c>
      <c r="S640" s="45">
        <v>1.3060110089262599E-7</v>
      </c>
      <c r="T640" s="45">
        <v>9.3794305208236453E-8</v>
      </c>
      <c r="U640" s="45">
        <v>5.721494161737435E-7</v>
      </c>
      <c r="V640" s="45">
        <v>1.0454452069495757E-6</v>
      </c>
      <c r="W640" s="45">
        <v>2.348139484710582E-6</v>
      </c>
      <c r="X640" s="45">
        <v>5.228214782101183E-6</v>
      </c>
      <c r="Y640" s="45">
        <v>8.1892809802049647E-6</v>
      </c>
      <c r="Z640" s="45">
        <v>6.2766838762185683E-6</v>
      </c>
      <c r="AA640" s="45">
        <v>2.6994804219029432E-6</v>
      </c>
      <c r="AB640" s="45">
        <v>3.6879261431308725E-6</v>
      </c>
      <c r="AC640" s="45">
        <v>5.5373800136851937E-6</v>
      </c>
      <c r="AD640" s="45">
        <v>5.747625918182013E-6</v>
      </c>
      <c r="AE640" s="45">
        <v>6.0016391034638678E-6</v>
      </c>
    </row>
    <row r="641" spans="1:31" ht="15" customHeight="1">
      <c r="A641" s="42" t="s">
        <v>47</v>
      </c>
      <c r="B641" s="42" t="s">
        <v>48</v>
      </c>
      <c r="C641" s="42" t="s">
        <v>49</v>
      </c>
      <c r="D641" s="42" t="s">
        <v>50</v>
      </c>
      <c r="E641" s="42" t="s">
        <v>284</v>
      </c>
      <c r="F641" s="42" t="s">
        <v>285</v>
      </c>
      <c r="G641" s="42" t="s">
        <v>288</v>
      </c>
      <c r="H641" s="43" t="s">
        <v>54</v>
      </c>
      <c r="I641" s="44">
        <v>25</v>
      </c>
      <c r="J641" s="45">
        <v>6.2459043682758521E-5</v>
      </c>
      <c r="K641" s="45">
        <v>8.2361461545065086E-5</v>
      </c>
      <c r="L641" s="45">
        <v>1.0741337615810168E-4</v>
      </c>
      <c r="M641" s="45">
        <v>1.126436393356E-4</v>
      </c>
      <c r="N641" s="45">
        <v>1.1989417085048186E-4</v>
      </c>
      <c r="O641" s="45">
        <v>1.0775109974559445E-4</v>
      </c>
      <c r="P641" s="45">
        <v>9.1463620574160488E-5</v>
      </c>
      <c r="Q641" s="45">
        <v>1.254543547305903E-4</v>
      </c>
      <c r="R641" s="45">
        <v>1.5114270426734138E-4</v>
      </c>
      <c r="S641" s="45">
        <v>2.7755667659021549E-5</v>
      </c>
      <c r="T641" s="45">
        <v>2.6504397409667022E-5</v>
      </c>
      <c r="U641" s="45">
        <v>7.1295731932062784E-5</v>
      </c>
      <c r="V641" s="45">
        <v>8.9875765180146976E-6</v>
      </c>
      <c r="W641" s="45">
        <v>6.4363063238648781E-6</v>
      </c>
      <c r="X641" s="45">
        <v>1.0641765993348029E-5</v>
      </c>
      <c r="Y641" s="45">
        <v>9.120976063489284E-6</v>
      </c>
      <c r="Z641" s="45">
        <v>5.3826673003983957E-6</v>
      </c>
      <c r="AA641" s="45">
        <v>2.24707365763459E-6</v>
      </c>
      <c r="AB641" s="45">
        <v>3.4073928987300891E-6</v>
      </c>
      <c r="AC641" s="45">
        <v>4.5023764112840842E-6</v>
      </c>
      <c r="AD641" s="45">
        <v>2.655627651167519E-6</v>
      </c>
      <c r="AE641" s="45">
        <v>2.6158447400953019E-6</v>
      </c>
    </row>
    <row r="642" spans="1:31" ht="15" customHeight="1">
      <c r="A642" s="42" t="s">
        <v>47</v>
      </c>
      <c r="B642" s="42" t="s">
        <v>48</v>
      </c>
      <c r="C642" s="42" t="s">
        <v>49</v>
      </c>
      <c r="D642" s="42" t="s">
        <v>50</v>
      </c>
      <c r="E642" s="42" t="s">
        <v>284</v>
      </c>
      <c r="F642" s="42" t="s">
        <v>285</v>
      </c>
      <c r="G642" s="42" t="s">
        <v>288</v>
      </c>
      <c r="H642" s="43" t="s">
        <v>55</v>
      </c>
      <c r="I642" s="44">
        <v>1</v>
      </c>
      <c r="J642" s="45">
        <v>6.1592944943690935E-2</v>
      </c>
      <c r="K642" s="45">
        <v>8.1219382611640176E-2</v>
      </c>
      <c r="L642" s="45">
        <v>0.10592391067537599</v>
      </c>
      <c r="M642" s="45">
        <v>0.11108164753681302</v>
      </c>
      <c r="N642" s="45">
        <v>0.11823163834802183</v>
      </c>
      <c r="O642" s="45">
        <v>0.10625695116245554</v>
      </c>
      <c r="P642" s="45">
        <v>9.0195325035532126E-2</v>
      </c>
      <c r="Q642" s="45">
        <v>0.12371472101165944</v>
      </c>
      <c r="R642" s="45">
        <v>0.14904685876816756</v>
      </c>
      <c r="S642" s="45">
        <v>2.7370789067483116E-2</v>
      </c>
      <c r="T642" s="45">
        <v>2.6136869765586306E-2</v>
      </c>
      <c r="U642" s="45">
        <v>7.0307097782604855E-2</v>
      </c>
      <c r="V642" s="45">
        <v>7.7221257442782298E-2</v>
      </c>
      <c r="W642" s="45">
        <v>5.5300521034763767E-2</v>
      </c>
      <c r="X642" s="45">
        <v>9.1432664261923521E-2</v>
      </c>
      <c r="Y642" s="45">
        <v>7.8367426337499976E-2</v>
      </c>
      <c r="Z642" s="45">
        <v>4.6247877445023004E-2</v>
      </c>
      <c r="AA642" s="45">
        <v>1.9306856866396396E-2</v>
      </c>
      <c r="AB642" s="45">
        <v>2.9276319785888929E-2</v>
      </c>
      <c r="AC642" s="45">
        <v>3.8684418125752844E-2</v>
      </c>
      <c r="AD642" s="45">
        <v>2.281715277883133E-2</v>
      </c>
      <c r="AE642" s="45">
        <v>2.2475338006898847E-2</v>
      </c>
    </row>
    <row r="643" spans="1:31" ht="15" customHeight="1">
      <c r="A643" s="42" t="s">
        <v>47</v>
      </c>
      <c r="B643" s="42" t="s">
        <v>48</v>
      </c>
      <c r="C643" s="42" t="s">
        <v>49</v>
      </c>
      <c r="D643" s="42" t="s">
        <v>50</v>
      </c>
      <c r="E643" s="42" t="s">
        <v>284</v>
      </c>
      <c r="F643" s="42" t="s">
        <v>285</v>
      </c>
      <c r="G643" s="42" t="s">
        <v>288</v>
      </c>
      <c r="H643" s="43" t="s">
        <v>56</v>
      </c>
      <c r="I643" s="44">
        <v>298</v>
      </c>
      <c r="J643" s="45">
        <v>1.489023601396963E-4</v>
      </c>
      <c r="K643" s="45">
        <v>1.9634972432343512E-4</v>
      </c>
      <c r="L643" s="45">
        <v>2.5607348876091439E-4</v>
      </c>
      <c r="M643" s="45">
        <v>2.6854243617607039E-4</v>
      </c>
      <c r="N643" s="45">
        <v>2.858277033075487E-4</v>
      </c>
      <c r="O643" s="45">
        <v>2.5687862179349716E-4</v>
      </c>
      <c r="P643" s="45">
        <v>2.180492714487986E-4</v>
      </c>
      <c r="Q643" s="45">
        <v>2.9908318167772723E-4</v>
      </c>
      <c r="R643" s="45">
        <v>3.6032420697334187E-4</v>
      </c>
      <c r="S643" s="45">
        <v>6.6169511699107358E-5</v>
      </c>
      <c r="T643" s="45">
        <v>6.3186483424646181E-5</v>
      </c>
      <c r="U643" s="45">
        <v>1.6996902492603773E-4</v>
      </c>
      <c r="V643" s="45">
        <v>5.3565956047367595E-5</v>
      </c>
      <c r="W643" s="45">
        <v>3.8360385690234679E-5</v>
      </c>
      <c r="X643" s="45">
        <v>6.3424925320354256E-5</v>
      </c>
      <c r="Y643" s="45">
        <v>5.4361017338396137E-5</v>
      </c>
      <c r="Z643" s="45">
        <v>3.2080697110374435E-5</v>
      </c>
      <c r="AA643" s="45">
        <v>1.3392558999502155E-5</v>
      </c>
      <c r="AB643" s="45">
        <v>2.0308061676431333E-5</v>
      </c>
      <c r="AC643" s="45">
        <v>2.6834163411253144E-5</v>
      </c>
      <c r="AD643" s="45">
        <v>1.582754080095841E-5</v>
      </c>
      <c r="AE643" s="45">
        <v>1.5590434650968E-5</v>
      </c>
    </row>
    <row r="644" spans="1:31" ht="15" customHeight="1">
      <c r="A644" s="42" t="s">
        <v>47</v>
      </c>
      <c r="B644" s="42" t="s">
        <v>48</v>
      </c>
      <c r="C644" s="42" t="s">
        <v>49</v>
      </c>
      <c r="D644" s="42" t="s">
        <v>50</v>
      </c>
      <c r="E644" s="42" t="s">
        <v>284</v>
      </c>
      <c r="F644" s="42" t="s">
        <v>285</v>
      </c>
      <c r="G644" s="42" t="s">
        <v>289</v>
      </c>
      <c r="H644" s="43" t="s">
        <v>54</v>
      </c>
      <c r="I644" s="44">
        <v>25</v>
      </c>
      <c r="J644" s="45">
        <v>6.7050830790358323E-3</v>
      </c>
      <c r="K644" s="45">
        <v>6.7143123743077758E-3</v>
      </c>
      <c r="L644" s="45">
        <v>6.5422706316736945E-3</v>
      </c>
      <c r="M644" s="45">
        <v>6.1051721953451635E-3</v>
      </c>
      <c r="N644" s="45">
        <v>6.2385040028037951E-3</v>
      </c>
      <c r="O644" s="45">
        <v>5.9353590154152614E-3</v>
      </c>
      <c r="P644" s="45">
        <v>6.021391201624102E-3</v>
      </c>
      <c r="Q644" s="45">
        <v>6.2946119363753578E-3</v>
      </c>
      <c r="R644" s="45">
        <v>6.185097879665799E-3</v>
      </c>
      <c r="S644" s="45">
        <v>5.8752097340922472E-3</v>
      </c>
      <c r="T644" s="45">
        <v>5.4882856595519286E-3</v>
      </c>
      <c r="U644" s="45">
        <v>5.4704399267813571E-3</v>
      </c>
      <c r="V644" s="45">
        <v>4.6756545946177288E-3</v>
      </c>
      <c r="W644" s="45">
        <v>5.388763163005357E-3</v>
      </c>
      <c r="X644" s="45">
        <v>5.9495946528163261E-3</v>
      </c>
      <c r="Y644" s="45">
        <v>6.0821027869688155E-3</v>
      </c>
      <c r="Z644" s="45">
        <v>5.3004328782619891E-3</v>
      </c>
      <c r="AA644" s="45">
        <v>5.2133851501012136E-3</v>
      </c>
      <c r="AB644" s="45">
        <v>5.2252934510906741E-3</v>
      </c>
      <c r="AC644" s="45">
        <v>5.3147930835410273E-3</v>
      </c>
      <c r="AD644" s="45">
        <v>4.6420769603273543E-3</v>
      </c>
      <c r="AE644" s="45">
        <v>4.410087106256913E-3</v>
      </c>
    </row>
    <row r="645" spans="1:31" ht="15" customHeight="1">
      <c r="A645" s="42" t="s">
        <v>47</v>
      </c>
      <c r="B645" s="42" t="s">
        <v>48</v>
      </c>
      <c r="C645" s="42" t="s">
        <v>49</v>
      </c>
      <c r="D645" s="42" t="s">
        <v>50</v>
      </c>
      <c r="E645" s="42" t="s">
        <v>284</v>
      </c>
      <c r="F645" s="42" t="s">
        <v>285</v>
      </c>
      <c r="G645" s="42" t="s">
        <v>289</v>
      </c>
      <c r="H645" s="43" t="s">
        <v>55</v>
      </c>
      <c r="I645" s="44">
        <v>1</v>
      </c>
      <c r="J645" s="45">
        <v>14.220140194019192</v>
      </c>
      <c r="K645" s="45">
        <v>14.23971368343193</v>
      </c>
      <c r="L645" s="45">
        <v>13.87484755565357</v>
      </c>
      <c r="M645" s="45">
        <v>12.947849191888022</v>
      </c>
      <c r="N645" s="45">
        <v>13.23061928914629</v>
      </c>
      <c r="O645" s="45">
        <v>12.587709399892686</v>
      </c>
      <c r="P645" s="45">
        <v>12.770166460404395</v>
      </c>
      <c r="Q645" s="45">
        <v>13.349612994664858</v>
      </c>
      <c r="R645" s="45">
        <v>13.117355583195227</v>
      </c>
      <c r="S645" s="45">
        <v>12.460144804062837</v>
      </c>
      <c r="T645" s="45">
        <v>11.639556226777728</v>
      </c>
      <c r="U645" s="45">
        <v>11.6017089967179</v>
      </c>
      <c r="V645" s="45">
        <v>9.9161282642652804</v>
      </c>
      <c r="W645" s="45">
        <v>11.42848891610176</v>
      </c>
      <c r="X645" s="45">
        <v>12.617900339692865</v>
      </c>
      <c r="Y645" s="45">
        <v>12.898923590603465</v>
      </c>
      <c r="Z645" s="45">
        <v>11.241158048218026</v>
      </c>
      <c r="AA645" s="45">
        <v>11.056547226334654</v>
      </c>
      <c r="AB645" s="45">
        <v>11.081802351073101</v>
      </c>
      <c r="AC645" s="45">
        <v>11.27161317157381</v>
      </c>
      <c r="AD645" s="45">
        <v>9.8449168174622539</v>
      </c>
      <c r="AE645" s="45">
        <v>9.3529127349496619</v>
      </c>
    </row>
    <row r="646" spans="1:31" ht="15" customHeight="1">
      <c r="A646" s="42" t="s">
        <v>47</v>
      </c>
      <c r="B646" s="42" t="s">
        <v>48</v>
      </c>
      <c r="C646" s="42" t="s">
        <v>49</v>
      </c>
      <c r="D646" s="42" t="s">
        <v>50</v>
      </c>
      <c r="E646" s="42" t="s">
        <v>284</v>
      </c>
      <c r="F646" s="42" t="s">
        <v>285</v>
      </c>
      <c r="G646" s="42" t="s">
        <v>289</v>
      </c>
      <c r="H646" s="43" t="s">
        <v>56</v>
      </c>
      <c r="I646" s="44">
        <v>298</v>
      </c>
      <c r="J646" s="45">
        <v>7.9924590302107128E-3</v>
      </c>
      <c r="K646" s="45">
        <v>8.0034603501748687E-3</v>
      </c>
      <c r="L646" s="45">
        <v>7.7983865929550436E-3</v>
      </c>
      <c r="M646" s="45">
        <v>7.2773652568514351E-3</v>
      </c>
      <c r="N646" s="45">
        <v>7.4362967713421241E-3</v>
      </c>
      <c r="O646" s="45">
        <v>7.0749479463749904E-3</v>
      </c>
      <c r="P646" s="45">
        <v>7.177498312335928E-3</v>
      </c>
      <c r="Q646" s="45">
        <v>7.5031774281594261E-3</v>
      </c>
      <c r="R646" s="45">
        <v>7.3726366725616324E-3</v>
      </c>
      <c r="S646" s="45">
        <v>7.0032500030379587E-3</v>
      </c>
      <c r="T646" s="45">
        <v>6.5420365061858981E-3</v>
      </c>
      <c r="U646" s="45">
        <v>6.5207643927233773E-3</v>
      </c>
      <c r="V646" s="45">
        <v>5.5733802767843335E-3</v>
      </c>
      <c r="W646" s="45">
        <v>6.4234056903023857E-3</v>
      </c>
      <c r="X646" s="45">
        <v>7.0919168261570622E-3</v>
      </c>
      <c r="Y646" s="45">
        <v>7.2498665220668296E-3</v>
      </c>
      <c r="Z646" s="45">
        <v>6.3181159908882924E-3</v>
      </c>
      <c r="AA646" s="45">
        <v>6.2143550989206472E-3</v>
      </c>
      <c r="AB646" s="45">
        <v>6.2285497937000847E-3</v>
      </c>
      <c r="AC646" s="45">
        <v>6.3352333555809059E-3</v>
      </c>
      <c r="AD646" s="45">
        <v>5.5333557367102069E-3</v>
      </c>
      <c r="AE646" s="45">
        <v>5.25682383065824E-3</v>
      </c>
    </row>
    <row r="647" spans="1:31" ht="15" customHeight="1">
      <c r="A647" s="42" t="s">
        <v>47</v>
      </c>
      <c r="B647" s="42" t="s">
        <v>48</v>
      </c>
      <c r="C647" s="42" t="s">
        <v>49</v>
      </c>
      <c r="D647" s="42" t="s">
        <v>50</v>
      </c>
      <c r="E647" s="42" t="s">
        <v>284</v>
      </c>
      <c r="F647" s="42" t="s">
        <v>285</v>
      </c>
      <c r="G647" s="42" t="s">
        <v>290</v>
      </c>
      <c r="H647" s="43" t="s">
        <v>54</v>
      </c>
      <c r="I647" s="44">
        <v>25</v>
      </c>
      <c r="J647" s="45"/>
      <c r="K647" s="45"/>
      <c r="L647" s="45"/>
      <c r="M647" s="45"/>
      <c r="N647" s="45"/>
      <c r="O647" s="45"/>
      <c r="P647" s="45"/>
      <c r="Q647" s="45"/>
      <c r="R647" s="45"/>
      <c r="S647" s="45"/>
      <c r="T647" s="45">
        <v>1.4359341504017569E-8</v>
      </c>
      <c r="U647" s="45">
        <v>3.452250746163644E-8</v>
      </c>
      <c r="V647" s="45">
        <v>1.9351089692708999E-7</v>
      </c>
      <c r="W647" s="45">
        <v>1.9228353147385446E-6</v>
      </c>
      <c r="X647" s="45">
        <v>3.7048011492933262E-6</v>
      </c>
      <c r="Y647" s="45">
        <v>4.4865589514728894E-6</v>
      </c>
      <c r="Z647" s="45">
        <v>4.1208797804849235E-6</v>
      </c>
      <c r="AA647" s="45">
        <v>2.2375262783653397E-6</v>
      </c>
      <c r="AB647" s="45">
        <v>3.2173338664055606E-6</v>
      </c>
      <c r="AC647" s="45">
        <v>6.7836343604985084E-6</v>
      </c>
      <c r="AD647" s="45">
        <v>5.3294712267772256E-6</v>
      </c>
      <c r="AE647" s="45">
        <v>8.1667841149147736E-6</v>
      </c>
    </row>
    <row r="648" spans="1:31" ht="15" customHeight="1">
      <c r="A648" s="42" t="s">
        <v>47</v>
      </c>
      <c r="B648" s="42" t="s">
        <v>48</v>
      </c>
      <c r="C648" s="42" t="s">
        <v>49</v>
      </c>
      <c r="D648" s="42" t="s">
        <v>50</v>
      </c>
      <c r="E648" s="42" t="s">
        <v>284</v>
      </c>
      <c r="F648" s="42" t="s">
        <v>285</v>
      </c>
      <c r="G648" s="42" t="s">
        <v>290</v>
      </c>
      <c r="H648" s="43" t="s">
        <v>56</v>
      </c>
      <c r="I648" s="44">
        <v>298</v>
      </c>
      <c r="J648" s="45"/>
      <c r="K648" s="45"/>
      <c r="L648" s="45"/>
      <c r="M648" s="45"/>
      <c r="N648" s="45"/>
      <c r="O648" s="45"/>
      <c r="P648" s="45"/>
      <c r="Q648" s="45"/>
      <c r="R648" s="45"/>
      <c r="S648" s="45"/>
      <c r="T648" s="45">
        <v>3.4232670145577892E-8</v>
      </c>
      <c r="U648" s="45">
        <v>8.230165778854125E-8</v>
      </c>
      <c r="V648" s="45">
        <v>4.6132997827418254E-7</v>
      </c>
      <c r="W648" s="45">
        <v>4.5840393903366893E-6</v>
      </c>
      <c r="X648" s="45">
        <v>8.83224593991529E-6</v>
      </c>
      <c r="Y648" s="45">
        <v>1.0695956540311369E-5</v>
      </c>
      <c r="Z648" s="45">
        <v>9.8241773966760564E-6</v>
      </c>
      <c r="AA648" s="45">
        <v>5.3342626476229686E-6</v>
      </c>
      <c r="AB648" s="45">
        <v>7.6701239375108561E-6</v>
      </c>
      <c r="AC648" s="45">
        <v>1.6172184315428446E-5</v>
      </c>
      <c r="AD648" s="45">
        <v>1.2705459404636907E-5</v>
      </c>
      <c r="AE648" s="45">
        <v>1.9469613329956819E-5</v>
      </c>
    </row>
    <row r="649" spans="1:31" ht="15" customHeight="1">
      <c r="A649" s="42" t="s">
        <v>47</v>
      </c>
      <c r="B649" s="42" t="s">
        <v>48</v>
      </c>
      <c r="C649" s="42" t="s">
        <v>49</v>
      </c>
      <c r="D649" s="42" t="s">
        <v>50</v>
      </c>
      <c r="E649" s="42" t="s">
        <v>284</v>
      </c>
      <c r="F649" s="42" t="s">
        <v>285</v>
      </c>
      <c r="G649" s="42" t="s">
        <v>291</v>
      </c>
      <c r="H649" s="43" t="s">
        <v>54</v>
      </c>
      <c r="I649" s="44">
        <v>25</v>
      </c>
      <c r="J649" s="45"/>
      <c r="K649" s="45">
        <v>1.6684875E-4</v>
      </c>
      <c r="L649" s="45">
        <v>6.4743749999999998E-5</v>
      </c>
      <c r="M649" s="45">
        <v>7.8862499999999992E-6</v>
      </c>
      <c r="N649" s="45"/>
      <c r="O649" s="45"/>
      <c r="P649" s="45"/>
      <c r="Q649" s="45"/>
      <c r="R649" s="45">
        <v>1.6871624999999999E-4</v>
      </c>
      <c r="S649" s="45"/>
      <c r="T649" s="45"/>
      <c r="U649" s="45"/>
      <c r="V649" s="45"/>
      <c r="W649" s="45"/>
      <c r="X649" s="45"/>
      <c r="Y649" s="45"/>
      <c r="Z649" s="45"/>
      <c r="AA649" s="45"/>
      <c r="AB649" s="45"/>
      <c r="AC649" s="45"/>
      <c r="AD649" s="45"/>
      <c r="AE649" s="45"/>
    </row>
    <row r="650" spans="1:31" ht="15" customHeight="1">
      <c r="A650" s="42" t="s">
        <v>47</v>
      </c>
      <c r="B650" s="42" t="s">
        <v>48</v>
      </c>
      <c r="C650" s="42" t="s">
        <v>49</v>
      </c>
      <c r="D650" s="42" t="s">
        <v>50</v>
      </c>
      <c r="E650" s="42" t="s">
        <v>284</v>
      </c>
      <c r="F650" s="42" t="s">
        <v>285</v>
      </c>
      <c r="G650" s="42" t="s">
        <v>291</v>
      </c>
      <c r="H650" s="43" t="s">
        <v>55</v>
      </c>
      <c r="I650" s="44">
        <v>1</v>
      </c>
      <c r="J650" s="45"/>
      <c r="K650" s="45">
        <v>0.167071215</v>
      </c>
      <c r="L650" s="45">
        <v>6.4830075000000001E-2</v>
      </c>
      <c r="M650" s="45">
        <v>7.896765E-3</v>
      </c>
      <c r="N650" s="45"/>
      <c r="O650" s="45"/>
      <c r="P650" s="45"/>
      <c r="Q650" s="45"/>
      <c r="R650" s="45">
        <v>0.16894120500000001</v>
      </c>
      <c r="S650" s="45"/>
      <c r="T650" s="45"/>
      <c r="U650" s="45"/>
      <c r="V650" s="45"/>
      <c r="W650" s="45"/>
      <c r="X650" s="45"/>
      <c r="Y650" s="45"/>
      <c r="Z650" s="45"/>
      <c r="AA650" s="45"/>
      <c r="AB650" s="45"/>
      <c r="AC650" s="45"/>
      <c r="AD650" s="45"/>
      <c r="AE650" s="45"/>
    </row>
    <row r="651" spans="1:31" ht="15" customHeight="1">
      <c r="A651" s="42" t="s">
        <v>47</v>
      </c>
      <c r="B651" s="42" t="s">
        <v>48</v>
      </c>
      <c r="C651" s="42" t="s">
        <v>49</v>
      </c>
      <c r="D651" s="42" t="s">
        <v>50</v>
      </c>
      <c r="E651" s="42" t="s">
        <v>284</v>
      </c>
      <c r="F651" s="42" t="s">
        <v>285</v>
      </c>
      <c r="G651" s="42" t="s">
        <v>291</v>
      </c>
      <c r="H651" s="43" t="s">
        <v>56</v>
      </c>
      <c r="I651" s="44">
        <v>298</v>
      </c>
      <c r="J651" s="45"/>
      <c r="K651" s="45">
        <v>3.9776741999999999E-4</v>
      </c>
      <c r="L651" s="45">
        <v>1.543491E-4</v>
      </c>
      <c r="M651" s="45">
        <v>1.8800819999999999E-5</v>
      </c>
      <c r="N651" s="45"/>
      <c r="O651" s="45"/>
      <c r="P651" s="45"/>
      <c r="Q651" s="45"/>
      <c r="R651" s="45">
        <v>4.0221954E-4</v>
      </c>
      <c r="S651" s="45"/>
      <c r="T651" s="45"/>
      <c r="U651" s="45"/>
      <c r="V651" s="45"/>
      <c r="W651" s="45"/>
      <c r="X651" s="45"/>
      <c r="Y651" s="45"/>
      <c r="Z651" s="45"/>
      <c r="AA651" s="45"/>
      <c r="AB651" s="45"/>
      <c r="AC651" s="45"/>
      <c r="AD651" s="45"/>
      <c r="AE651" s="45"/>
    </row>
    <row r="652" spans="1:31" ht="15" customHeight="1">
      <c r="A652" s="42" t="s">
        <v>47</v>
      </c>
      <c r="B652" s="42" t="s">
        <v>48</v>
      </c>
      <c r="C652" s="42" t="s">
        <v>49</v>
      </c>
      <c r="D652" s="42" t="s">
        <v>50</v>
      </c>
      <c r="E652" s="42" t="s">
        <v>284</v>
      </c>
      <c r="F652" s="42" t="s">
        <v>285</v>
      </c>
      <c r="G652" s="42" t="s">
        <v>292</v>
      </c>
      <c r="H652" s="43" t="s">
        <v>54</v>
      </c>
      <c r="I652" s="44">
        <v>25</v>
      </c>
      <c r="J652" s="45">
        <v>2.318621997735748E-4</v>
      </c>
      <c r="K652" s="45">
        <v>2.7704843467116897E-4</v>
      </c>
      <c r="L652" s="45">
        <v>2.4487740445138222E-4</v>
      </c>
      <c r="M652" s="45">
        <v>2.2106802569210688E-4</v>
      </c>
      <c r="N652" s="45">
        <v>3.3069978432363111E-4</v>
      </c>
      <c r="O652" s="45">
        <v>2.7560542802533013E-4</v>
      </c>
      <c r="P652" s="45">
        <v>1.7957663777655954E-4</v>
      </c>
      <c r="Q652" s="45">
        <v>2.3143810213366049E-4</v>
      </c>
      <c r="R652" s="45">
        <v>1.9895273596367186E-4</v>
      </c>
      <c r="S652" s="45">
        <v>1.6395866532136014E-4</v>
      </c>
      <c r="T652" s="45">
        <v>2.4876085083690527E-4</v>
      </c>
      <c r="U652" s="45">
        <v>2.6183257685635471E-4</v>
      </c>
      <c r="V652" s="45">
        <v>2.9005178416914801E-4</v>
      </c>
      <c r="W652" s="45">
        <v>2.3195637844688926E-4</v>
      </c>
      <c r="X652" s="45">
        <v>5.5461850466309462E-4</v>
      </c>
      <c r="Y652" s="45">
        <v>4.169630895509365E-4</v>
      </c>
      <c r="Z652" s="45">
        <v>5.224149787917715E-4</v>
      </c>
      <c r="AA652" s="45">
        <v>4.5365839552971918E-4</v>
      </c>
      <c r="AB652" s="45">
        <v>4.3580249013542481E-4</v>
      </c>
      <c r="AC652" s="45">
        <v>5.2117485566851045E-4</v>
      </c>
      <c r="AD652" s="45">
        <v>4.3828965953970748E-4</v>
      </c>
      <c r="AE652" s="45">
        <v>5.0223078199806027E-4</v>
      </c>
    </row>
    <row r="653" spans="1:31" ht="15" customHeight="1">
      <c r="A653" s="42" t="s">
        <v>47</v>
      </c>
      <c r="B653" s="42" t="s">
        <v>48</v>
      </c>
      <c r="C653" s="42" t="s">
        <v>49</v>
      </c>
      <c r="D653" s="42" t="s">
        <v>50</v>
      </c>
      <c r="E653" s="42" t="s">
        <v>284</v>
      </c>
      <c r="F653" s="42" t="s">
        <v>285</v>
      </c>
      <c r="G653" s="42" t="s">
        <v>292</v>
      </c>
      <c r="H653" s="43" t="s">
        <v>55</v>
      </c>
      <c r="I653" s="44">
        <v>1</v>
      </c>
      <c r="J653" s="45">
        <v>0.49173335327979745</v>
      </c>
      <c r="K653" s="45">
        <v>0.58756432025061522</v>
      </c>
      <c r="L653" s="45">
        <v>0.51933599936049146</v>
      </c>
      <c r="M653" s="45">
        <v>0.46884106888782023</v>
      </c>
      <c r="N653" s="45">
        <v>0.70134810259355684</v>
      </c>
      <c r="O653" s="45">
        <v>0.58450399175612011</v>
      </c>
      <c r="P653" s="45">
        <v>0.3808461333965274</v>
      </c>
      <c r="Q653" s="45">
        <v>0.49083392700506712</v>
      </c>
      <c r="R653" s="45">
        <v>0.42193896243175533</v>
      </c>
      <c r="S653" s="45">
        <v>0.34772353741354051</v>
      </c>
      <c r="T653" s="45">
        <v>0.5275720124549087</v>
      </c>
      <c r="U653" s="45">
        <v>0.55529452899695719</v>
      </c>
      <c r="V653" s="45">
        <v>0.61514182386592919</v>
      </c>
      <c r="W653" s="45">
        <v>0.49193308741016273</v>
      </c>
      <c r="X653" s="45">
        <v>1.1762349246894912</v>
      </c>
      <c r="Y653" s="45">
        <v>0.88429532031962621</v>
      </c>
      <c r="Z653" s="45">
        <v>1.1079376870215889</v>
      </c>
      <c r="AA653" s="45">
        <v>0.96211872523942832</v>
      </c>
      <c r="AB653" s="45">
        <v>0.92424992107920889</v>
      </c>
      <c r="AC653" s="45">
        <v>1.1053076339017771</v>
      </c>
      <c r="AD653" s="45">
        <v>0.92952470995181158</v>
      </c>
      <c r="AE653" s="45">
        <v>1.0651310424614862</v>
      </c>
    </row>
    <row r="654" spans="1:31" ht="15" customHeight="1">
      <c r="A654" s="42" t="s">
        <v>47</v>
      </c>
      <c r="B654" s="42" t="s">
        <v>48</v>
      </c>
      <c r="C654" s="42" t="s">
        <v>49</v>
      </c>
      <c r="D654" s="42" t="s">
        <v>50</v>
      </c>
      <c r="E654" s="42" t="s">
        <v>284</v>
      </c>
      <c r="F654" s="42" t="s">
        <v>285</v>
      </c>
      <c r="G654" s="42" t="s">
        <v>292</v>
      </c>
      <c r="H654" s="43" t="s">
        <v>56</v>
      </c>
      <c r="I654" s="44">
        <v>298</v>
      </c>
      <c r="J654" s="45">
        <v>2.7637974213010112E-4</v>
      </c>
      <c r="K654" s="45">
        <v>3.3024173412803348E-4</v>
      </c>
      <c r="L654" s="45">
        <v>2.918938661060476E-4</v>
      </c>
      <c r="M654" s="45">
        <v>2.6351308662499141E-4</v>
      </c>
      <c r="N654" s="45">
        <v>3.9419414291376833E-4</v>
      </c>
      <c r="O654" s="45">
        <v>3.2852167020619352E-4</v>
      </c>
      <c r="P654" s="45">
        <v>2.1405535222965893E-4</v>
      </c>
      <c r="Q654" s="45">
        <v>2.7587421774332333E-4</v>
      </c>
      <c r="R654" s="45">
        <v>2.3715166126869687E-4</v>
      </c>
      <c r="S654" s="45">
        <v>1.9543872906306129E-4</v>
      </c>
      <c r="T654" s="45">
        <v>2.9652293419759105E-4</v>
      </c>
      <c r="U654" s="45">
        <v>3.1210443161277482E-4</v>
      </c>
      <c r="V654" s="45">
        <v>3.4574172672962444E-4</v>
      </c>
      <c r="W654" s="45">
        <v>2.76492003108692E-4</v>
      </c>
      <c r="X654" s="45">
        <v>6.61105257558409E-4</v>
      </c>
      <c r="Y654" s="45">
        <v>4.9702000274471638E-4</v>
      </c>
      <c r="Z654" s="45">
        <v>6.227186547197917E-4</v>
      </c>
      <c r="AA654" s="45">
        <v>5.4076080747142527E-4</v>
      </c>
      <c r="AB654" s="45">
        <v>5.194765682414263E-4</v>
      </c>
      <c r="AC654" s="45">
        <v>6.2124042795686462E-4</v>
      </c>
      <c r="AD654" s="45">
        <v>5.2244127417133137E-4</v>
      </c>
      <c r="AE654" s="45">
        <v>5.9865909214168792E-4</v>
      </c>
    </row>
    <row r="655" spans="1:31" ht="15" customHeight="1">
      <c r="A655" s="42" t="s">
        <v>47</v>
      </c>
      <c r="B655" s="42" t="s">
        <v>48</v>
      </c>
      <c r="C655" s="42" t="s">
        <v>49</v>
      </c>
      <c r="D655" s="42" t="s">
        <v>50</v>
      </c>
      <c r="E655" s="42" t="s">
        <v>284</v>
      </c>
      <c r="F655" s="42" t="s">
        <v>285</v>
      </c>
      <c r="G655" s="42" t="s">
        <v>293</v>
      </c>
      <c r="H655" s="43" t="s">
        <v>54</v>
      </c>
      <c r="I655" s="44">
        <v>25</v>
      </c>
      <c r="J655" s="45">
        <v>3.6796632048604912E-5</v>
      </c>
      <c r="K655" s="45">
        <v>3.7260596677377462E-5</v>
      </c>
      <c r="L655" s="45">
        <v>4.1435396715287051E-5</v>
      </c>
      <c r="M655" s="45">
        <v>3.6730885431543591E-5</v>
      </c>
      <c r="N655" s="45">
        <v>4.9602226330647187E-5</v>
      </c>
      <c r="O655" s="45">
        <v>4.6040119686319516E-5</v>
      </c>
      <c r="P655" s="45">
        <v>3.6654863261305421E-5</v>
      </c>
      <c r="Q655" s="45">
        <v>3.9793308064004316E-5</v>
      </c>
      <c r="R655" s="45">
        <v>4.2165685000000001E-5</v>
      </c>
      <c r="S655" s="45">
        <v>3.8576519999999994E-5</v>
      </c>
      <c r="T655" s="45">
        <v>3.72313925E-5</v>
      </c>
      <c r="U655" s="45">
        <v>3.7377002500000002E-5</v>
      </c>
      <c r="V655" s="45">
        <v>3.2426991395143968E-5</v>
      </c>
      <c r="W655" s="45">
        <v>3.0869949795376746E-5</v>
      </c>
      <c r="X655" s="45">
        <v>3.1748998332360589E-5</v>
      </c>
      <c r="Y655" s="45">
        <v>3.1838384686461988E-5</v>
      </c>
      <c r="Z655" s="45">
        <v>3.2274809292775613E-5</v>
      </c>
      <c r="AA655" s="45">
        <v>3.5338656041856073E-5</v>
      </c>
      <c r="AB655" s="45">
        <v>3.3298273072158078E-5</v>
      </c>
      <c r="AC655" s="45">
        <v>3.7034178623838605E-5</v>
      </c>
      <c r="AD655" s="45">
        <v>3.0447726653412397E-5</v>
      </c>
      <c r="AE655" s="45">
        <v>2.4511558689775818E-5</v>
      </c>
    </row>
    <row r="656" spans="1:31" ht="15" customHeight="1">
      <c r="A656" s="42" t="s">
        <v>47</v>
      </c>
      <c r="B656" s="42" t="s">
        <v>48</v>
      </c>
      <c r="C656" s="42" t="s">
        <v>49</v>
      </c>
      <c r="D656" s="42" t="s">
        <v>50</v>
      </c>
      <c r="E656" s="42" t="s">
        <v>284</v>
      </c>
      <c r="F656" s="42" t="s">
        <v>285</v>
      </c>
      <c r="G656" s="42" t="s">
        <v>293</v>
      </c>
      <c r="H656" s="43" t="s">
        <v>55</v>
      </c>
      <c r="I656" s="44">
        <v>1</v>
      </c>
      <c r="J656" s="45">
        <v>7.803829724868129E-2</v>
      </c>
      <c r="K656" s="45">
        <v>7.9022273433382126E-2</v>
      </c>
      <c r="L656" s="45">
        <v>8.7876189353780776E-2</v>
      </c>
      <c r="M656" s="45">
        <v>7.7898861823217647E-2</v>
      </c>
      <c r="N656" s="45">
        <v>0.10519640160203654</v>
      </c>
      <c r="O656" s="45">
        <v>9.7641885830746428E-2</v>
      </c>
      <c r="P656" s="45">
        <v>7.7737634004576533E-2</v>
      </c>
      <c r="Q656" s="45">
        <v>8.4393647742140365E-2</v>
      </c>
      <c r="R656" s="45">
        <v>8.9424984747999994E-2</v>
      </c>
      <c r="S656" s="45">
        <v>8.1813083615999996E-2</v>
      </c>
      <c r="T656" s="45">
        <v>7.8960337214000004E-2</v>
      </c>
      <c r="U656" s="45">
        <v>7.9269146902000001E-2</v>
      </c>
      <c r="V656" s="45">
        <v>6.877116335082134E-2</v>
      </c>
      <c r="W656" s="45">
        <v>6.5468989526035012E-2</v>
      </c>
      <c r="X656" s="45">
        <v>6.7333275663270326E-2</v>
      </c>
      <c r="Y656" s="45">
        <v>6.7522846243048579E-2</v>
      </c>
      <c r="Z656" s="45">
        <v>6.8448415548118521E-2</v>
      </c>
      <c r="AA656" s="45">
        <v>7.494622173356838E-2</v>
      </c>
      <c r="AB656" s="45">
        <v>7.0618977531432842E-2</v>
      </c>
      <c r="AC656" s="45">
        <v>7.8542086025436886E-2</v>
      </c>
      <c r="AD656" s="45">
        <v>6.4573538686557005E-2</v>
      </c>
      <c r="AE656" s="45">
        <v>5.1984113669276549E-2</v>
      </c>
    </row>
    <row r="657" spans="1:31" ht="15" customHeight="1">
      <c r="A657" s="42" t="s">
        <v>47</v>
      </c>
      <c r="B657" s="42" t="s">
        <v>48</v>
      </c>
      <c r="C657" s="42" t="s">
        <v>49</v>
      </c>
      <c r="D657" s="42" t="s">
        <v>50</v>
      </c>
      <c r="E657" s="42" t="s">
        <v>284</v>
      </c>
      <c r="F657" s="42" t="s">
        <v>285</v>
      </c>
      <c r="G657" s="42" t="s">
        <v>293</v>
      </c>
      <c r="H657" s="43" t="s">
        <v>56</v>
      </c>
      <c r="I657" s="44">
        <v>298</v>
      </c>
      <c r="J657" s="45">
        <v>4.3861585401937055E-5</v>
      </c>
      <c r="K657" s="45">
        <v>4.4414631239433939E-5</v>
      </c>
      <c r="L657" s="45">
        <v>4.9390992884622169E-5</v>
      </c>
      <c r="M657" s="45">
        <v>4.3783215434399958E-5</v>
      </c>
      <c r="N657" s="45">
        <v>5.9125853786131448E-5</v>
      </c>
      <c r="O657" s="45">
        <v>5.4879822666092855E-5</v>
      </c>
      <c r="P657" s="45">
        <v>4.3692597007476063E-5</v>
      </c>
      <c r="Q657" s="45">
        <v>4.7433623212293151E-5</v>
      </c>
      <c r="R657" s="45">
        <v>5.0261496519999993E-5</v>
      </c>
      <c r="S657" s="45">
        <v>4.5983211839999999E-5</v>
      </c>
      <c r="T657" s="45">
        <v>4.4379819860000002E-5</v>
      </c>
      <c r="U657" s="45">
        <v>4.4553386979999997E-5</v>
      </c>
      <c r="V657" s="45">
        <v>3.8652973743011613E-5</v>
      </c>
      <c r="W657" s="45">
        <v>3.6796980156089082E-5</v>
      </c>
      <c r="X657" s="45">
        <v>3.7844806012173826E-5</v>
      </c>
      <c r="Y657" s="45">
        <v>3.7951354546262699E-5</v>
      </c>
      <c r="Z657" s="45">
        <v>3.8471572676988531E-5</v>
      </c>
      <c r="AA657" s="45">
        <v>4.2123678001892452E-5</v>
      </c>
      <c r="AB657" s="45">
        <v>3.969154150201243E-5</v>
      </c>
      <c r="AC657" s="45">
        <v>4.4144740919615614E-5</v>
      </c>
      <c r="AD657" s="45">
        <v>3.6293690170867579E-5</v>
      </c>
      <c r="AE657" s="45">
        <v>2.9217777958212775E-5</v>
      </c>
    </row>
    <row r="658" spans="1:31" ht="15" customHeight="1">
      <c r="A658" s="42" t="s">
        <v>47</v>
      </c>
      <c r="B658" s="42" t="s">
        <v>48</v>
      </c>
      <c r="C658" s="42" t="s">
        <v>49</v>
      </c>
      <c r="D658" s="42" t="s">
        <v>294</v>
      </c>
      <c r="E658" s="42" t="s">
        <v>269</v>
      </c>
      <c r="F658" s="42" t="s">
        <v>269</v>
      </c>
      <c r="G658" s="42" t="s">
        <v>295</v>
      </c>
      <c r="H658" s="43" t="s">
        <v>54</v>
      </c>
      <c r="I658" s="44">
        <v>25</v>
      </c>
      <c r="J658" s="45">
        <v>3.8260979597046495E-4</v>
      </c>
      <c r="K658" s="45">
        <v>3.4319242044301989E-4</v>
      </c>
      <c r="L658" s="45">
        <v>3.3947596057843022E-4</v>
      </c>
      <c r="M658" s="45">
        <v>1.8974725456575052E-4</v>
      </c>
      <c r="N658" s="45">
        <v>2.227677947314855E-4</v>
      </c>
      <c r="O658" s="45">
        <v>2.0225996815076663E-4</v>
      </c>
      <c r="P658" s="45">
        <v>2.263502431418845E-4</v>
      </c>
      <c r="Q658" s="45">
        <v>2.5789307969886597E-4</v>
      </c>
      <c r="R658" s="45">
        <v>3.3472339499999998E-4</v>
      </c>
      <c r="S658" s="45">
        <v>2.366570625E-4</v>
      </c>
      <c r="T658" s="45">
        <v>2.9688054500000001E-4</v>
      </c>
      <c r="U658" s="45">
        <v>3.2192681499999999E-4</v>
      </c>
      <c r="V658" s="45">
        <v>2.9119950368118559E-4</v>
      </c>
      <c r="W658" s="45">
        <v>2.8498514615034749E-4</v>
      </c>
      <c r="X658" s="45">
        <v>3.1295288803863717E-4</v>
      </c>
      <c r="Y658" s="45">
        <v>2.9221480850398756E-4</v>
      </c>
      <c r="Z658" s="45">
        <v>2.9820701989511598E-4</v>
      </c>
      <c r="AA658" s="45">
        <v>2.9028621955201508E-4</v>
      </c>
      <c r="AB658" s="45">
        <v>2.8454956138707278E-4</v>
      </c>
      <c r="AC658" s="45">
        <v>2.8580639356946889E-4</v>
      </c>
      <c r="AD658" s="45">
        <v>2.3379897715964886E-4</v>
      </c>
      <c r="AE658" s="45">
        <v>2.6033909371712721E-4</v>
      </c>
    </row>
    <row r="659" spans="1:31" ht="15" customHeight="1">
      <c r="A659" s="42" t="s">
        <v>47</v>
      </c>
      <c r="B659" s="42" t="s">
        <v>48</v>
      </c>
      <c r="C659" s="42" t="s">
        <v>49</v>
      </c>
      <c r="D659" s="42" t="s">
        <v>294</v>
      </c>
      <c r="E659" s="42" t="s">
        <v>269</v>
      </c>
      <c r="F659" s="42" t="s">
        <v>269</v>
      </c>
      <c r="G659" s="42" t="s">
        <v>295</v>
      </c>
      <c r="H659" s="43" t="s">
        <v>55</v>
      </c>
      <c r="I659" s="44">
        <v>1</v>
      </c>
      <c r="J659" s="45">
        <v>0.81143885529416204</v>
      </c>
      <c r="K659" s="45">
        <v>0.72784248527555651</v>
      </c>
      <c r="L659" s="45">
        <v>0.71996061719473481</v>
      </c>
      <c r="M659" s="45">
        <v>0.40241597748304364</v>
      </c>
      <c r="N659" s="45">
        <v>0.47244593906653443</v>
      </c>
      <c r="O659" s="45">
        <v>0.42895294045414589</v>
      </c>
      <c r="P659" s="45">
        <v>0.48004359565530863</v>
      </c>
      <c r="Q659" s="45">
        <v>0.54693964342535495</v>
      </c>
      <c r="R659" s="45">
        <v>0.709881376116</v>
      </c>
      <c r="S659" s="45">
        <v>0.50190229814999998</v>
      </c>
      <c r="T659" s="45">
        <v>0.62962425983600001</v>
      </c>
      <c r="U659" s="45">
        <v>0.68274238925200004</v>
      </c>
      <c r="V659" s="45">
        <v>0.61757590740705848</v>
      </c>
      <c r="W659" s="45">
        <v>0.60439649795565697</v>
      </c>
      <c r="X659" s="45">
        <v>0.66371048495234164</v>
      </c>
      <c r="Y659" s="45">
        <v>0.61972916587525673</v>
      </c>
      <c r="Z659" s="45">
        <v>0.63243744779356192</v>
      </c>
      <c r="AA659" s="45">
        <v>0.61563901442591362</v>
      </c>
      <c r="AB659" s="45">
        <v>0.60347270978970413</v>
      </c>
      <c r="AC659" s="45">
        <v>0.60613819948212977</v>
      </c>
      <c r="AD659" s="45">
        <v>0.49584087076018329</v>
      </c>
      <c r="AE659" s="45">
        <v>0.55212714995528334</v>
      </c>
    </row>
    <row r="660" spans="1:31" ht="15" customHeight="1">
      <c r="A660" s="42" t="s">
        <v>47</v>
      </c>
      <c r="B660" s="42" t="s">
        <v>48</v>
      </c>
      <c r="C660" s="42" t="s">
        <v>49</v>
      </c>
      <c r="D660" s="42" t="s">
        <v>294</v>
      </c>
      <c r="E660" s="42" t="s">
        <v>269</v>
      </c>
      <c r="F660" s="42" t="s">
        <v>269</v>
      </c>
      <c r="G660" s="42" t="s">
        <v>295</v>
      </c>
      <c r="H660" s="43" t="s">
        <v>56</v>
      </c>
      <c r="I660" s="44">
        <v>298</v>
      </c>
      <c r="J660" s="45">
        <v>4.5607087679679423E-4</v>
      </c>
      <c r="K660" s="45">
        <v>4.0908536516807959E-4</v>
      </c>
      <c r="L660" s="45">
        <v>4.0465534500948888E-4</v>
      </c>
      <c r="M660" s="45">
        <v>2.2617872744237462E-4</v>
      </c>
      <c r="N660" s="45">
        <v>2.655392113199307E-4</v>
      </c>
      <c r="O660" s="45">
        <v>2.4109388203571384E-4</v>
      </c>
      <c r="P660" s="45">
        <v>2.6980948982512635E-4</v>
      </c>
      <c r="Q660" s="45">
        <v>3.0740855100104818E-4</v>
      </c>
      <c r="R660" s="45">
        <v>3.9899028683999999E-4</v>
      </c>
      <c r="S660" s="45">
        <v>2.820952185E-4</v>
      </c>
      <c r="T660" s="45">
        <v>3.5388160964E-4</v>
      </c>
      <c r="U660" s="45">
        <v>3.8373676348000001E-4</v>
      </c>
      <c r="V660" s="45">
        <v>3.4710980838797333E-4</v>
      </c>
      <c r="W660" s="45">
        <v>3.397022942112142E-4</v>
      </c>
      <c r="X660" s="45">
        <v>3.7303984254205547E-4</v>
      </c>
      <c r="Y660" s="45">
        <v>3.4832005173675317E-4</v>
      </c>
      <c r="Z660" s="45">
        <v>3.5546276771497825E-4</v>
      </c>
      <c r="AA660" s="45">
        <v>3.4602117370600207E-4</v>
      </c>
      <c r="AB660" s="45">
        <v>3.3918307717339095E-4</v>
      </c>
      <c r="AC660" s="45">
        <v>3.4068122113480704E-4</v>
      </c>
      <c r="AD660" s="45">
        <v>2.7868838077430149E-4</v>
      </c>
      <c r="AE660" s="45">
        <v>3.1032419971081565E-4</v>
      </c>
    </row>
    <row r="661" spans="1:31" ht="15" customHeight="1">
      <c r="A661" s="42" t="s">
        <v>47</v>
      </c>
      <c r="B661" s="42" t="s">
        <v>48</v>
      </c>
      <c r="C661" s="42" t="s">
        <v>49</v>
      </c>
      <c r="D661" s="42" t="s">
        <v>294</v>
      </c>
      <c r="E661" s="42" t="s">
        <v>296</v>
      </c>
      <c r="F661" s="42" t="s">
        <v>269</v>
      </c>
      <c r="G661" s="42" t="s">
        <v>297</v>
      </c>
      <c r="H661" s="43" t="s">
        <v>54</v>
      </c>
      <c r="I661" s="44">
        <v>25</v>
      </c>
      <c r="J661" s="45">
        <v>7.0438425268292944E-5</v>
      </c>
      <c r="K661" s="45">
        <v>5.8223180867577508E-5</v>
      </c>
      <c r="L661" s="45">
        <v>5.7722809269197195E-5</v>
      </c>
      <c r="M661" s="45">
        <v>6.5998423733972322E-5</v>
      </c>
      <c r="N661" s="45">
        <v>7.0096359367934798E-5</v>
      </c>
      <c r="O661" s="45">
        <v>6.2200021779382491E-5</v>
      </c>
      <c r="P661" s="45">
        <v>5.8824303855163664E-5</v>
      </c>
      <c r="Q661" s="45">
        <v>5.7323731968589147E-5</v>
      </c>
      <c r="R661" s="45">
        <v>5.1780377499999998E-5</v>
      </c>
      <c r="S661" s="45">
        <v>4.9230985274999996E-5</v>
      </c>
      <c r="T661" s="45">
        <v>3.7761884750000002E-5</v>
      </c>
      <c r="U661" s="45">
        <v>4.1851810750000002E-5</v>
      </c>
      <c r="V661" s="45">
        <v>3.5184486138985865E-5</v>
      </c>
      <c r="W661" s="45">
        <v>3.3064972439127968E-5</v>
      </c>
      <c r="X661" s="45">
        <v>3.171390047174294E-5</v>
      </c>
      <c r="Y661" s="45">
        <v>3.1755576052243629E-5</v>
      </c>
      <c r="Z661" s="45">
        <v>3.0694210828235798E-5</v>
      </c>
      <c r="AA661" s="45">
        <v>2.6680968827498352E-5</v>
      </c>
      <c r="AB661" s="45">
        <v>2.6422269017305474E-5</v>
      </c>
      <c r="AC661" s="45">
        <v>2.5951754711149962E-5</v>
      </c>
      <c r="AD661" s="45">
        <v>2.0672403212645616E-5</v>
      </c>
      <c r="AE661" s="45">
        <v>1.814923764677052E-5</v>
      </c>
    </row>
    <row r="662" spans="1:31" ht="15" customHeight="1">
      <c r="A662" s="42" t="s">
        <v>47</v>
      </c>
      <c r="B662" s="42" t="s">
        <v>48</v>
      </c>
      <c r="C662" s="42" t="s">
        <v>49</v>
      </c>
      <c r="D662" s="42" t="s">
        <v>294</v>
      </c>
      <c r="E662" s="42" t="s">
        <v>296</v>
      </c>
      <c r="F662" s="42" t="s">
        <v>269</v>
      </c>
      <c r="G662" s="42" t="s">
        <v>297</v>
      </c>
      <c r="H662" s="43" t="s">
        <v>55</v>
      </c>
      <c r="I662" s="44">
        <v>1</v>
      </c>
      <c r="J662" s="45">
        <v>0.1493858123089957</v>
      </c>
      <c r="K662" s="45">
        <v>0.12347972198395839</v>
      </c>
      <c r="L662" s="45">
        <v>0.1224185338981134</v>
      </c>
      <c r="M662" s="45">
        <v>0.13996945705500852</v>
      </c>
      <c r="N662" s="45">
        <v>0.14866035894751611</v>
      </c>
      <c r="O662" s="45">
        <v>0.13191380618971438</v>
      </c>
      <c r="P662" s="45">
        <v>0.12475458361603108</v>
      </c>
      <c r="Q662" s="45">
        <v>0.12157217075898386</v>
      </c>
      <c r="R662" s="45">
        <v>0.109815824602</v>
      </c>
      <c r="S662" s="45">
        <v>0.10440907357122001</v>
      </c>
      <c r="T662" s="45">
        <v>8.0085405177800009E-2</v>
      </c>
      <c r="U662" s="45">
        <v>8.875932023859999E-2</v>
      </c>
      <c r="V662" s="45">
        <v>7.4619258203561217E-2</v>
      </c>
      <c r="W662" s="45">
        <v>7.0124193548902605E-2</v>
      </c>
      <c r="X662" s="45">
        <v>6.7258840120472438E-2</v>
      </c>
      <c r="Y662" s="45">
        <v>6.7347225691598275E-2</v>
      </c>
      <c r="Z662" s="45">
        <v>6.509628232452247E-2</v>
      </c>
      <c r="AA662" s="45">
        <v>5.6584998689358498E-2</v>
      </c>
      <c r="AB662" s="45">
        <v>5.6036348131901462E-2</v>
      </c>
      <c r="AC662" s="45">
        <v>5.5038481391406838E-2</v>
      </c>
      <c r="AD662" s="45">
        <v>4.3842032733378819E-2</v>
      </c>
      <c r="AE662" s="45">
        <v>3.8490903201270917E-2</v>
      </c>
    </row>
    <row r="663" spans="1:31" ht="15" customHeight="1">
      <c r="A663" s="42" t="s">
        <v>47</v>
      </c>
      <c r="B663" s="42" t="s">
        <v>48</v>
      </c>
      <c r="C663" s="42" t="s">
        <v>49</v>
      </c>
      <c r="D663" s="42" t="s">
        <v>294</v>
      </c>
      <c r="E663" s="42" t="s">
        <v>296</v>
      </c>
      <c r="F663" s="42" t="s">
        <v>269</v>
      </c>
      <c r="G663" s="42" t="s">
        <v>297</v>
      </c>
      <c r="H663" s="43" t="s">
        <v>56</v>
      </c>
      <c r="I663" s="44">
        <v>298</v>
      </c>
      <c r="J663" s="45">
        <v>8.3962602919805194E-5</v>
      </c>
      <c r="K663" s="45">
        <v>6.9402031594152395E-5</v>
      </c>
      <c r="L663" s="45">
        <v>6.8805588648883045E-5</v>
      </c>
      <c r="M663" s="45">
        <v>7.8670121090894992E-5</v>
      </c>
      <c r="N663" s="45">
        <v>8.3554860366578281E-5</v>
      </c>
      <c r="O663" s="45">
        <v>7.4142425961023923E-5</v>
      </c>
      <c r="P663" s="45">
        <v>7.0118570195355079E-5</v>
      </c>
      <c r="Q663" s="45">
        <v>6.8329888506558274E-5</v>
      </c>
      <c r="R663" s="45">
        <v>6.1722209979999998E-5</v>
      </c>
      <c r="S663" s="45">
        <v>5.8683334447799994E-5</v>
      </c>
      <c r="T663" s="45">
        <v>4.5012166621999993E-5</v>
      </c>
      <c r="U663" s="45">
        <v>4.9887358413999995E-5</v>
      </c>
      <c r="V663" s="45">
        <v>4.1939907477671146E-5</v>
      </c>
      <c r="W663" s="45">
        <v>3.9413447147440545E-5</v>
      </c>
      <c r="X663" s="45">
        <v>3.780296936231759E-5</v>
      </c>
      <c r="Y663" s="45">
        <v>3.7852646654274408E-5</v>
      </c>
      <c r="Z663" s="45">
        <v>3.6587499307257074E-5</v>
      </c>
      <c r="AA663" s="45">
        <v>3.1803714842378034E-5</v>
      </c>
      <c r="AB663" s="45">
        <v>3.1495344668628127E-5</v>
      </c>
      <c r="AC663" s="45">
        <v>3.0934491615690755E-5</v>
      </c>
      <c r="AD663" s="45">
        <v>2.4641504629473577E-5</v>
      </c>
      <c r="AE663" s="45">
        <v>2.1633891274950464E-5</v>
      </c>
    </row>
    <row r="664" spans="1:31" ht="15" customHeight="1">
      <c r="A664" s="42" t="s">
        <v>47</v>
      </c>
      <c r="B664" s="42" t="s">
        <v>48</v>
      </c>
      <c r="C664" s="42" t="s">
        <v>49</v>
      </c>
      <c r="D664" s="42" t="s">
        <v>294</v>
      </c>
      <c r="E664" s="42" t="s">
        <v>296</v>
      </c>
      <c r="F664" s="42" t="s">
        <v>269</v>
      </c>
      <c r="G664" s="42" t="s">
        <v>298</v>
      </c>
      <c r="H664" s="43" t="s">
        <v>54</v>
      </c>
      <c r="I664" s="44">
        <v>25</v>
      </c>
      <c r="J664" s="45">
        <v>4.0735493531129002E-4</v>
      </c>
      <c r="K664" s="45">
        <v>5.0849808163547694E-4</v>
      </c>
      <c r="L664" s="45">
        <v>3.1905856249052925E-4</v>
      </c>
      <c r="M664" s="45">
        <v>2.554149952448739E-4</v>
      </c>
      <c r="N664" s="45">
        <v>3.0411305110309003E-4</v>
      </c>
      <c r="O664" s="45">
        <v>2.5859214526552816E-4</v>
      </c>
      <c r="P664" s="45">
        <v>2.7178364230168075E-4</v>
      </c>
      <c r="Q664" s="45">
        <v>2.246637366024749E-4</v>
      </c>
      <c r="R664" s="45">
        <v>1.8370414000000001E-4</v>
      </c>
      <c r="S664" s="45">
        <v>1.5712009000000001E-4</v>
      </c>
      <c r="T664" s="45">
        <v>1.6463358999999999E-4</v>
      </c>
      <c r="U664" s="45">
        <v>1.8180776999999999E-4</v>
      </c>
      <c r="V664" s="45">
        <v>1.5945716451064504E-4</v>
      </c>
      <c r="W664" s="45">
        <v>1.5553076937589586E-4</v>
      </c>
      <c r="X664" s="45">
        <v>1.6047210241987932E-4</v>
      </c>
      <c r="Y664" s="45">
        <v>1.7126118786728003E-4</v>
      </c>
      <c r="Z664" s="45">
        <v>1.7338261748685429E-4</v>
      </c>
      <c r="AA664" s="45">
        <v>1.495527024827798E-4</v>
      </c>
      <c r="AB664" s="45">
        <v>8.0225382347127333E-5</v>
      </c>
      <c r="AC664" s="45">
        <v>1.4431592223948167E-4</v>
      </c>
      <c r="AD664" s="45">
        <v>1.3689695918188351E-4</v>
      </c>
      <c r="AE664" s="45">
        <v>1.4248577978004216E-4</v>
      </c>
    </row>
    <row r="665" spans="1:31" ht="15" customHeight="1">
      <c r="A665" s="42" t="s">
        <v>47</v>
      </c>
      <c r="B665" s="42" t="s">
        <v>48</v>
      </c>
      <c r="C665" s="42" t="s">
        <v>49</v>
      </c>
      <c r="D665" s="42" t="s">
        <v>294</v>
      </c>
      <c r="E665" s="42" t="s">
        <v>296</v>
      </c>
      <c r="F665" s="42" t="s">
        <v>269</v>
      </c>
      <c r="G665" s="42" t="s">
        <v>298</v>
      </c>
      <c r="H665" s="43" t="s">
        <v>55</v>
      </c>
      <c r="I665" s="44">
        <v>1</v>
      </c>
      <c r="J665" s="45">
        <v>0.8639183468081838</v>
      </c>
      <c r="K665" s="45">
        <v>1.0784227315325194</v>
      </c>
      <c r="L665" s="45">
        <v>0.67665939932991448</v>
      </c>
      <c r="M665" s="45">
        <v>0.54168412191532866</v>
      </c>
      <c r="N665" s="45">
        <v>0.64496295877943344</v>
      </c>
      <c r="O665" s="45">
        <v>0.54842222167913213</v>
      </c>
      <c r="P665" s="45">
        <v>0.57639874859340456</v>
      </c>
      <c r="Q665" s="45">
        <v>0.47646685258652877</v>
      </c>
      <c r="R665" s="45">
        <v>0.38959974011199999</v>
      </c>
      <c r="S665" s="45">
        <v>0.333220286872</v>
      </c>
      <c r="T665" s="45">
        <v>0.34915491767200002</v>
      </c>
      <c r="U665" s="45">
        <v>0.38557791861599999</v>
      </c>
      <c r="V665" s="45">
        <v>0.33817675449417595</v>
      </c>
      <c r="W665" s="45">
        <v>0.32984965569239988</v>
      </c>
      <c r="X665" s="45">
        <v>0.34032923481208011</v>
      </c>
      <c r="Y665" s="45">
        <v>0.3632107272289275</v>
      </c>
      <c r="Z665" s="45">
        <v>0.36770985516612059</v>
      </c>
      <c r="AA665" s="45">
        <v>0.31717137142547941</v>
      </c>
      <c r="AB665" s="45">
        <v>0.17014199088178764</v>
      </c>
      <c r="AC665" s="45">
        <v>0.30606520788549268</v>
      </c>
      <c r="AD665" s="45">
        <v>0.29033107103293854</v>
      </c>
      <c r="AE665" s="45">
        <v>0.30218384175751345</v>
      </c>
    </row>
    <row r="666" spans="1:31" ht="15" customHeight="1">
      <c r="A666" s="42" t="s">
        <v>47</v>
      </c>
      <c r="B666" s="42" t="s">
        <v>48</v>
      </c>
      <c r="C666" s="42" t="s">
        <v>49</v>
      </c>
      <c r="D666" s="42" t="s">
        <v>294</v>
      </c>
      <c r="E666" s="42" t="s">
        <v>296</v>
      </c>
      <c r="F666" s="42" t="s">
        <v>269</v>
      </c>
      <c r="G666" s="42" t="s">
        <v>298</v>
      </c>
      <c r="H666" s="43" t="s">
        <v>56</v>
      </c>
      <c r="I666" s="44">
        <v>298</v>
      </c>
      <c r="J666" s="45">
        <v>4.8556708289105774E-4</v>
      </c>
      <c r="K666" s="45">
        <v>6.0612971330948836E-4</v>
      </c>
      <c r="L666" s="45">
        <v>3.803178064887108E-4</v>
      </c>
      <c r="M666" s="45">
        <v>3.0445467433188971E-4</v>
      </c>
      <c r="N666" s="45">
        <v>3.6250275691488332E-4</v>
      </c>
      <c r="O666" s="45">
        <v>3.0824183715650959E-4</v>
      </c>
      <c r="P666" s="45">
        <v>3.2396610162360349E-4</v>
      </c>
      <c r="Q666" s="45">
        <v>2.6779917403015009E-4</v>
      </c>
      <c r="R666" s="45">
        <v>2.1897533488E-4</v>
      </c>
      <c r="S666" s="45">
        <v>1.8728714728E-4</v>
      </c>
      <c r="T666" s="45">
        <v>1.9624323928E-4</v>
      </c>
      <c r="U666" s="45">
        <v>2.1671486183999999E-4</v>
      </c>
      <c r="V666" s="45">
        <v>1.9007294009668887E-4</v>
      </c>
      <c r="W666" s="45">
        <v>1.8539267709606784E-4</v>
      </c>
      <c r="X666" s="45">
        <v>1.9128274608449616E-4</v>
      </c>
      <c r="Y666" s="45">
        <v>2.0414333593779782E-4</v>
      </c>
      <c r="Z666" s="45">
        <v>2.0667208004433035E-4</v>
      </c>
      <c r="AA666" s="45">
        <v>1.7826682135947355E-4</v>
      </c>
      <c r="AB666" s="45">
        <v>9.5628655757775771E-5</v>
      </c>
      <c r="AC666" s="45">
        <v>1.7202457930946214E-4</v>
      </c>
      <c r="AD666" s="45">
        <v>1.6318117534480517E-4</v>
      </c>
      <c r="AE666" s="45">
        <v>1.6984304949781032E-4</v>
      </c>
    </row>
    <row r="667" spans="1:31" ht="15" customHeight="1">
      <c r="A667" s="42" t="s">
        <v>47</v>
      </c>
      <c r="B667" s="42" t="s">
        <v>48</v>
      </c>
      <c r="C667" s="42" t="s">
        <v>49</v>
      </c>
      <c r="D667" s="42" t="s">
        <v>294</v>
      </c>
      <c r="E667" s="42" t="s">
        <v>299</v>
      </c>
      <c r="F667" s="42" t="s">
        <v>269</v>
      </c>
      <c r="G667" s="42" t="s">
        <v>300</v>
      </c>
      <c r="H667" s="43" t="s">
        <v>54</v>
      </c>
      <c r="I667" s="44">
        <v>25</v>
      </c>
      <c r="J667" s="45">
        <v>4.4330356985547827E-4</v>
      </c>
      <c r="K667" s="45">
        <v>5.5702966761495964E-4</v>
      </c>
      <c r="L667" s="45">
        <v>5.2091995983805908E-4</v>
      </c>
      <c r="M667" s="45">
        <v>3.462885452557624E-4</v>
      </c>
      <c r="N667" s="45">
        <v>4.0941121225220283E-4</v>
      </c>
      <c r="O667" s="45">
        <v>3.6249188612440199E-4</v>
      </c>
      <c r="P667" s="45">
        <v>3.9300859597437519E-4</v>
      </c>
      <c r="Q667" s="45">
        <v>3.8618189127636769E-4</v>
      </c>
      <c r="R667" s="45">
        <v>4.1881314749999993E-4</v>
      </c>
      <c r="S667" s="45">
        <v>3.9776604662499995E-4</v>
      </c>
      <c r="T667" s="45">
        <v>4.1094495590000005E-4</v>
      </c>
      <c r="U667" s="45">
        <v>3.9637206275E-4</v>
      </c>
      <c r="V667" s="45">
        <v>3.5364199335402856E-4</v>
      </c>
      <c r="W667" s="45">
        <v>3.3654109810145962E-4</v>
      </c>
      <c r="X667" s="45">
        <v>3.4924095321864465E-4</v>
      </c>
      <c r="Y667" s="45">
        <v>3.43538009960253E-4</v>
      </c>
      <c r="Z667" s="45">
        <v>3.4674589739254659E-4</v>
      </c>
      <c r="AA667" s="45">
        <v>3.4919278445765797E-4</v>
      </c>
      <c r="AB667" s="45">
        <v>3.4133228799023552E-4</v>
      </c>
      <c r="AC667" s="45">
        <v>3.4453994660968852E-4</v>
      </c>
      <c r="AD667" s="45">
        <v>3.4537422260372746E-4</v>
      </c>
      <c r="AE667" s="45">
        <v>3.6704655434877071E-4</v>
      </c>
    </row>
    <row r="668" spans="1:31" ht="15" customHeight="1">
      <c r="A668" s="42" t="s">
        <v>47</v>
      </c>
      <c r="B668" s="42" t="s">
        <v>48</v>
      </c>
      <c r="C668" s="42" t="s">
        <v>49</v>
      </c>
      <c r="D668" s="42" t="s">
        <v>294</v>
      </c>
      <c r="E668" s="42" t="s">
        <v>299</v>
      </c>
      <c r="F668" s="42" t="s">
        <v>269</v>
      </c>
      <c r="G668" s="42" t="s">
        <v>300</v>
      </c>
      <c r="H668" s="43" t="s">
        <v>55</v>
      </c>
      <c r="I668" s="44">
        <v>1</v>
      </c>
      <c r="J668" s="45">
        <v>0.94015821094949836</v>
      </c>
      <c r="K668" s="45">
        <v>1.1813485190778064</v>
      </c>
      <c r="L668" s="45">
        <v>1.1047670508245557</v>
      </c>
      <c r="M668" s="45">
        <v>0.73440874677842094</v>
      </c>
      <c r="N668" s="45">
        <v>0.86827929894447164</v>
      </c>
      <c r="O668" s="45">
        <v>0.76877279209263172</v>
      </c>
      <c r="P668" s="45">
        <v>0.83349263034245491</v>
      </c>
      <c r="Q668" s="45">
        <v>0.81901455501892051</v>
      </c>
      <c r="R668" s="45">
        <v>0.888218923218</v>
      </c>
      <c r="S668" s="45">
        <v>0.84358223168229995</v>
      </c>
      <c r="T668" s="45">
        <v>0.87153206247272008</v>
      </c>
      <c r="U668" s="45">
        <v>0.8406258706802</v>
      </c>
      <c r="V668" s="45">
        <v>0.75000393950522393</v>
      </c>
      <c r="W668" s="45">
        <v>0.71373636085357572</v>
      </c>
      <c r="X668" s="45">
        <v>0.74067021358610152</v>
      </c>
      <c r="Y668" s="45">
        <v>0.72857541152370442</v>
      </c>
      <c r="Z668" s="45">
        <v>0.73537869919011278</v>
      </c>
      <c r="AA668" s="45">
        <v>0.74056805727780106</v>
      </c>
      <c r="AB668" s="45">
        <v>0.72389751636969124</v>
      </c>
      <c r="AC668" s="45">
        <v>0.73070031876982711</v>
      </c>
      <c r="AD668" s="45">
        <v>0.73246965129798525</v>
      </c>
      <c r="AE668" s="45">
        <v>0.77843233246287302</v>
      </c>
    </row>
    <row r="669" spans="1:31" ht="15" customHeight="1">
      <c r="A669" s="42" t="s">
        <v>47</v>
      </c>
      <c r="B669" s="42" t="s">
        <v>48</v>
      </c>
      <c r="C669" s="42" t="s">
        <v>49</v>
      </c>
      <c r="D669" s="42" t="s">
        <v>294</v>
      </c>
      <c r="E669" s="42" t="s">
        <v>299</v>
      </c>
      <c r="F669" s="42" t="s">
        <v>269</v>
      </c>
      <c r="G669" s="42" t="s">
        <v>300</v>
      </c>
      <c r="H669" s="43" t="s">
        <v>56</v>
      </c>
      <c r="I669" s="44">
        <v>298</v>
      </c>
      <c r="J669" s="45">
        <v>5.2841785526773011E-4</v>
      </c>
      <c r="K669" s="45">
        <v>6.6397936379703187E-4</v>
      </c>
      <c r="L669" s="45">
        <v>6.2093659212696637E-4</v>
      </c>
      <c r="M669" s="45">
        <v>4.1277594594486881E-4</v>
      </c>
      <c r="N669" s="45">
        <v>4.8801816500462574E-4</v>
      </c>
      <c r="O669" s="45">
        <v>4.3209032826028716E-4</v>
      </c>
      <c r="P669" s="45">
        <v>4.6846624640145524E-4</v>
      </c>
      <c r="Q669" s="45">
        <v>4.6032881440143027E-4</v>
      </c>
      <c r="R669" s="45">
        <v>4.9922527181999994E-4</v>
      </c>
      <c r="S669" s="45">
        <v>4.7413712757699998E-4</v>
      </c>
      <c r="T669" s="45">
        <v>4.8984638743280009E-4</v>
      </c>
      <c r="U669" s="45">
        <v>4.7247549879799995E-4</v>
      </c>
      <c r="V669" s="45">
        <v>4.2154125607800211E-4</v>
      </c>
      <c r="W669" s="45">
        <v>4.0115698893693994E-4</v>
      </c>
      <c r="X669" s="45">
        <v>4.1629521623662448E-4</v>
      </c>
      <c r="Y669" s="45">
        <v>4.0949730787262159E-4</v>
      </c>
      <c r="Z669" s="45">
        <v>4.1332110969191551E-4</v>
      </c>
      <c r="AA669" s="45">
        <v>4.1623779907352834E-4</v>
      </c>
      <c r="AB669" s="45">
        <v>4.0686808728436068E-4</v>
      </c>
      <c r="AC669" s="45">
        <v>4.1069161635874863E-4</v>
      </c>
      <c r="AD669" s="45">
        <v>4.1168607334364325E-4</v>
      </c>
      <c r="AE669" s="45">
        <v>4.3751949278373481E-4</v>
      </c>
    </row>
    <row r="670" spans="1:31" ht="15" customHeight="1">
      <c r="A670" s="42" t="s">
        <v>47</v>
      </c>
      <c r="B670" s="42" t="s">
        <v>48</v>
      </c>
      <c r="C670" s="42" t="s">
        <v>49</v>
      </c>
      <c r="D670" s="42" t="s">
        <v>294</v>
      </c>
      <c r="E670" s="42" t="s">
        <v>299</v>
      </c>
      <c r="F670" s="42" t="s">
        <v>269</v>
      </c>
      <c r="G670" s="42" t="s">
        <v>301</v>
      </c>
      <c r="H670" s="43" t="s">
        <v>54</v>
      </c>
      <c r="I670" s="44">
        <v>25</v>
      </c>
      <c r="J670" s="45">
        <v>1.2909384421889609E-3</v>
      </c>
      <c r="K670" s="45">
        <v>1.0780015195734137E-3</v>
      </c>
      <c r="L670" s="45">
        <v>9.7517655181324811E-4</v>
      </c>
      <c r="M670" s="45">
        <v>1.0452263198606358E-3</v>
      </c>
      <c r="N670" s="45">
        <v>1.332722595899404E-3</v>
      </c>
      <c r="O670" s="45">
        <v>1.0816783581602493E-3</v>
      </c>
      <c r="P670" s="45">
        <v>1.2331930627056803E-3</v>
      </c>
      <c r="Q670" s="45">
        <v>1.1271279206952077E-3</v>
      </c>
      <c r="R670" s="45">
        <v>1.0441036900000001E-3</v>
      </c>
      <c r="S670" s="45">
        <v>1.0438746775000001E-3</v>
      </c>
      <c r="T670" s="45">
        <v>1.0082995174999999E-3</v>
      </c>
      <c r="U670" s="45">
        <v>1.057374254875E-3</v>
      </c>
      <c r="V670" s="45">
        <v>9.6069980866101291E-4</v>
      </c>
      <c r="W670" s="45">
        <v>9.5611229963327474E-4</v>
      </c>
      <c r="X670" s="45">
        <v>1.0561455811513715E-3</v>
      </c>
      <c r="Y670" s="45">
        <v>1.085174874283946E-3</v>
      </c>
      <c r="Z670" s="45">
        <v>1.0335879905278298E-3</v>
      </c>
      <c r="AA670" s="45">
        <v>9.9209463088052903E-4</v>
      </c>
      <c r="AB670" s="45">
        <v>1.0011317228906264E-3</v>
      </c>
      <c r="AC670" s="45">
        <v>1.022507272489408E-3</v>
      </c>
      <c r="AD670" s="45">
        <v>1.0259422976559168E-3</v>
      </c>
      <c r="AE670" s="45">
        <v>1.0696543687884284E-3</v>
      </c>
    </row>
    <row r="671" spans="1:31" ht="15" customHeight="1">
      <c r="A671" s="42" t="s">
        <v>47</v>
      </c>
      <c r="B671" s="42" t="s">
        <v>48</v>
      </c>
      <c r="C671" s="42" t="s">
        <v>49</v>
      </c>
      <c r="D671" s="42" t="s">
        <v>294</v>
      </c>
      <c r="E671" s="42" t="s">
        <v>299</v>
      </c>
      <c r="F671" s="42" t="s">
        <v>269</v>
      </c>
      <c r="G671" s="42" t="s">
        <v>301</v>
      </c>
      <c r="H671" s="43" t="s">
        <v>55</v>
      </c>
      <c r="I671" s="44">
        <v>1</v>
      </c>
      <c r="J671" s="45">
        <v>2.7378222481943486</v>
      </c>
      <c r="K671" s="45">
        <v>2.2862256227112954</v>
      </c>
      <c r="L671" s="45">
        <v>2.0681544310855369</v>
      </c>
      <c r="M671" s="45">
        <v>2.2167159791604365</v>
      </c>
      <c r="N671" s="45">
        <v>2.826438081383456</v>
      </c>
      <c r="O671" s="45">
        <v>2.2940234619862565</v>
      </c>
      <c r="P671" s="45">
        <v>2.6153558473862071</v>
      </c>
      <c r="Q671" s="45">
        <v>2.3904128942103959</v>
      </c>
      <c r="R671" s="45">
        <v>2.2143351057520002</v>
      </c>
      <c r="S671" s="45">
        <v>2.2138494160420001</v>
      </c>
      <c r="T671" s="45">
        <v>2.1384016167139999</v>
      </c>
      <c r="U671" s="45">
        <v>2.2424793197388997</v>
      </c>
      <c r="V671" s="45">
        <v>2.037452154208276</v>
      </c>
      <c r="W671" s="45">
        <v>2.027722965062249</v>
      </c>
      <c r="X671" s="45">
        <v>2.2398735485058285</v>
      </c>
      <c r="Y671" s="45">
        <v>2.3014388733813926</v>
      </c>
      <c r="Z671" s="45">
        <v>2.1920334103114212</v>
      </c>
      <c r="AA671" s="45">
        <v>2.1040342931714253</v>
      </c>
      <c r="AB671" s="45">
        <v>2.123200157906441</v>
      </c>
      <c r="AC671" s="45">
        <v>2.1685334234955365</v>
      </c>
      <c r="AD671" s="45">
        <v>2.1758184248686683</v>
      </c>
      <c r="AE671" s="45">
        <v>2.268522985326499</v>
      </c>
    </row>
    <row r="672" spans="1:31" ht="15" customHeight="1">
      <c r="A672" s="42" t="s">
        <v>47</v>
      </c>
      <c r="B672" s="42" t="s">
        <v>48</v>
      </c>
      <c r="C672" s="42" t="s">
        <v>49</v>
      </c>
      <c r="D672" s="42" t="s">
        <v>294</v>
      </c>
      <c r="E672" s="42" t="s">
        <v>299</v>
      </c>
      <c r="F672" s="42" t="s">
        <v>269</v>
      </c>
      <c r="G672" s="42" t="s">
        <v>301</v>
      </c>
      <c r="H672" s="43" t="s">
        <v>56</v>
      </c>
      <c r="I672" s="44">
        <v>298</v>
      </c>
      <c r="J672" s="45">
        <v>1.5387986230892415E-3</v>
      </c>
      <c r="K672" s="45">
        <v>1.2849778113315088E-3</v>
      </c>
      <c r="L672" s="45">
        <v>1.162410449761392E-3</v>
      </c>
      <c r="M672" s="45">
        <v>1.245909773273878E-3</v>
      </c>
      <c r="N672" s="45">
        <v>1.5886053343120896E-3</v>
      </c>
      <c r="O672" s="45">
        <v>1.2893606029270169E-3</v>
      </c>
      <c r="P672" s="45">
        <v>1.4699661307451711E-3</v>
      </c>
      <c r="Q672" s="45">
        <v>1.3435364814686874E-3</v>
      </c>
      <c r="R672" s="45">
        <v>1.24457159848E-3</v>
      </c>
      <c r="S672" s="45">
        <v>1.24429861558E-3</v>
      </c>
      <c r="T672" s="45">
        <v>1.2018930248599998E-3</v>
      </c>
      <c r="U672" s="45">
        <v>1.2603901118109998E-3</v>
      </c>
      <c r="V672" s="45">
        <v>1.1451541719239274E-3</v>
      </c>
      <c r="W672" s="45">
        <v>1.1396858611628635E-3</v>
      </c>
      <c r="X672" s="45">
        <v>1.2589255327324349E-3</v>
      </c>
      <c r="Y672" s="45">
        <v>1.2935284501464635E-3</v>
      </c>
      <c r="Z672" s="45">
        <v>1.232036884709173E-3</v>
      </c>
      <c r="AA672" s="45">
        <v>1.1825768000095903E-3</v>
      </c>
      <c r="AB672" s="45">
        <v>1.1933490136856266E-3</v>
      </c>
      <c r="AC672" s="45">
        <v>1.2188286688073742E-3</v>
      </c>
      <c r="AD672" s="45">
        <v>1.2229232188058529E-3</v>
      </c>
      <c r="AE672" s="45">
        <v>1.2750280075958069E-3</v>
      </c>
    </row>
    <row r="673" spans="1:31" ht="15" customHeight="1">
      <c r="A673" s="42" t="s">
        <v>47</v>
      </c>
      <c r="B673" s="42" t="s">
        <v>48</v>
      </c>
      <c r="C673" s="42" t="s">
        <v>49</v>
      </c>
      <c r="D673" s="42" t="s">
        <v>294</v>
      </c>
      <c r="E673" s="42" t="s">
        <v>299</v>
      </c>
      <c r="F673" s="42" t="s">
        <v>269</v>
      </c>
      <c r="G673" s="42" t="s">
        <v>302</v>
      </c>
      <c r="H673" s="43" t="s">
        <v>54</v>
      </c>
      <c r="I673" s="44">
        <v>25</v>
      </c>
      <c r="J673" s="45">
        <v>5.2719820122113465E-5</v>
      </c>
      <c r="K673" s="45">
        <v>1.8233442999192379E-5</v>
      </c>
      <c r="L673" s="45">
        <v>2.0759456669222669E-5</v>
      </c>
      <c r="M673" s="45">
        <v>3.6971069468351199E-5</v>
      </c>
      <c r="N673" s="45">
        <v>4.5558180645229759E-5</v>
      </c>
      <c r="O673" s="45">
        <v>3.7968850841171613E-5</v>
      </c>
      <c r="P673" s="45">
        <v>4.2279313318798586E-5</v>
      </c>
      <c r="Q673" s="45">
        <v>3.8663274730125712E-5</v>
      </c>
      <c r="R673" s="45">
        <v>3.5142597500000001E-5</v>
      </c>
      <c r="S673" s="45">
        <v>2.8187012500000001E-5</v>
      </c>
      <c r="T673" s="45">
        <v>3.1557419999999998E-5</v>
      </c>
      <c r="U673" s="45">
        <v>3.3699602500000002E-5</v>
      </c>
      <c r="V673" s="45">
        <v>4.0304387188736618E-5</v>
      </c>
      <c r="W673" s="45">
        <v>3.8659536904911471E-5</v>
      </c>
      <c r="X673" s="45">
        <v>4.1786756046541924E-5</v>
      </c>
      <c r="Y673" s="45">
        <v>4.014634245628227E-5</v>
      </c>
      <c r="Z673" s="45">
        <v>4.352615087302952E-5</v>
      </c>
      <c r="AA673" s="45">
        <v>4.6842949021879741E-5</v>
      </c>
      <c r="AB673" s="45">
        <v>4.0811572368987397E-5</v>
      </c>
      <c r="AC673" s="45">
        <v>4.5112656107919105E-5</v>
      </c>
      <c r="AD673" s="45">
        <v>4.4971868443193565E-5</v>
      </c>
      <c r="AE673" s="45">
        <v>4.4630749471505234E-5</v>
      </c>
    </row>
    <row r="674" spans="1:31" ht="15" customHeight="1">
      <c r="A674" s="42" t="s">
        <v>47</v>
      </c>
      <c r="B674" s="42" t="s">
        <v>48</v>
      </c>
      <c r="C674" s="42" t="s">
        <v>49</v>
      </c>
      <c r="D674" s="42" t="s">
        <v>294</v>
      </c>
      <c r="E674" s="42" t="s">
        <v>299</v>
      </c>
      <c r="F674" s="42" t="s">
        <v>269</v>
      </c>
      <c r="G674" s="42" t="s">
        <v>302</v>
      </c>
      <c r="H674" s="43" t="s">
        <v>55</v>
      </c>
      <c r="I674" s="44">
        <v>1</v>
      </c>
      <c r="J674" s="45">
        <v>0.11180819451497824</v>
      </c>
      <c r="K674" s="45">
        <v>3.8669485912687193E-2</v>
      </c>
      <c r="L674" s="45">
        <v>4.4026655704087432E-2</v>
      </c>
      <c r="M674" s="45">
        <v>7.8408244128479229E-2</v>
      </c>
      <c r="N674" s="45">
        <v>9.661978951240327E-2</v>
      </c>
      <c r="O674" s="45">
        <v>8.0524338863956768E-2</v>
      </c>
      <c r="P674" s="45">
        <v>8.9665967686508044E-2</v>
      </c>
      <c r="Q674" s="45">
        <v>8.1997073047650609E-2</v>
      </c>
      <c r="R674" s="45">
        <v>7.4530420777999998E-2</v>
      </c>
      <c r="S674" s="45">
        <v>5.9779016109999999E-2</v>
      </c>
      <c r="T674" s="45">
        <v>6.6926976336000005E-2</v>
      </c>
      <c r="U674" s="45">
        <v>7.1470116981999995E-2</v>
      </c>
      <c r="V674" s="45">
        <v>8.547754434987262E-2</v>
      </c>
      <c r="W674" s="45">
        <v>8.198914586793625E-2</v>
      </c>
      <c r="X674" s="45">
        <v>8.8621352223506103E-2</v>
      </c>
      <c r="Y674" s="45">
        <v>8.5142363081283451E-2</v>
      </c>
      <c r="Z674" s="45">
        <v>9.2310260771521005E-2</v>
      </c>
      <c r="AA674" s="45">
        <v>9.9344526285602558E-2</v>
      </c>
      <c r="AB674" s="45">
        <v>8.6553182680148485E-2</v>
      </c>
      <c r="AC674" s="45">
        <v>9.567492107367484E-2</v>
      </c>
      <c r="AD674" s="45">
        <v>9.53763385943249E-2</v>
      </c>
      <c r="AE674" s="45">
        <v>9.465289347916829E-2</v>
      </c>
    </row>
    <row r="675" spans="1:31" ht="15" customHeight="1">
      <c r="A675" s="42" t="s">
        <v>47</v>
      </c>
      <c r="B675" s="42" t="s">
        <v>48</v>
      </c>
      <c r="C675" s="42" t="s">
        <v>49</v>
      </c>
      <c r="D675" s="42" t="s">
        <v>294</v>
      </c>
      <c r="E675" s="42" t="s">
        <v>299</v>
      </c>
      <c r="F675" s="42" t="s">
        <v>269</v>
      </c>
      <c r="G675" s="42" t="s">
        <v>302</v>
      </c>
      <c r="H675" s="43" t="s">
        <v>56</v>
      </c>
      <c r="I675" s="44">
        <v>298</v>
      </c>
      <c r="J675" s="45">
        <v>6.2842025585559244E-5</v>
      </c>
      <c r="K675" s="45">
        <v>2.1734264055037315E-5</v>
      </c>
      <c r="L675" s="45">
        <v>2.4745272349713421E-5</v>
      </c>
      <c r="M675" s="45">
        <v>4.406951480627463E-5</v>
      </c>
      <c r="N675" s="45">
        <v>5.4305351329113868E-5</v>
      </c>
      <c r="O675" s="45">
        <v>4.5258870202676566E-5</v>
      </c>
      <c r="P675" s="45">
        <v>5.0396941476007916E-5</v>
      </c>
      <c r="Q675" s="45">
        <v>4.6086623478309846E-5</v>
      </c>
      <c r="R675" s="45">
        <v>4.1889976219999998E-5</v>
      </c>
      <c r="S675" s="45">
        <v>3.3598918900000002E-5</v>
      </c>
      <c r="T675" s="45">
        <v>3.7616444640000004E-5</v>
      </c>
      <c r="U675" s="45">
        <v>4.0169926179999998E-5</v>
      </c>
      <c r="V675" s="45">
        <v>4.8042829528974047E-5</v>
      </c>
      <c r="W675" s="45">
        <v>4.6082167990654479E-5</v>
      </c>
      <c r="X675" s="45">
        <v>4.980981320747797E-5</v>
      </c>
      <c r="Y675" s="45">
        <v>4.7854440207888479E-5</v>
      </c>
      <c r="Z675" s="45">
        <v>5.188317184065119E-5</v>
      </c>
      <c r="AA675" s="45">
        <v>5.5836795234080659E-5</v>
      </c>
      <c r="AB675" s="45">
        <v>4.8647394263832984E-5</v>
      </c>
      <c r="AC675" s="45">
        <v>5.3774286080639576E-5</v>
      </c>
      <c r="AD675" s="45">
        <v>5.3606467184286728E-5</v>
      </c>
      <c r="AE675" s="45">
        <v>5.3199853370034241E-5</v>
      </c>
    </row>
    <row r="676" spans="1:31" ht="15" customHeight="1">
      <c r="A676" s="42" t="s">
        <v>47</v>
      </c>
      <c r="B676" s="42" t="s">
        <v>48</v>
      </c>
      <c r="C676" s="42" t="s">
        <v>49</v>
      </c>
      <c r="D676" s="42" t="s">
        <v>294</v>
      </c>
      <c r="E676" s="42" t="s">
        <v>299</v>
      </c>
      <c r="F676" s="42" t="s">
        <v>269</v>
      </c>
      <c r="G676" s="42" t="s">
        <v>303</v>
      </c>
      <c r="H676" s="43" t="s">
        <v>54</v>
      </c>
      <c r="I676" s="44">
        <v>25</v>
      </c>
      <c r="J676" s="45">
        <v>3.7262019213251856E-9</v>
      </c>
      <c r="K676" s="45">
        <v>2.6049484408025181E-9</v>
      </c>
      <c r="L676" s="45">
        <v>2.6798928011778254E-9</v>
      </c>
      <c r="M676" s="45">
        <v>2.3381223499826756E-9</v>
      </c>
      <c r="N676" s="45">
        <v>2.4729838718730987E-9</v>
      </c>
      <c r="O676" s="45">
        <v>2.5225427935794496E-9</v>
      </c>
      <c r="P676" s="45">
        <v>2.6316358362562979E-9</v>
      </c>
      <c r="Q676" s="45">
        <v>2.8532222739595897E-9</v>
      </c>
      <c r="R676" s="45">
        <v>2.5650000000000001E-9</v>
      </c>
      <c r="S676" s="45">
        <v>2.1649999999999999E-9</v>
      </c>
      <c r="T676" s="45">
        <v>3.7224999999999999E-9</v>
      </c>
      <c r="U676" s="45">
        <v>4.1575000000000002E-9</v>
      </c>
      <c r="V676" s="45">
        <v>3.3019788005533911E-9</v>
      </c>
      <c r="W676" s="45">
        <v>3.7153534261069408E-9</v>
      </c>
      <c r="X676" s="45">
        <v>3.0778787712321846E-9</v>
      </c>
      <c r="Y676" s="45">
        <v>5.0539530778123972E-9</v>
      </c>
      <c r="Z676" s="45">
        <v>1.4846599672778539E-8</v>
      </c>
      <c r="AA676" s="45">
        <v>1.7395719672943201E-8</v>
      </c>
      <c r="AB676" s="45">
        <v>1.7417046028490911E-8</v>
      </c>
      <c r="AC676" s="45">
        <v>1.6084494708235715E-8</v>
      </c>
      <c r="AD676" s="45">
        <v>9.7266572370516943E-9</v>
      </c>
      <c r="AE676" s="45">
        <v>1.1406896044269183E-8</v>
      </c>
    </row>
    <row r="677" spans="1:31" ht="15" customHeight="1">
      <c r="A677" s="42" t="s">
        <v>47</v>
      </c>
      <c r="B677" s="42" t="s">
        <v>48</v>
      </c>
      <c r="C677" s="42" t="s">
        <v>49</v>
      </c>
      <c r="D677" s="42" t="s">
        <v>294</v>
      </c>
      <c r="E677" s="42" t="s">
        <v>299</v>
      </c>
      <c r="F677" s="42" t="s">
        <v>269</v>
      </c>
      <c r="G677" s="42" t="s">
        <v>303</v>
      </c>
      <c r="H677" s="43" t="s">
        <v>55</v>
      </c>
      <c r="I677" s="44">
        <v>1</v>
      </c>
      <c r="J677" s="45">
        <v>7.9025290347464539E-6</v>
      </c>
      <c r="K677" s="45">
        <v>5.524574653253981E-6</v>
      </c>
      <c r="L677" s="45">
        <v>5.6835166527379323E-6</v>
      </c>
      <c r="M677" s="45">
        <v>4.9586898798432593E-6</v>
      </c>
      <c r="N677" s="45">
        <v>5.2447041954684677E-6</v>
      </c>
      <c r="O677" s="45">
        <v>5.3498087566232968E-6</v>
      </c>
      <c r="P677" s="45">
        <v>5.581173281532356E-6</v>
      </c>
      <c r="Q677" s="45">
        <v>6.0511137986134982E-6</v>
      </c>
      <c r="R677" s="45">
        <v>5.4398519999999997E-6</v>
      </c>
      <c r="S677" s="45">
        <v>4.591532E-6</v>
      </c>
      <c r="T677" s="45">
        <v>7.8946780000000006E-6</v>
      </c>
      <c r="U677" s="45">
        <v>8.8172260000000003E-6</v>
      </c>
      <c r="V677" s="45">
        <v>7.0028366402136319E-6</v>
      </c>
      <c r="W677" s="45">
        <v>7.8795215460875999E-6</v>
      </c>
      <c r="X677" s="45">
        <v>6.5275652980292168E-6</v>
      </c>
      <c r="Y677" s="45">
        <v>1.0718423687424532E-5</v>
      </c>
      <c r="Z677" s="45">
        <v>3.148666858602872E-5</v>
      </c>
      <c r="AA677" s="45">
        <v>3.6892842282377944E-5</v>
      </c>
      <c r="AB677" s="45">
        <v>3.6938071217223516E-5</v>
      </c>
      <c r="AC677" s="45">
        <v>3.411199637722631E-5</v>
      </c>
      <c r="AD677" s="45">
        <v>2.0628294668339235E-5</v>
      </c>
      <c r="AE677" s="45">
        <v>2.4191745130686085E-5</v>
      </c>
    </row>
    <row r="678" spans="1:31" ht="15" customHeight="1">
      <c r="A678" s="42" t="s">
        <v>47</v>
      </c>
      <c r="B678" s="42" t="s">
        <v>48</v>
      </c>
      <c r="C678" s="42" t="s">
        <v>49</v>
      </c>
      <c r="D678" s="42" t="s">
        <v>294</v>
      </c>
      <c r="E678" s="42" t="s">
        <v>299</v>
      </c>
      <c r="F678" s="42" t="s">
        <v>269</v>
      </c>
      <c r="G678" s="42" t="s">
        <v>303</v>
      </c>
      <c r="H678" s="43" t="s">
        <v>56</v>
      </c>
      <c r="I678" s="44">
        <v>298</v>
      </c>
      <c r="J678" s="45">
        <v>4.4416326902196213E-9</v>
      </c>
      <c r="K678" s="45">
        <v>3.1050985414366019E-9</v>
      </c>
      <c r="L678" s="45">
        <v>3.1944322190039679E-9</v>
      </c>
      <c r="M678" s="45">
        <v>2.7870418411793497E-9</v>
      </c>
      <c r="N678" s="45">
        <v>2.9477967752727338E-9</v>
      </c>
      <c r="O678" s="45">
        <v>3.0068710099467041E-9</v>
      </c>
      <c r="P678" s="45">
        <v>3.1369099168175067E-9</v>
      </c>
      <c r="Q678" s="45">
        <v>3.4010409505598308E-9</v>
      </c>
      <c r="R678" s="45">
        <v>3.0574800000000001E-9</v>
      </c>
      <c r="S678" s="45">
        <v>2.5806799999999998E-9</v>
      </c>
      <c r="T678" s="45">
        <v>4.4372199999999993E-9</v>
      </c>
      <c r="U678" s="45">
        <v>4.9557399999999997E-9</v>
      </c>
      <c r="V678" s="45">
        <v>3.9359587302596421E-9</v>
      </c>
      <c r="W678" s="45">
        <v>4.4287012839194735E-9</v>
      </c>
      <c r="X678" s="45">
        <v>3.6688314953087644E-9</v>
      </c>
      <c r="Y678" s="45">
        <v>6.0243120687523781E-9</v>
      </c>
      <c r="Z678" s="45">
        <v>1.7697146809952022E-8</v>
      </c>
      <c r="AA678" s="45">
        <v>2.0735697850148299E-8</v>
      </c>
      <c r="AB678" s="45">
        <v>2.0761118865961167E-8</v>
      </c>
      <c r="AC678" s="45">
        <v>1.9172717692216975E-8</v>
      </c>
      <c r="AD678" s="45">
        <v>1.1594175426565622E-8</v>
      </c>
      <c r="AE678" s="45">
        <v>1.3597020084768868E-8</v>
      </c>
    </row>
    <row r="679" spans="1:31" ht="15" customHeight="1">
      <c r="A679" s="42" t="s">
        <v>47</v>
      </c>
      <c r="B679" s="42" t="s">
        <v>48</v>
      </c>
      <c r="C679" s="42" t="s">
        <v>49</v>
      </c>
      <c r="D679" s="42" t="s">
        <v>294</v>
      </c>
      <c r="E679" s="42" t="s">
        <v>304</v>
      </c>
      <c r="F679" s="42" t="s">
        <v>269</v>
      </c>
      <c r="G679" s="42" t="s">
        <v>305</v>
      </c>
      <c r="H679" s="43" t="s">
        <v>54</v>
      </c>
      <c r="I679" s="44">
        <v>25</v>
      </c>
      <c r="J679" s="45">
        <v>4.7016175157760286E-4</v>
      </c>
      <c r="K679" s="45">
        <v>4.1334398193980181E-4</v>
      </c>
      <c r="L679" s="45">
        <v>4.1176149817512178E-4</v>
      </c>
      <c r="M679" s="45">
        <v>4.0594349574662173E-4</v>
      </c>
      <c r="N679" s="45">
        <v>5.2383180592207614E-4</v>
      </c>
      <c r="O679" s="45">
        <v>4.2429089788794798E-4</v>
      </c>
      <c r="P679" s="45">
        <v>4.9718378456727497E-4</v>
      </c>
      <c r="Q679" s="45">
        <v>3.2370871678758201E-4</v>
      </c>
      <c r="R679" s="45">
        <v>2.3681858274853901E-4</v>
      </c>
      <c r="S679" s="45">
        <v>1.626141377838377E-4</v>
      </c>
      <c r="T679" s="45">
        <v>1.41927359614628E-4</v>
      </c>
      <c r="U679" s="45">
        <v>1.4386369703794116E-4</v>
      </c>
      <c r="V679" s="45">
        <v>1.3877289085655772E-4</v>
      </c>
      <c r="W679" s="45">
        <v>1.3654991778105674E-4</v>
      </c>
      <c r="X679" s="45">
        <v>1.5919807327625016E-4</v>
      </c>
      <c r="Y679" s="45">
        <v>1.6732681177618387E-4</v>
      </c>
      <c r="Z679" s="45">
        <v>1.7760559827550767E-4</v>
      </c>
      <c r="AA679" s="45">
        <v>1.9625628376584954E-4</v>
      </c>
      <c r="AB679" s="45">
        <v>2.0034994990689517E-4</v>
      </c>
      <c r="AC679" s="45">
        <v>1.9351916192854432E-4</v>
      </c>
      <c r="AD679" s="45">
        <v>1.9424950363303435E-4</v>
      </c>
      <c r="AE679" s="45">
        <v>2.0182261742730519E-4</v>
      </c>
    </row>
    <row r="680" spans="1:31" ht="15" customHeight="1">
      <c r="A680" s="42" t="s">
        <v>47</v>
      </c>
      <c r="B680" s="42" t="s">
        <v>48</v>
      </c>
      <c r="C680" s="42" t="s">
        <v>49</v>
      </c>
      <c r="D680" s="42" t="s">
        <v>294</v>
      </c>
      <c r="E680" s="42" t="s">
        <v>304</v>
      </c>
      <c r="F680" s="42" t="s">
        <v>269</v>
      </c>
      <c r="G680" s="42" t="s">
        <v>305</v>
      </c>
      <c r="H680" s="43" t="s">
        <v>55</v>
      </c>
      <c r="I680" s="44">
        <v>1</v>
      </c>
      <c r="J680" s="45">
        <v>0.99711904274578023</v>
      </c>
      <c r="K680" s="45">
        <v>0.87661991689793162</v>
      </c>
      <c r="L680" s="45">
        <v>0.87326378532979831</v>
      </c>
      <c r="M680" s="45">
        <v>0.86092496577943534</v>
      </c>
      <c r="N680" s="45">
        <v>1.1109424939995391</v>
      </c>
      <c r="O680" s="45">
        <v>0.89983613624076009</v>
      </c>
      <c r="P680" s="45">
        <v>1.0544273703102767</v>
      </c>
      <c r="Q680" s="45">
        <v>0.68652144656310388</v>
      </c>
      <c r="R680" s="45">
        <v>0.50224485029310151</v>
      </c>
      <c r="S680" s="45">
        <v>0.34487206341196303</v>
      </c>
      <c r="T680" s="45">
        <v>0.30099954427070313</v>
      </c>
      <c r="U680" s="45">
        <v>0.30510612867806569</v>
      </c>
      <c r="V680" s="45">
        <v>0.29430954692858757</v>
      </c>
      <c r="W680" s="45">
        <v>0.28959506563006515</v>
      </c>
      <c r="X680" s="45">
        <v>0.33762727380427138</v>
      </c>
      <c r="Y680" s="45">
        <v>0.35486670241493079</v>
      </c>
      <c r="Z680" s="45">
        <v>0.37666595282269666</v>
      </c>
      <c r="AA680" s="45">
        <v>0.4162203266106137</v>
      </c>
      <c r="AB680" s="45">
        <v>0.42490217376254336</v>
      </c>
      <c r="AC680" s="45">
        <v>0.41041543861805685</v>
      </c>
      <c r="AD680" s="45">
        <v>0.41196434730493919</v>
      </c>
      <c r="AE680" s="45">
        <v>0.42802540703982883</v>
      </c>
    </row>
    <row r="681" spans="1:31" ht="15" customHeight="1">
      <c r="A681" s="42" t="s">
        <v>47</v>
      </c>
      <c r="B681" s="42" t="s">
        <v>48</v>
      </c>
      <c r="C681" s="42" t="s">
        <v>49</v>
      </c>
      <c r="D681" s="42" t="s">
        <v>294</v>
      </c>
      <c r="E681" s="42" t="s">
        <v>304</v>
      </c>
      <c r="F681" s="42" t="s">
        <v>269</v>
      </c>
      <c r="G681" s="42" t="s">
        <v>305</v>
      </c>
      <c r="H681" s="43" t="s">
        <v>56</v>
      </c>
      <c r="I681" s="44">
        <v>298</v>
      </c>
      <c r="J681" s="45">
        <v>5.6043280788050265E-4</v>
      </c>
      <c r="K681" s="45">
        <v>4.9270602647224376E-4</v>
      </c>
      <c r="L681" s="45">
        <v>4.908197058247452E-4</v>
      </c>
      <c r="M681" s="45">
        <v>4.8388464692997304E-4</v>
      </c>
      <c r="N681" s="45">
        <v>6.2440751265911481E-4</v>
      </c>
      <c r="O681" s="45">
        <v>5.0575475028243402E-4</v>
      </c>
      <c r="P681" s="45">
        <v>5.9264307120419175E-4</v>
      </c>
      <c r="Q681" s="45">
        <v>3.8586079041079771E-4</v>
      </c>
      <c r="R681" s="45">
        <v>2.8228775063625849E-4</v>
      </c>
      <c r="S681" s="45">
        <v>1.9383605223833453E-4</v>
      </c>
      <c r="T681" s="45">
        <v>1.691774126606366E-4</v>
      </c>
      <c r="U681" s="45">
        <v>1.714855268692259E-4</v>
      </c>
      <c r="V681" s="45">
        <v>1.6541728590101676E-4</v>
      </c>
      <c r="W681" s="45">
        <v>1.627675019950196E-4</v>
      </c>
      <c r="X681" s="45">
        <v>1.8976410334529021E-4</v>
      </c>
      <c r="Y681" s="45">
        <v>1.9945355963721121E-4</v>
      </c>
      <c r="Z681" s="45">
        <v>2.1170587314440516E-4</v>
      </c>
      <c r="AA681" s="45">
        <v>2.339374902488927E-4</v>
      </c>
      <c r="AB681" s="45">
        <v>2.3881714028901904E-4</v>
      </c>
      <c r="AC681" s="45">
        <v>2.3067484101882481E-4</v>
      </c>
      <c r="AD681" s="45">
        <v>2.3154540833057694E-4</v>
      </c>
      <c r="AE681" s="45">
        <v>2.4057255997334784E-4</v>
      </c>
    </row>
    <row r="682" spans="1:31" ht="15" customHeight="1">
      <c r="A682" s="42" t="s">
        <v>47</v>
      </c>
      <c r="B682" s="42" t="s">
        <v>48</v>
      </c>
      <c r="C682" s="42" t="s">
        <v>49</v>
      </c>
      <c r="D682" s="42" t="s">
        <v>294</v>
      </c>
      <c r="E682" s="42" t="s">
        <v>304</v>
      </c>
      <c r="F682" s="42" t="s">
        <v>269</v>
      </c>
      <c r="G682" s="42" t="s">
        <v>306</v>
      </c>
      <c r="H682" s="43" t="s">
        <v>54</v>
      </c>
      <c r="I682" s="44">
        <v>25</v>
      </c>
      <c r="J682" s="45">
        <v>2.6942356393608487E-9</v>
      </c>
      <c r="K682" s="45">
        <v>2.7642518613425227E-9</v>
      </c>
      <c r="L682" s="45">
        <v>3.4418225486364134E-9</v>
      </c>
      <c r="M682" s="45">
        <v>5.7890009740363233E-10</v>
      </c>
      <c r="N682" s="45">
        <v>5.7210827843717571E-10</v>
      </c>
      <c r="O682" s="45">
        <v>5.0018698022695013E-10</v>
      </c>
      <c r="P682" s="45">
        <v>3.7452944718095823E-9</v>
      </c>
      <c r="Q682" s="45">
        <v>3.3250313141902425E-9</v>
      </c>
      <c r="R682" s="45">
        <v>2.3297841937184598E-9</v>
      </c>
      <c r="S682" s="45">
        <v>2.9915297695857882E-11</v>
      </c>
      <c r="T682" s="45">
        <v>4.6227709469726241E-10</v>
      </c>
      <c r="U682" s="45"/>
      <c r="V682" s="45"/>
      <c r="W682" s="45"/>
      <c r="X682" s="45"/>
      <c r="Y682" s="45"/>
      <c r="Z682" s="45"/>
      <c r="AA682" s="45"/>
      <c r="AB682" s="45"/>
      <c r="AC682" s="45"/>
      <c r="AD682" s="45"/>
      <c r="AE682" s="45"/>
    </row>
    <row r="683" spans="1:31" ht="15" customHeight="1">
      <c r="A683" s="42" t="s">
        <v>47</v>
      </c>
      <c r="B683" s="42" t="s">
        <v>48</v>
      </c>
      <c r="C683" s="42" t="s">
        <v>49</v>
      </c>
      <c r="D683" s="42" t="s">
        <v>294</v>
      </c>
      <c r="E683" s="42" t="s">
        <v>304</v>
      </c>
      <c r="F683" s="42" t="s">
        <v>269</v>
      </c>
      <c r="G683" s="42" t="s">
        <v>306</v>
      </c>
      <c r="H683" s="43" t="s">
        <v>56</v>
      </c>
      <c r="I683" s="44">
        <v>298</v>
      </c>
      <c r="J683" s="45">
        <v>6.4230577642362631E-9</v>
      </c>
      <c r="K683" s="45">
        <v>6.5899764374405749E-9</v>
      </c>
      <c r="L683" s="45">
        <v>8.2053049559492088E-9</v>
      </c>
      <c r="M683" s="45">
        <v>1.3800978322102591E-9</v>
      </c>
      <c r="N683" s="45">
        <v>1.3639061357942267E-9</v>
      </c>
      <c r="O683" s="45">
        <v>1.1924457608610492E-9</v>
      </c>
      <c r="P683" s="45">
        <v>8.9287820207940435E-9</v>
      </c>
      <c r="Q683" s="45">
        <v>7.9268746530295368E-9</v>
      </c>
      <c r="R683" s="45">
        <v>5.5542055178248081E-9</v>
      </c>
      <c r="S683" s="45">
        <v>7.1318069706925168E-11</v>
      </c>
      <c r="T683" s="45">
        <v>1.1020685937582734E-9</v>
      </c>
      <c r="U683" s="45"/>
      <c r="V683" s="45"/>
      <c r="W683" s="45"/>
      <c r="X683" s="45"/>
      <c r="Y683" s="45"/>
      <c r="Z683" s="45"/>
      <c r="AA683" s="45"/>
      <c r="AB683" s="45"/>
      <c r="AC683" s="45"/>
      <c r="AD683" s="45"/>
      <c r="AE683" s="45"/>
    </row>
    <row r="684" spans="1:31" ht="15" customHeight="1">
      <c r="A684" s="42" t="s">
        <v>47</v>
      </c>
      <c r="B684" s="42" t="s">
        <v>48</v>
      </c>
      <c r="C684" s="42" t="s">
        <v>49</v>
      </c>
      <c r="D684" s="42" t="s">
        <v>294</v>
      </c>
      <c r="E684" s="42" t="s">
        <v>304</v>
      </c>
      <c r="F684" s="42" t="s">
        <v>269</v>
      </c>
      <c r="G684" s="42" t="s">
        <v>307</v>
      </c>
      <c r="H684" s="43" t="s">
        <v>54</v>
      </c>
      <c r="I684" s="44">
        <v>25</v>
      </c>
      <c r="J684" s="45">
        <v>3.5121735449735397E-4</v>
      </c>
      <c r="K684" s="45">
        <v>3.4296586243386215E-4</v>
      </c>
      <c r="L684" s="45">
        <v>3.3471437037037029E-4</v>
      </c>
      <c r="M684" s="45">
        <v>3.2646287830687858E-4</v>
      </c>
      <c r="N684" s="45">
        <v>3.1821138624338666E-4</v>
      </c>
      <c r="O684" s="45">
        <v>3.0995989417989365E-4</v>
      </c>
      <c r="P684" s="45">
        <v>1.1450911816578489E-4</v>
      </c>
      <c r="Q684" s="45">
        <v>1.7077556948289293E-4</v>
      </c>
      <c r="R684" s="45">
        <v>2.31119252E-4</v>
      </c>
      <c r="S684" s="45">
        <v>3.2707377599999976E-4</v>
      </c>
      <c r="T684" s="45">
        <v>5.1296260000000047E-4</v>
      </c>
      <c r="U684" s="45">
        <v>1.0317750667533153E-3</v>
      </c>
      <c r="V684" s="45">
        <v>9.1317304750000011E-4</v>
      </c>
      <c r="W684" s="45">
        <v>9.0636133408000005E-4</v>
      </c>
      <c r="X684" s="45">
        <v>1.3169076079999999E-3</v>
      </c>
      <c r="Y684" s="45">
        <v>1.252497223736E-3</v>
      </c>
      <c r="Z684" s="45">
        <v>1.156473136E-3</v>
      </c>
      <c r="AA684" s="45">
        <v>1.393348928E-3</v>
      </c>
      <c r="AB684" s="45">
        <v>1.422295352E-3</v>
      </c>
      <c r="AC684" s="45">
        <v>1.0061119999999998E-3</v>
      </c>
      <c r="AD684" s="45">
        <v>1.0817423999999998E-3</v>
      </c>
      <c r="AE684" s="45">
        <v>1.5773040000000003E-3</v>
      </c>
    </row>
    <row r="685" spans="1:31" ht="15" customHeight="1">
      <c r="A685" s="42" t="s">
        <v>47</v>
      </c>
      <c r="B685" s="42" t="s">
        <v>48</v>
      </c>
      <c r="C685" s="42" t="s">
        <v>49</v>
      </c>
      <c r="D685" s="42" t="s">
        <v>294</v>
      </c>
      <c r="E685" s="42" t="s">
        <v>304</v>
      </c>
      <c r="F685" s="42" t="s">
        <v>269</v>
      </c>
      <c r="G685" s="42" t="s">
        <v>307</v>
      </c>
      <c r="H685" s="43" t="s">
        <v>56</v>
      </c>
      <c r="I685" s="44">
        <v>298</v>
      </c>
      <c r="J685" s="45">
        <v>5.4947955111111038E-4</v>
      </c>
      <c r="K685" s="45">
        <v>5.3657009177777732E-4</v>
      </c>
      <c r="L685" s="45">
        <v>5.2366063244444437E-4</v>
      </c>
      <c r="M685" s="45">
        <v>5.1075117311111143E-4</v>
      </c>
      <c r="N685" s="45">
        <v>4.9784171377777848E-4</v>
      </c>
      <c r="O685" s="45">
        <v>4.8493225444444364E-4</v>
      </c>
      <c r="P685" s="45">
        <v>1.7914951537037049E-4</v>
      </c>
      <c r="Q685" s="45">
        <v>2.6717837845598597E-4</v>
      </c>
      <c r="R685" s="45">
        <v>3.6158606975399994E-4</v>
      </c>
      <c r="S685" s="45">
        <v>5.1170692255199954E-4</v>
      </c>
      <c r="T685" s="45">
        <v>8.0252998770000074E-4</v>
      </c>
      <c r="U685" s="45">
        <v>1.6153649794355617E-3</v>
      </c>
      <c r="V685" s="45">
        <v>1.4304100128000002E-3</v>
      </c>
      <c r="W685" s="45">
        <v>1.4182492243806596E-3</v>
      </c>
      <c r="X685" s="45">
        <v>2.0613840652160004E-3</v>
      </c>
      <c r="Y685" s="45">
        <v>1.9595319065349721E-3</v>
      </c>
      <c r="Z685" s="45">
        <v>1.8093022212720001E-3</v>
      </c>
      <c r="AA685" s="45">
        <v>2.1798943978559998E-3</v>
      </c>
      <c r="AB685" s="45">
        <v>2.2251810782039998E-3</v>
      </c>
      <c r="AC685" s="45">
        <v>1.574062224E-3</v>
      </c>
      <c r="AD685" s="45">
        <v>1.6923859848E-3</v>
      </c>
      <c r="AE685" s="45">
        <v>2.4676921080000001E-3</v>
      </c>
    </row>
    <row r="686" spans="1:31" ht="15" customHeight="1">
      <c r="A686" s="42" t="s">
        <v>47</v>
      </c>
      <c r="B686" s="42" t="s">
        <v>48</v>
      </c>
      <c r="C686" s="42" t="s">
        <v>49</v>
      </c>
      <c r="D686" s="42" t="s">
        <v>294</v>
      </c>
      <c r="E686" s="42" t="s">
        <v>304</v>
      </c>
      <c r="F686" s="42" t="s">
        <v>269</v>
      </c>
      <c r="G686" s="42" t="s">
        <v>308</v>
      </c>
      <c r="H686" s="43" t="s">
        <v>54</v>
      </c>
      <c r="I686" s="44">
        <v>25</v>
      </c>
      <c r="J686" s="45">
        <v>9.0875112450396912E-3</v>
      </c>
      <c r="K686" s="45">
        <v>9.0337972901785805E-3</v>
      </c>
      <c r="L686" s="45">
        <v>8.9800833353174681E-3</v>
      </c>
      <c r="M686" s="45">
        <v>8.9263693804563556E-3</v>
      </c>
      <c r="N686" s="45">
        <v>8.8726554255952449E-3</v>
      </c>
      <c r="O686" s="45">
        <v>8.8189414707341342E-3</v>
      </c>
      <c r="P686" s="45">
        <v>8.3242649503968025E-3</v>
      </c>
      <c r="Q686" s="45">
        <v>7.4859877853238298E-3</v>
      </c>
      <c r="R686" s="45">
        <v>6.4801004133933429E-3</v>
      </c>
      <c r="S686" s="45">
        <v>4.2944606849649961E-3</v>
      </c>
      <c r="T686" s="45">
        <v>4.1479588149999965E-3</v>
      </c>
      <c r="U686" s="45">
        <v>5.7133989425898002E-3</v>
      </c>
      <c r="V686" s="45">
        <v>4.5473900850000002E-3</v>
      </c>
      <c r="W686" s="45">
        <v>4.8148346024609497E-3</v>
      </c>
      <c r="X686" s="45">
        <v>5.2882978574999998E-3</v>
      </c>
      <c r="Y686" s="45">
        <v>4.9514086473249992E-3</v>
      </c>
      <c r="Z686" s="45">
        <v>4.7126058044999987E-3</v>
      </c>
      <c r="AA686" s="45">
        <v>5.4636436063000013E-3</v>
      </c>
      <c r="AB686" s="45">
        <v>5.3697052035000014E-3</v>
      </c>
      <c r="AC686" s="45">
        <v>5.3502139471000004E-3</v>
      </c>
      <c r="AD686" s="45">
        <v>4.2651716745000009E-3</v>
      </c>
      <c r="AE686" s="45">
        <v>4.0645998250000001E-3</v>
      </c>
    </row>
    <row r="687" spans="1:31" ht="15" customHeight="1">
      <c r="A687" s="42" t="s">
        <v>47</v>
      </c>
      <c r="B687" s="42" t="s">
        <v>48</v>
      </c>
      <c r="C687" s="42" t="s">
        <v>49</v>
      </c>
      <c r="D687" s="42" t="s">
        <v>294</v>
      </c>
      <c r="E687" s="42" t="s">
        <v>304</v>
      </c>
      <c r="F687" s="42" t="s">
        <v>269</v>
      </c>
      <c r="G687" s="42" t="s">
        <v>308</v>
      </c>
      <c r="H687" s="43" t="s">
        <v>55</v>
      </c>
      <c r="I687" s="44">
        <v>1</v>
      </c>
      <c r="J687" s="45">
        <v>3.086449273769845</v>
      </c>
      <c r="K687" s="45">
        <v>3.0682060614642892</v>
      </c>
      <c r="L687" s="45">
        <v>3.0499628491587329</v>
      </c>
      <c r="M687" s="45">
        <v>3.0317196368531771</v>
      </c>
      <c r="N687" s="45">
        <v>3.0134764245476218</v>
      </c>
      <c r="O687" s="45">
        <v>2.9952332122420655</v>
      </c>
      <c r="P687" s="45">
        <v>2.8272230776984046</v>
      </c>
      <c r="Q687" s="45">
        <v>2.542513669633621</v>
      </c>
      <c r="R687" s="45">
        <v>2.2831933117676115</v>
      </c>
      <c r="S687" s="45">
        <v>1.431828143815999</v>
      </c>
      <c r="T687" s="45">
        <v>1.4236741874139993</v>
      </c>
      <c r="U687" s="45">
        <v>1.664700542310356</v>
      </c>
      <c r="V687" s="45">
        <v>1.7630827871415262</v>
      </c>
      <c r="W687" s="45">
        <v>1.6885887624429161</v>
      </c>
      <c r="X687" s="45">
        <v>1.8404654276124446</v>
      </c>
      <c r="Y687" s="45">
        <v>1.658725218902698</v>
      </c>
      <c r="Z687" s="45">
        <v>1.6798763051734584</v>
      </c>
      <c r="AA687" s="45">
        <v>1.8350068009269977</v>
      </c>
      <c r="AB687" s="45">
        <v>1.8093105089968178</v>
      </c>
      <c r="AC687" s="45">
        <v>1.872479385675291</v>
      </c>
      <c r="AD687" s="45">
        <v>1.5464255284325037</v>
      </c>
      <c r="AE687" s="45">
        <v>1.5580025432984339</v>
      </c>
    </row>
    <row r="688" spans="1:31" ht="15" customHeight="1">
      <c r="A688" s="42" t="s">
        <v>47</v>
      </c>
      <c r="B688" s="42" t="s">
        <v>48</v>
      </c>
      <c r="C688" s="42" t="s">
        <v>49</v>
      </c>
      <c r="D688" s="42" t="s">
        <v>294</v>
      </c>
      <c r="E688" s="42" t="s">
        <v>304</v>
      </c>
      <c r="F688" s="42" t="s">
        <v>269</v>
      </c>
      <c r="G688" s="42" t="s">
        <v>308</v>
      </c>
      <c r="H688" s="43" t="s">
        <v>56</v>
      </c>
      <c r="I688" s="44">
        <v>298</v>
      </c>
      <c r="J688" s="45">
        <v>1.5756092224127001E-2</v>
      </c>
      <c r="K688" s="45">
        <v>1.5662961992571445E-2</v>
      </c>
      <c r="L688" s="45">
        <v>1.556983176101589E-2</v>
      </c>
      <c r="M688" s="45">
        <v>1.5476701529460332E-2</v>
      </c>
      <c r="N688" s="45">
        <v>1.5383571297904774E-2</v>
      </c>
      <c r="O688" s="45">
        <v>1.5290441066349218E-2</v>
      </c>
      <c r="P688" s="45">
        <v>1.4432761921269801E-2</v>
      </c>
      <c r="Q688" s="45">
        <v>1.2979341731063278E-2</v>
      </c>
      <c r="R688" s="45">
        <v>1.1235315916748893E-2</v>
      </c>
      <c r="S688" s="45">
        <v>7.4458140166956746E-3</v>
      </c>
      <c r="T688" s="45">
        <v>7.1918064108799952E-3</v>
      </c>
      <c r="U688" s="45">
        <v>9.8993847848247874E-3</v>
      </c>
      <c r="V688" s="45">
        <v>7.9032410974400023E-3</v>
      </c>
      <c r="W688" s="45">
        <v>8.3480477761073996E-3</v>
      </c>
      <c r="X688" s="45">
        <v>9.1684593398400002E-3</v>
      </c>
      <c r="Y688" s="45">
        <v>8.5844088837984008E-3</v>
      </c>
      <c r="Z688" s="45">
        <v>8.1708016275840005E-3</v>
      </c>
      <c r="AA688" s="45">
        <v>9.4729646235775997E-3</v>
      </c>
      <c r="AB688" s="45">
        <v>9.3100925128319981E-3</v>
      </c>
      <c r="AC688" s="45">
        <v>9.276298218099199E-3</v>
      </c>
      <c r="AD688" s="45">
        <v>7.3950321978240004E-3</v>
      </c>
      <c r="AE688" s="45">
        <v>7.0472770784000003E-3</v>
      </c>
    </row>
    <row r="689" spans="1:31" ht="15" customHeight="1">
      <c r="A689" s="42" t="s">
        <v>47</v>
      </c>
      <c r="B689" s="42" t="s">
        <v>48</v>
      </c>
      <c r="C689" s="42" t="s">
        <v>49</v>
      </c>
      <c r="D689" s="42" t="s">
        <v>294</v>
      </c>
      <c r="E689" s="42" t="s">
        <v>304</v>
      </c>
      <c r="F689" s="42" t="s">
        <v>269</v>
      </c>
      <c r="G689" s="42" t="s">
        <v>309</v>
      </c>
      <c r="H689" s="43" t="s">
        <v>54</v>
      </c>
      <c r="I689" s="44">
        <v>25</v>
      </c>
      <c r="J689" s="45">
        <v>4.9123605524848999E-6</v>
      </c>
      <c r="K689" s="45">
        <v>4.0955954549445731E-6</v>
      </c>
      <c r="L689" s="45">
        <v>3.2782228029389336E-6</v>
      </c>
      <c r="M689" s="45">
        <v>2.4643906440718309E-6</v>
      </c>
      <c r="N689" s="45">
        <v>1.6477023545724526E-6</v>
      </c>
      <c r="O689" s="45">
        <v>8.3107919455231693E-7</v>
      </c>
      <c r="P689" s="45">
        <v>8.2877765552819032E-7</v>
      </c>
      <c r="Q689" s="45">
        <v>8.0920171868580987E-7</v>
      </c>
      <c r="R689" s="45">
        <v>7.9416615330628065E-7</v>
      </c>
      <c r="S689" s="45">
        <v>1.5156691845161261E-8</v>
      </c>
      <c r="T689" s="45">
        <v>3.1142257428990633E-7</v>
      </c>
      <c r="U689" s="45"/>
      <c r="V689" s="45"/>
      <c r="W689" s="45"/>
      <c r="X689" s="45"/>
      <c r="Y689" s="45"/>
      <c r="Z689" s="45"/>
      <c r="AA689" s="45"/>
      <c r="AB689" s="45"/>
      <c r="AC689" s="45"/>
      <c r="AD689" s="45"/>
      <c r="AE689" s="45"/>
    </row>
    <row r="690" spans="1:31" ht="15" customHeight="1">
      <c r="A690" s="42" t="s">
        <v>47</v>
      </c>
      <c r="B690" s="42" t="s">
        <v>48</v>
      </c>
      <c r="C690" s="42" t="s">
        <v>49</v>
      </c>
      <c r="D690" s="42" t="s">
        <v>294</v>
      </c>
      <c r="E690" s="42" t="s">
        <v>304</v>
      </c>
      <c r="F690" s="42" t="s">
        <v>269</v>
      </c>
      <c r="G690" s="42" t="s">
        <v>309</v>
      </c>
      <c r="H690" s="43" t="s">
        <v>55</v>
      </c>
      <c r="I690" s="44">
        <v>1</v>
      </c>
      <c r="J690" s="45">
        <v>4.844242486157108E-3</v>
      </c>
      <c r="K690" s="45">
        <v>4.0388031979693411E-3</v>
      </c>
      <c r="L690" s="45">
        <v>3.232764780071513E-3</v>
      </c>
      <c r="M690" s="45">
        <v>2.4302177604740346E-3</v>
      </c>
      <c r="N690" s="45">
        <v>1.6248542152557145E-3</v>
      </c>
      <c r="O690" s="45">
        <v>8.1955489638785804E-4</v>
      </c>
      <c r="P690" s="45">
        <v>8.1728527203819943E-4</v>
      </c>
      <c r="Q690" s="45">
        <v>7.9798078818669983E-4</v>
      </c>
      <c r="R690" s="45">
        <v>7.7404727700955498E-4</v>
      </c>
      <c r="S690" s="45">
        <v>1.3972422137195301E-5</v>
      </c>
      <c r="T690" s="45">
        <v>3.0353320212138661E-4</v>
      </c>
      <c r="U690" s="45"/>
      <c r="V690" s="45"/>
      <c r="W690" s="45"/>
      <c r="X690" s="45"/>
      <c r="Y690" s="45"/>
      <c r="Z690" s="45"/>
      <c r="AA690" s="45"/>
      <c r="AB690" s="45"/>
      <c r="AC690" s="45"/>
      <c r="AD690" s="45"/>
      <c r="AE690" s="45"/>
    </row>
    <row r="691" spans="1:31" ht="15" customHeight="1">
      <c r="A691" s="42" t="s">
        <v>47</v>
      </c>
      <c r="B691" s="42" t="s">
        <v>48</v>
      </c>
      <c r="C691" s="42" t="s">
        <v>49</v>
      </c>
      <c r="D691" s="42" t="s">
        <v>294</v>
      </c>
      <c r="E691" s="42" t="s">
        <v>304</v>
      </c>
      <c r="F691" s="42" t="s">
        <v>269</v>
      </c>
      <c r="G691" s="42" t="s">
        <v>309</v>
      </c>
      <c r="H691" s="43" t="s">
        <v>56</v>
      </c>
      <c r="I691" s="44">
        <v>298</v>
      </c>
      <c r="J691" s="45">
        <v>1.1711067557124E-5</v>
      </c>
      <c r="K691" s="45">
        <v>9.7638995645878615E-6</v>
      </c>
      <c r="L691" s="45">
        <v>7.8152831622064161E-6</v>
      </c>
      <c r="M691" s="45">
        <v>5.8751072954672452E-6</v>
      </c>
      <c r="N691" s="45">
        <v>3.9281224133007268E-6</v>
      </c>
      <c r="O691" s="45">
        <v>1.9812927998127233E-6</v>
      </c>
      <c r="P691" s="45">
        <v>1.9758059307792058E-6</v>
      </c>
      <c r="Q691" s="45">
        <v>1.9291368973469703E-6</v>
      </c>
      <c r="R691" s="45">
        <v>1.8932921094821729E-6</v>
      </c>
      <c r="S691" s="45">
        <v>3.6133553358864445E-8</v>
      </c>
      <c r="T691" s="45">
        <v>7.4243141710713666E-7</v>
      </c>
      <c r="U691" s="45"/>
      <c r="V691" s="45"/>
      <c r="W691" s="45"/>
      <c r="X691" s="45"/>
      <c r="Y691" s="45"/>
      <c r="Z691" s="45"/>
      <c r="AA691" s="45"/>
      <c r="AB691" s="45"/>
      <c r="AC691" s="45"/>
      <c r="AD691" s="45"/>
      <c r="AE691" s="45"/>
    </row>
    <row r="692" spans="1:31" ht="15" customHeight="1">
      <c r="A692" s="42" t="s">
        <v>47</v>
      </c>
      <c r="B692" s="42" t="s">
        <v>48</v>
      </c>
      <c r="C692" s="42" t="s">
        <v>49</v>
      </c>
      <c r="D692" s="42" t="s">
        <v>294</v>
      </c>
      <c r="E692" s="42" t="s">
        <v>304</v>
      </c>
      <c r="F692" s="42" t="s">
        <v>269</v>
      </c>
      <c r="G692" s="42" t="s">
        <v>310</v>
      </c>
      <c r="H692" s="43" t="s">
        <v>54</v>
      </c>
      <c r="I692" s="44">
        <v>25</v>
      </c>
      <c r="J692" s="45"/>
      <c r="K692" s="45"/>
      <c r="L692" s="45"/>
      <c r="M692" s="45"/>
      <c r="N692" s="45"/>
      <c r="O692" s="45"/>
      <c r="P692" s="45"/>
      <c r="Q692" s="45"/>
      <c r="R692" s="45"/>
      <c r="S692" s="45">
        <v>3.3445660000000031E-8</v>
      </c>
      <c r="T692" s="45">
        <v>2.8741457142857132E-8</v>
      </c>
      <c r="U692" s="45">
        <v>6.6422400000000014E-12</v>
      </c>
      <c r="V692" s="45">
        <v>4.2999574999999995E-8</v>
      </c>
      <c r="W692" s="45">
        <v>4.6314449999999998E-8</v>
      </c>
      <c r="X692" s="45">
        <v>3.3708675E-8</v>
      </c>
      <c r="Y692" s="45">
        <v>3.0978675000000001E-8</v>
      </c>
      <c r="Z692" s="45">
        <v>4.4349630000000005E-8</v>
      </c>
      <c r="AA692" s="45">
        <v>2.1252640500000002E-7</v>
      </c>
      <c r="AB692" s="45">
        <v>2.7927900000000002E-8</v>
      </c>
      <c r="AC692" s="45">
        <v>3.8376974999999995E-8</v>
      </c>
      <c r="AD692" s="45">
        <v>1.7526599999999997E-8</v>
      </c>
      <c r="AE692" s="45">
        <v>3.0515075E-8</v>
      </c>
    </row>
    <row r="693" spans="1:31" ht="15" customHeight="1">
      <c r="A693" s="42" t="s">
        <v>47</v>
      </c>
      <c r="B693" s="42" t="s">
        <v>48</v>
      </c>
      <c r="C693" s="42" t="s">
        <v>49</v>
      </c>
      <c r="D693" s="42" t="s">
        <v>294</v>
      </c>
      <c r="E693" s="42" t="s">
        <v>304</v>
      </c>
      <c r="F693" s="42" t="s">
        <v>269</v>
      </c>
      <c r="G693" s="42" t="s">
        <v>310</v>
      </c>
      <c r="H693" s="43" t="s">
        <v>55</v>
      </c>
      <c r="I693" s="44">
        <v>1</v>
      </c>
      <c r="J693" s="45"/>
      <c r="K693" s="45"/>
      <c r="L693" s="45"/>
      <c r="M693" s="45"/>
      <c r="N693" s="45"/>
      <c r="O693" s="45"/>
      <c r="P693" s="45"/>
      <c r="Q693" s="45"/>
      <c r="R693" s="45"/>
      <c r="S693" s="45">
        <v>2.8103000000000046E-5</v>
      </c>
      <c r="T693" s="45">
        <v>2.4135159611428561E-5</v>
      </c>
      <c r="U693" s="45">
        <v>2.1639999999999999E-5</v>
      </c>
      <c r="V693" s="45">
        <v>3.7973101145230968E-5</v>
      </c>
      <c r="W693" s="45">
        <v>4.0936974510709164E-5</v>
      </c>
      <c r="X693" s="45">
        <v>2.511894409921067E-5</v>
      </c>
      <c r="Y693" s="45">
        <v>2.6805034556422145E-5</v>
      </c>
      <c r="Z693" s="45">
        <v>4.137991208852964E-5</v>
      </c>
      <c r="AA693" s="45">
        <v>1.7756036057586775E-4</v>
      </c>
      <c r="AB693" s="45">
        <v>2.5802953223081334E-5</v>
      </c>
      <c r="AC693" s="45">
        <v>2.9516097011176385E-5</v>
      </c>
      <c r="AD693" s="45">
        <v>1.3871946944876312E-5</v>
      </c>
      <c r="AE693" s="45">
        <v>2.5423894726241813E-5</v>
      </c>
    </row>
    <row r="694" spans="1:31" ht="15" customHeight="1">
      <c r="A694" s="42" t="s">
        <v>47</v>
      </c>
      <c r="B694" s="42" t="s">
        <v>48</v>
      </c>
      <c r="C694" s="42" t="s">
        <v>49</v>
      </c>
      <c r="D694" s="42" t="s">
        <v>294</v>
      </c>
      <c r="E694" s="42" t="s">
        <v>304</v>
      </c>
      <c r="F694" s="42" t="s">
        <v>269</v>
      </c>
      <c r="G694" s="42" t="s">
        <v>310</v>
      </c>
      <c r="H694" s="43" t="s">
        <v>56</v>
      </c>
      <c r="I694" s="44">
        <v>298</v>
      </c>
      <c r="J694" s="45"/>
      <c r="K694" s="45"/>
      <c r="L694" s="45"/>
      <c r="M694" s="45"/>
      <c r="N694" s="45"/>
      <c r="O694" s="45"/>
      <c r="P694" s="45"/>
      <c r="Q694" s="45"/>
      <c r="R694" s="45"/>
      <c r="S694" s="45">
        <v>7.9734453440000072E-8</v>
      </c>
      <c r="T694" s="45">
        <v>6.8519633828571401E-8</v>
      </c>
      <c r="U694" s="45">
        <v>1.583510016E-11</v>
      </c>
      <c r="V694" s="45">
        <v>1.0257058679999999E-7</v>
      </c>
      <c r="W694" s="45">
        <v>1.1041364879999999E-7</v>
      </c>
      <c r="X694" s="45">
        <v>8.0361481199999989E-8</v>
      </c>
      <c r="Y694" s="45">
        <v>7.3853161199999998E-8</v>
      </c>
      <c r="Z694" s="45">
        <v>1.0572963712000001E-7</v>
      </c>
      <c r="AA694" s="45">
        <v>5.0666294952E-7</v>
      </c>
      <c r="AB694" s="45">
        <v>6.6580113600000001E-8</v>
      </c>
      <c r="AC694" s="45">
        <v>9.1490708400000001E-8</v>
      </c>
      <c r="AD694" s="45">
        <v>4.1783414400000004E-8</v>
      </c>
      <c r="AE694" s="45">
        <v>7.2747938799999998E-8</v>
      </c>
    </row>
    <row r="695" spans="1:31" ht="15" customHeight="1">
      <c r="A695" s="42" t="s">
        <v>47</v>
      </c>
      <c r="B695" s="42" t="s">
        <v>48</v>
      </c>
      <c r="C695" s="42" t="s">
        <v>49</v>
      </c>
      <c r="D695" s="42" t="s">
        <v>294</v>
      </c>
      <c r="E695" s="42" t="s">
        <v>304</v>
      </c>
      <c r="F695" s="42" t="s">
        <v>269</v>
      </c>
      <c r="G695" s="42" t="s">
        <v>311</v>
      </c>
      <c r="H695" s="43" t="s">
        <v>54</v>
      </c>
      <c r="I695" s="44">
        <v>25</v>
      </c>
      <c r="J695" s="45"/>
      <c r="K695" s="45"/>
      <c r="L695" s="45"/>
      <c r="M695" s="45"/>
      <c r="N695" s="45"/>
      <c r="O695" s="45"/>
      <c r="P695" s="45"/>
      <c r="Q695" s="45"/>
      <c r="R695" s="45"/>
      <c r="S695" s="45"/>
      <c r="T695" s="45"/>
      <c r="U695" s="45"/>
      <c r="V695" s="45"/>
      <c r="W695" s="45">
        <v>6.0012500000000002E-5</v>
      </c>
      <c r="X695" s="45"/>
      <c r="Y695" s="45">
        <v>6.1299959999999996E-5</v>
      </c>
      <c r="Z695" s="45"/>
      <c r="AA695" s="45">
        <v>1.9151999999999999E-6</v>
      </c>
      <c r="AB695" s="45">
        <v>7.8464064000000001E-5</v>
      </c>
      <c r="AC695" s="45">
        <v>2.0290559999999996E-4</v>
      </c>
      <c r="AD695" s="45">
        <v>9.9012799999999981E-5</v>
      </c>
      <c r="AE695" s="45">
        <v>1.586824E-4</v>
      </c>
    </row>
    <row r="696" spans="1:31" ht="15" customHeight="1">
      <c r="A696" s="42" t="s">
        <v>47</v>
      </c>
      <c r="B696" s="42" t="s">
        <v>48</v>
      </c>
      <c r="C696" s="42" t="s">
        <v>49</v>
      </c>
      <c r="D696" s="42" t="s">
        <v>294</v>
      </c>
      <c r="E696" s="42" t="s">
        <v>304</v>
      </c>
      <c r="F696" s="42" t="s">
        <v>269</v>
      </c>
      <c r="G696" s="42" t="s">
        <v>311</v>
      </c>
      <c r="H696" s="43" t="s">
        <v>55</v>
      </c>
      <c r="I696" s="44">
        <v>1</v>
      </c>
      <c r="J696" s="45"/>
      <c r="K696" s="45"/>
      <c r="L696" s="45"/>
      <c r="M696" s="45"/>
      <c r="N696" s="45"/>
      <c r="O696" s="45"/>
      <c r="P696" s="45"/>
      <c r="Q696" s="45"/>
      <c r="R696" s="45"/>
      <c r="S696" s="45"/>
      <c r="T696" s="45"/>
      <c r="U696" s="45"/>
      <c r="V696" s="45"/>
      <c r="W696" s="45">
        <v>1.066727073830847E-3</v>
      </c>
      <c r="X696" s="45"/>
      <c r="Y696" s="45">
        <v>2.1098205557746235E-3</v>
      </c>
      <c r="Z696" s="45"/>
      <c r="AA696" s="45">
        <v>7.0637018543172499E-5</v>
      </c>
      <c r="AB696" s="45">
        <v>2.7665673016027668E-3</v>
      </c>
      <c r="AC696" s="45">
        <v>8.2872283464846368E-3</v>
      </c>
      <c r="AD696" s="45">
        <v>3.7310094760761342E-3</v>
      </c>
      <c r="AE696" s="45">
        <v>7.1992922897461051E-3</v>
      </c>
    </row>
    <row r="697" spans="1:31" ht="15" customHeight="1">
      <c r="A697" s="42" t="s">
        <v>47</v>
      </c>
      <c r="B697" s="42" t="s">
        <v>48</v>
      </c>
      <c r="C697" s="42" t="s">
        <v>49</v>
      </c>
      <c r="D697" s="42" t="s">
        <v>294</v>
      </c>
      <c r="E697" s="42" t="s">
        <v>304</v>
      </c>
      <c r="F697" s="42" t="s">
        <v>269</v>
      </c>
      <c r="G697" s="42" t="s">
        <v>311</v>
      </c>
      <c r="H697" s="43" t="s">
        <v>56</v>
      </c>
      <c r="I697" s="44">
        <v>298</v>
      </c>
      <c r="J697" s="45"/>
      <c r="K697" s="45"/>
      <c r="L697" s="45"/>
      <c r="M697" s="45"/>
      <c r="N697" s="45"/>
      <c r="O697" s="45"/>
      <c r="P697" s="45"/>
      <c r="Q697" s="45"/>
      <c r="R697" s="45"/>
      <c r="S697" s="45"/>
      <c r="T697" s="45"/>
      <c r="U697" s="45"/>
      <c r="V697" s="45"/>
      <c r="W697" s="45">
        <v>9.3899800000000005E-5</v>
      </c>
      <c r="X697" s="45"/>
      <c r="Y697" s="45">
        <v>9.5903787420000019E-5</v>
      </c>
      <c r="Z697" s="45"/>
      <c r="AA697" s="45">
        <v>2.9963303999999997E-6</v>
      </c>
      <c r="AB697" s="45">
        <v>1.2275702812800001E-4</v>
      </c>
      <c r="AC697" s="45">
        <v>3.1744581120000004E-4</v>
      </c>
      <c r="AD697" s="45">
        <v>1.5490552559999999E-4</v>
      </c>
      <c r="AE697" s="45">
        <v>2.4825861479999998E-4</v>
      </c>
    </row>
    <row r="698" spans="1:31" ht="15" customHeight="1">
      <c r="A698" s="42" t="s">
        <v>47</v>
      </c>
      <c r="B698" s="42" t="s">
        <v>48</v>
      </c>
      <c r="C698" s="42" t="s">
        <v>49</v>
      </c>
      <c r="D698" s="42" t="s">
        <v>294</v>
      </c>
      <c r="E698" s="42" t="s">
        <v>304</v>
      </c>
      <c r="F698" s="42" t="s">
        <v>269</v>
      </c>
      <c r="G698" s="42" t="s">
        <v>312</v>
      </c>
      <c r="H698" s="43" t="s">
        <v>54</v>
      </c>
      <c r="I698" s="44">
        <v>25</v>
      </c>
      <c r="J698" s="45">
        <v>6.0340146905467224E-5</v>
      </c>
      <c r="K698" s="45">
        <v>6.7842061586728181E-5</v>
      </c>
      <c r="L698" s="45">
        <v>7.1878442189404334E-5</v>
      </c>
      <c r="M698" s="45">
        <v>7.5711282518507172E-5</v>
      </c>
      <c r="N698" s="45">
        <v>7.950147674627837E-5</v>
      </c>
      <c r="O698" s="45">
        <v>8.3545996299974758E-5</v>
      </c>
      <c r="P698" s="45">
        <v>7.2356394987431973E-5</v>
      </c>
      <c r="Q698" s="45">
        <v>6.118584503192668E-5</v>
      </c>
      <c r="R698" s="45">
        <v>4.9016694849763773E-5</v>
      </c>
      <c r="S698" s="45">
        <v>2.9895496792178841E-5</v>
      </c>
      <c r="T698" s="45">
        <v>2.3437880735000043E-5</v>
      </c>
      <c r="U698" s="45">
        <v>3.4378035913885115E-5</v>
      </c>
      <c r="V698" s="45">
        <v>7.0365806934100005E-5</v>
      </c>
      <c r="W698" s="45">
        <v>4.5444264147915001E-5</v>
      </c>
      <c r="X698" s="45">
        <v>4.8127149466849991E-5</v>
      </c>
      <c r="Y698" s="45">
        <v>8.2176131854290108E-5</v>
      </c>
      <c r="Z698" s="45">
        <v>1.2479858464572069E-4</v>
      </c>
      <c r="AA698" s="45">
        <v>7.4341971983699987E-5</v>
      </c>
      <c r="AB698" s="45">
        <v>9.6184515247375011E-5</v>
      </c>
      <c r="AC698" s="45">
        <v>1.31432050455825E-4</v>
      </c>
      <c r="AD698" s="45">
        <v>1.1067832480822499E-4</v>
      </c>
      <c r="AE698" s="45">
        <v>9.9700987529699979E-5</v>
      </c>
    </row>
    <row r="699" spans="1:31" ht="15" customHeight="1">
      <c r="A699" s="42" t="s">
        <v>47</v>
      </c>
      <c r="B699" s="42" t="s">
        <v>48</v>
      </c>
      <c r="C699" s="42" t="s">
        <v>49</v>
      </c>
      <c r="D699" s="42" t="s">
        <v>294</v>
      </c>
      <c r="E699" s="42" t="s">
        <v>304</v>
      </c>
      <c r="F699" s="42" t="s">
        <v>269</v>
      </c>
      <c r="G699" s="42" t="s">
        <v>312</v>
      </c>
      <c r="H699" s="43" t="s">
        <v>55</v>
      </c>
      <c r="I699" s="44">
        <v>1</v>
      </c>
      <c r="J699" s="45">
        <v>0.1279693835571149</v>
      </c>
      <c r="K699" s="45">
        <v>0.14387944421313317</v>
      </c>
      <c r="L699" s="45">
        <v>0.15243980019528872</v>
      </c>
      <c r="M699" s="45">
        <v>0.16056848796525</v>
      </c>
      <c r="N699" s="45">
        <v>0.16860673188350717</v>
      </c>
      <c r="O699" s="45">
        <v>0.17718434895298646</v>
      </c>
      <c r="P699" s="45">
        <v>0.15345344248934573</v>
      </c>
      <c r="Q699" s="45">
        <v>0.12976294014371009</v>
      </c>
      <c r="R699" s="45">
        <v>0.10383586210582206</v>
      </c>
      <c r="S699" s="45">
        <v>6.3270291727999792E-2</v>
      </c>
      <c r="T699" s="45">
        <v>4.943570060371015E-2</v>
      </c>
      <c r="U699" s="45">
        <v>4.8651316322388387E-2</v>
      </c>
      <c r="V699" s="45">
        <v>0.11263599933888237</v>
      </c>
      <c r="W699" s="45">
        <v>9.540657615965277E-2</v>
      </c>
      <c r="X699" s="45">
        <v>9.6443776710330775E-2</v>
      </c>
      <c r="Y699" s="45">
        <v>0.16500061207086139</v>
      </c>
      <c r="Z699" s="45">
        <v>0.2738268991535987</v>
      </c>
      <c r="AA699" s="45">
        <v>0.15002364899378026</v>
      </c>
      <c r="AB699" s="45">
        <v>0.20265346911720478</v>
      </c>
      <c r="AC699" s="45">
        <v>0.26768510641755566</v>
      </c>
      <c r="AD699" s="45">
        <v>0.20051374341765038</v>
      </c>
      <c r="AE699" s="45">
        <v>0.22560383700862829</v>
      </c>
    </row>
    <row r="700" spans="1:31" ht="15" customHeight="1">
      <c r="A700" s="42" t="s">
        <v>47</v>
      </c>
      <c r="B700" s="42" t="s">
        <v>48</v>
      </c>
      <c r="C700" s="42" t="s">
        <v>49</v>
      </c>
      <c r="D700" s="42" t="s">
        <v>294</v>
      </c>
      <c r="E700" s="42" t="s">
        <v>304</v>
      </c>
      <c r="F700" s="42" t="s">
        <v>269</v>
      </c>
      <c r="G700" s="42" t="s">
        <v>312</v>
      </c>
      <c r="H700" s="43" t="s">
        <v>56</v>
      </c>
      <c r="I700" s="44">
        <v>298</v>
      </c>
      <c r="J700" s="45">
        <v>7.1925455111316946E-5</v>
      </c>
      <c r="K700" s="45">
        <v>8.0867737411380029E-5</v>
      </c>
      <c r="L700" s="45">
        <v>8.5679103089769988E-5</v>
      </c>
      <c r="M700" s="45">
        <v>9.0247848762060558E-5</v>
      </c>
      <c r="N700" s="45">
        <v>9.4765760281563839E-5</v>
      </c>
      <c r="O700" s="45">
        <v>9.9586827589569891E-5</v>
      </c>
      <c r="P700" s="45">
        <v>8.6248822825018927E-5</v>
      </c>
      <c r="Q700" s="45">
        <v>7.2933527278056586E-5</v>
      </c>
      <c r="R700" s="45">
        <v>5.8427900260918406E-5</v>
      </c>
      <c r="S700" s="45">
        <v>3.5635432176277174E-5</v>
      </c>
      <c r="T700" s="45">
        <v>2.7937953836120057E-5</v>
      </c>
      <c r="U700" s="45">
        <v>4.1079938809351064E-5</v>
      </c>
      <c r="V700" s="45">
        <v>8.4174015045447185E-5</v>
      </c>
      <c r="W700" s="45">
        <v>5.4175522864284891E-5</v>
      </c>
      <c r="X700" s="45">
        <v>5.7513582164485201E-5</v>
      </c>
      <c r="Y700" s="45">
        <v>9.8186389170313811E-5</v>
      </c>
      <c r="Z700" s="45">
        <v>1.4875991289769907E-4</v>
      </c>
      <c r="AA700" s="45">
        <v>8.8615630604570384E-5</v>
      </c>
      <c r="AB700" s="45">
        <v>1.1465194217487098E-4</v>
      </c>
      <c r="AC700" s="45">
        <v>1.5666700414334339E-4</v>
      </c>
      <c r="AD700" s="45">
        <v>1.3192856317140422E-4</v>
      </c>
      <c r="AE700" s="45">
        <v>1.1884351753540241E-4</v>
      </c>
    </row>
    <row r="701" spans="1:31" ht="15" customHeight="1">
      <c r="A701" s="42" t="s">
        <v>47</v>
      </c>
      <c r="B701" s="42" t="s">
        <v>48</v>
      </c>
      <c r="C701" s="42" t="s">
        <v>49</v>
      </c>
      <c r="D701" s="42" t="s">
        <v>294</v>
      </c>
      <c r="E701" s="42" t="s">
        <v>304</v>
      </c>
      <c r="F701" s="42" t="s">
        <v>269</v>
      </c>
      <c r="G701" s="42" t="s">
        <v>313</v>
      </c>
      <c r="H701" s="43" t="s">
        <v>54</v>
      </c>
      <c r="I701" s="44">
        <v>25</v>
      </c>
      <c r="J701" s="45">
        <v>1.5337332010582001E-3</v>
      </c>
      <c r="K701" s="45">
        <v>1.5594134479717842E-3</v>
      </c>
      <c r="L701" s="45">
        <v>1.5850936948853616E-3</v>
      </c>
      <c r="M701" s="45">
        <v>1.610773941798939E-3</v>
      </c>
      <c r="N701" s="45">
        <v>1.6364541887125229E-3</v>
      </c>
      <c r="O701" s="45">
        <v>1.6621344356261003E-3</v>
      </c>
      <c r="P701" s="45">
        <v>1.9611634700176382E-3</v>
      </c>
      <c r="Q701" s="45">
        <v>1.8889322495088156E-3</v>
      </c>
      <c r="R701" s="45">
        <v>2.0809320321624972E-3</v>
      </c>
      <c r="S701" s="45">
        <v>1.3318898477775044E-3</v>
      </c>
      <c r="T701" s="45">
        <v>1.5176906267874979E-3</v>
      </c>
      <c r="U701" s="45">
        <v>9.6160432753241527E-4</v>
      </c>
      <c r="V701" s="45">
        <v>1.3220275749999998E-3</v>
      </c>
      <c r="W701" s="45">
        <v>1.6652166902499999E-3</v>
      </c>
      <c r="X701" s="45">
        <v>1.6315920724999998E-3</v>
      </c>
      <c r="Y701" s="45">
        <v>1.5359238949500002E-3</v>
      </c>
      <c r="Z701" s="45">
        <v>1.7363965662500003E-3</v>
      </c>
      <c r="AA701" s="45">
        <v>1.5603362105000003E-3</v>
      </c>
      <c r="AB701" s="45">
        <v>1.7119657965000005E-3</v>
      </c>
      <c r="AC701" s="45">
        <v>1.0424893687499999E-3</v>
      </c>
      <c r="AD701" s="45">
        <v>1.447337303E-3</v>
      </c>
      <c r="AE701" s="45">
        <v>1.2793359749999999E-3</v>
      </c>
    </row>
    <row r="702" spans="1:31" ht="15" customHeight="1">
      <c r="A702" s="42" t="s">
        <v>47</v>
      </c>
      <c r="B702" s="42" t="s">
        <v>48</v>
      </c>
      <c r="C702" s="42" t="s">
        <v>49</v>
      </c>
      <c r="D702" s="42" t="s">
        <v>294</v>
      </c>
      <c r="E702" s="42" t="s">
        <v>304</v>
      </c>
      <c r="F702" s="42" t="s">
        <v>269</v>
      </c>
      <c r="G702" s="42" t="s">
        <v>313</v>
      </c>
      <c r="H702" s="43" t="s">
        <v>55</v>
      </c>
      <c r="I702" s="44">
        <v>1</v>
      </c>
      <c r="J702" s="45">
        <v>0.56909867576719542</v>
      </c>
      <c r="K702" s="45">
        <v>0.57862744811287581</v>
      </c>
      <c r="L702" s="45">
        <v>0.58815622045855387</v>
      </c>
      <c r="M702" s="45">
        <v>0.59768499280423171</v>
      </c>
      <c r="N702" s="45">
        <v>0.6072137651499121</v>
      </c>
      <c r="O702" s="45">
        <v>0.61674253749559005</v>
      </c>
      <c r="P702" s="45">
        <v>0.72769861992945384</v>
      </c>
      <c r="Q702" s="45">
        <v>0.70089689723592563</v>
      </c>
      <c r="R702" s="45">
        <v>0.75004931624099902</v>
      </c>
      <c r="S702" s="45">
        <v>0.49463680100799989</v>
      </c>
      <c r="T702" s="45">
        <v>0.47851961101811169</v>
      </c>
      <c r="U702" s="45">
        <v>0.58192370052409848</v>
      </c>
      <c r="V702" s="45">
        <v>0.66701964294568039</v>
      </c>
      <c r="W702" s="45">
        <v>0.75430011975132505</v>
      </c>
      <c r="X702" s="45">
        <v>0.72903718191132716</v>
      </c>
      <c r="Y702" s="45">
        <v>0.72066129317469285</v>
      </c>
      <c r="Z702" s="45">
        <v>0.74143496154777611</v>
      </c>
      <c r="AA702" s="45">
        <v>0.60953514543790444</v>
      </c>
      <c r="AB702" s="45">
        <v>0.69647395811122148</v>
      </c>
      <c r="AC702" s="45">
        <v>0.54160359640140754</v>
      </c>
      <c r="AD702" s="45">
        <v>0.890499761087439</v>
      </c>
      <c r="AE702" s="45">
        <v>1.0220526775514329</v>
      </c>
    </row>
    <row r="703" spans="1:31" ht="15" customHeight="1">
      <c r="A703" s="42" t="s">
        <v>47</v>
      </c>
      <c r="B703" s="42" t="s">
        <v>48</v>
      </c>
      <c r="C703" s="42" t="s">
        <v>49</v>
      </c>
      <c r="D703" s="42" t="s">
        <v>294</v>
      </c>
      <c r="E703" s="42" t="s">
        <v>304</v>
      </c>
      <c r="F703" s="42" t="s">
        <v>269</v>
      </c>
      <c r="G703" s="42" t="s">
        <v>313</v>
      </c>
      <c r="H703" s="43" t="s">
        <v>56</v>
      </c>
      <c r="I703" s="44">
        <v>298</v>
      </c>
      <c r="J703" s="45">
        <v>2.6592145100529084E-3</v>
      </c>
      <c r="K703" s="45">
        <v>2.7037393890652606E-3</v>
      </c>
      <c r="L703" s="45">
        <v>2.7482642680776016E-3</v>
      </c>
      <c r="M703" s="45">
        <v>2.7927891470899422E-3</v>
      </c>
      <c r="N703" s="45">
        <v>2.8373140261022944E-3</v>
      </c>
      <c r="O703" s="45">
        <v>2.8818389051146346E-3</v>
      </c>
      <c r="P703" s="45">
        <v>3.4003008818342178E-3</v>
      </c>
      <c r="Q703" s="45">
        <v>3.2750650784211031E-3</v>
      </c>
      <c r="R703" s="45">
        <v>3.6079577924911948E-3</v>
      </c>
      <c r="S703" s="45">
        <v>2.3092548342556881E-3</v>
      </c>
      <c r="T703" s="45">
        <v>2.6313996030991964E-3</v>
      </c>
      <c r="U703" s="45">
        <v>1.9542347168372775E-3</v>
      </c>
      <c r="V703" s="45">
        <v>2.3494977387999998E-3</v>
      </c>
      <c r="W703" s="45">
        <v>2.9744070889160001E-3</v>
      </c>
      <c r="X703" s="45">
        <v>2.9195276884400006E-3</v>
      </c>
      <c r="Y703" s="45">
        <v>2.7149370077368005E-3</v>
      </c>
      <c r="Z703" s="45">
        <v>3.0431813937999998E-3</v>
      </c>
      <c r="AA703" s="45">
        <v>2.7510075000159997E-3</v>
      </c>
      <c r="AB703" s="45">
        <v>2.9973275425680002E-3</v>
      </c>
      <c r="AC703" s="45">
        <v>1.9244767883999998E-3</v>
      </c>
      <c r="AD703" s="45">
        <v>2.791548039856E-3</v>
      </c>
      <c r="AE703" s="45">
        <v>2.5604961023999997E-3</v>
      </c>
    </row>
    <row r="704" spans="1:31" ht="15" customHeight="1">
      <c r="A704" s="42" t="s">
        <v>47</v>
      </c>
      <c r="B704" s="42" t="s">
        <v>48</v>
      </c>
      <c r="C704" s="42" t="s">
        <v>49</v>
      </c>
      <c r="D704" s="42" t="s">
        <v>294</v>
      </c>
      <c r="E704" s="42" t="s">
        <v>304</v>
      </c>
      <c r="F704" s="42" t="s">
        <v>269</v>
      </c>
      <c r="G704" s="42" t="s">
        <v>314</v>
      </c>
      <c r="H704" s="43" t="s">
        <v>54</v>
      </c>
      <c r="I704" s="44">
        <v>25</v>
      </c>
      <c r="J704" s="45"/>
      <c r="K704" s="45"/>
      <c r="L704" s="45"/>
      <c r="M704" s="45"/>
      <c r="N704" s="45"/>
      <c r="O704" s="45"/>
      <c r="P704" s="45"/>
      <c r="Q704" s="45"/>
      <c r="R704" s="45"/>
      <c r="S704" s="45"/>
      <c r="T704" s="45">
        <v>1.6872004396742205E-10</v>
      </c>
      <c r="U704" s="45"/>
      <c r="V704" s="45"/>
      <c r="W704" s="45"/>
      <c r="X704" s="45"/>
      <c r="Y704" s="45"/>
      <c r="Z704" s="45"/>
      <c r="AA704" s="45"/>
      <c r="AB704" s="45"/>
      <c r="AC704" s="45"/>
      <c r="AD704" s="45"/>
      <c r="AE704" s="45"/>
    </row>
    <row r="705" spans="1:31" ht="15" customHeight="1">
      <c r="A705" s="42" t="s">
        <v>47</v>
      </c>
      <c r="B705" s="42" t="s">
        <v>48</v>
      </c>
      <c r="C705" s="42" t="s">
        <v>49</v>
      </c>
      <c r="D705" s="42" t="s">
        <v>294</v>
      </c>
      <c r="E705" s="42" t="s">
        <v>304</v>
      </c>
      <c r="F705" s="42" t="s">
        <v>269</v>
      </c>
      <c r="G705" s="42" t="s">
        <v>314</v>
      </c>
      <c r="H705" s="43" t="s">
        <v>56</v>
      </c>
      <c r="I705" s="44">
        <v>298</v>
      </c>
      <c r="J705" s="45"/>
      <c r="K705" s="45"/>
      <c r="L705" s="45"/>
      <c r="M705" s="45"/>
      <c r="N705" s="45"/>
      <c r="O705" s="45"/>
      <c r="P705" s="45"/>
      <c r="Q705" s="45"/>
      <c r="R705" s="45"/>
      <c r="S705" s="45"/>
      <c r="T705" s="45">
        <v>4.022285848183342E-10</v>
      </c>
      <c r="U705" s="45"/>
      <c r="V705" s="45"/>
      <c r="W705" s="45"/>
      <c r="X705" s="45"/>
      <c r="Y705" s="45"/>
      <c r="Z705" s="45"/>
      <c r="AA705" s="45"/>
      <c r="AB705" s="45"/>
      <c r="AC705" s="45"/>
      <c r="AD705" s="45"/>
      <c r="AE705" s="45"/>
    </row>
    <row r="706" spans="1:31" ht="15" customHeight="1">
      <c r="A706" s="42" t="s">
        <v>47</v>
      </c>
      <c r="B706" s="42" t="s">
        <v>48</v>
      </c>
      <c r="C706" s="42" t="s">
        <v>49</v>
      </c>
      <c r="D706" s="42" t="s">
        <v>294</v>
      </c>
      <c r="E706" s="42" t="s">
        <v>304</v>
      </c>
      <c r="F706" s="42" t="s">
        <v>269</v>
      </c>
      <c r="G706" s="42" t="s">
        <v>315</v>
      </c>
      <c r="H706" s="43" t="s">
        <v>54</v>
      </c>
      <c r="I706" s="44">
        <v>25</v>
      </c>
      <c r="J706" s="45">
        <v>6.2993082547801925E-5</v>
      </c>
      <c r="K706" s="45">
        <v>6.583594093855931E-5</v>
      </c>
      <c r="L706" s="45">
        <v>6.8678799329316721E-5</v>
      </c>
      <c r="M706" s="45">
        <v>7.1521657720074105E-5</v>
      </c>
      <c r="N706" s="45">
        <v>7.4364516110831638E-5</v>
      </c>
      <c r="O706" s="45">
        <v>7.7207374501589009E-5</v>
      </c>
      <c r="P706" s="45">
        <v>5.511199499999999E-5</v>
      </c>
      <c r="Q706" s="45">
        <v>3.2200267499999998E-5</v>
      </c>
      <c r="R706" s="45">
        <v>9.2857299214285583E-6</v>
      </c>
      <c r="S706" s="45"/>
      <c r="T706" s="45"/>
      <c r="U706" s="45"/>
      <c r="V706" s="45"/>
      <c r="W706" s="45"/>
      <c r="X706" s="45"/>
      <c r="Y706" s="45"/>
      <c r="Z706" s="45"/>
      <c r="AA706" s="45"/>
      <c r="AB706" s="45"/>
      <c r="AC706" s="45"/>
      <c r="AD706" s="45"/>
      <c r="AE706" s="45"/>
    </row>
    <row r="707" spans="1:31" ht="15" customHeight="1">
      <c r="A707" s="42" t="s">
        <v>47</v>
      </c>
      <c r="B707" s="42" t="s">
        <v>48</v>
      </c>
      <c r="C707" s="42" t="s">
        <v>49</v>
      </c>
      <c r="D707" s="42" t="s">
        <v>294</v>
      </c>
      <c r="E707" s="42" t="s">
        <v>304</v>
      </c>
      <c r="F707" s="42" t="s">
        <v>269</v>
      </c>
      <c r="G707" s="42" t="s">
        <v>315</v>
      </c>
      <c r="H707" s="43" t="s">
        <v>55</v>
      </c>
      <c r="I707" s="44">
        <v>1</v>
      </c>
      <c r="J707" s="45">
        <v>6.3077073324532315E-2</v>
      </c>
      <c r="K707" s="45">
        <v>6.592372219314406E-2</v>
      </c>
      <c r="L707" s="45">
        <v>6.8770371061755792E-2</v>
      </c>
      <c r="M707" s="45">
        <v>7.1617019930367537E-2</v>
      </c>
      <c r="N707" s="45">
        <v>7.4463668798979407E-2</v>
      </c>
      <c r="O707" s="45">
        <v>7.7310317667591139E-2</v>
      </c>
      <c r="P707" s="45">
        <v>5.5185477660000003E-2</v>
      </c>
      <c r="Q707" s="45">
        <v>3.2243201190000001E-2</v>
      </c>
      <c r="R707" s="45">
        <v>9.7491818399999923E-3</v>
      </c>
      <c r="S707" s="45"/>
      <c r="T707" s="45"/>
      <c r="U707" s="45"/>
      <c r="V707" s="45"/>
      <c r="W707" s="45"/>
      <c r="X707" s="45"/>
      <c r="Y707" s="45"/>
      <c r="Z707" s="45"/>
      <c r="AA707" s="45"/>
      <c r="AB707" s="45"/>
      <c r="AC707" s="45"/>
      <c r="AD707" s="45"/>
      <c r="AE707" s="45"/>
    </row>
    <row r="708" spans="1:31" ht="15" customHeight="1">
      <c r="A708" s="42" t="s">
        <v>47</v>
      </c>
      <c r="B708" s="42" t="s">
        <v>48</v>
      </c>
      <c r="C708" s="42" t="s">
        <v>49</v>
      </c>
      <c r="D708" s="42" t="s">
        <v>294</v>
      </c>
      <c r="E708" s="42" t="s">
        <v>304</v>
      </c>
      <c r="F708" s="42" t="s">
        <v>269</v>
      </c>
      <c r="G708" s="42" t="s">
        <v>315</v>
      </c>
      <c r="H708" s="43" t="s">
        <v>56</v>
      </c>
      <c r="I708" s="44">
        <v>298</v>
      </c>
      <c r="J708" s="45">
        <v>1.5017550879395977E-4</v>
      </c>
      <c r="K708" s="45">
        <v>1.5695288319752542E-4</v>
      </c>
      <c r="L708" s="45">
        <v>1.6373025760109104E-4</v>
      </c>
      <c r="M708" s="45">
        <v>1.705076320046567E-4</v>
      </c>
      <c r="N708" s="45">
        <v>1.7728500640822259E-4</v>
      </c>
      <c r="O708" s="45">
        <v>1.8406238081178827E-4</v>
      </c>
      <c r="P708" s="45">
        <v>1.3138699608000002E-4</v>
      </c>
      <c r="Q708" s="45">
        <v>7.6765437720000004E-5</v>
      </c>
      <c r="R708" s="45">
        <v>2.2137180132685679E-5</v>
      </c>
      <c r="S708" s="45"/>
      <c r="T708" s="45"/>
      <c r="U708" s="45"/>
      <c r="V708" s="45"/>
      <c r="W708" s="45"/>
      <c r="X708" s="45"/>
      <c r="Y708" s="45"/>
      <c r="Z708" s="45"/>
      <c r="AA708" s="45"/>
      <c r="AB708" s="45"/>
      <c r="AC708" s="45"/>
      <c r="AD708" s="45"/>
      <c r="AE708" s="45"/>
    </row>
    <row r="709" spans="1:31" ht="15" customHeight="1">
      <c r="A709" s="42" t="s">
        <v>47</v>
      </c>
      <c r="B709" s="42" t="s">
        <v>48</v>
      </c>
      <c r="C709" s="42" t="s">
        <v>49</v>
      </c>
      <c r="D709" s="42" t="s">
        <v>294</v>
      </c>
      <c r="E709" s="42" t="s">
        <v>304</v>
      </c>
      <c r="F709" s="42" t="s">
        <v>269</v>
      </c>
      <c r="G709" s="42" t="s">
        <v>316</v>
      </c>
      <c r="H709" s="43" t="s">
        <v>54</v>
      </c>
      <c r="I709" s="44">
        <v>25</v>
      </c>
      <c r="J709" s="45">
        <v>8.8192363315696659E-4</v>
      </c>
      <c r="K709" s="45">
        <v>1.0441482962962969E-3</v>
      </c>
      <c r="L709" s="45">
        <v>1.2063729594356269E-3</v>
      </c>
      <c r="M709" s="45">
        <v>1.3685976225749552E-3</v>
      </c>
      <c r="N709" s="45">
        <v>1.5308222857142854E-3</v>
      </c>
      <c r="O709" s="45">
        <v>1.6930469488536158E-3</v>
      </c>
      <c r="P709" s="45">
        <v>1.5572515608465616E-3</v>
      </c>
      <c r="Q709" s="45">
        <v>1.6271588844232797E-3</v>
      </c>
      <c r="R709" s="45">
        <v>1.7517407039999966E-3</v>
      </c>
      <c r="S709" s="45">
        <v>1.2106797919999991E-3</v>
      </c>
      <c r="T709" s="45">
        <v>1.4833081760000017E-3</v>
      </c>
      <c r="U709" s="45">
        <v>2.5266168182823553E-3</v>
      </c>
      <c r="V709" s="45">
        <v>1.2066362399999998E-3</v>
      </c>
      <c r="W709" s="45">
        <v>2.0807379920000004E-3</v>
      </c>
      <c r="X709" s="45">
        <v>2.3072752080000002E-3</v>
      </c>
      <c r="Y709" s="45">
        <v>2.3522141473600001E-3</v>
      </c>
      <c r="Z709" s="45">
        <v>2.129997376E-3</v>
      </c>
      <c r="AA709" s="45">
        <v>2.1550807279999999E-3</v>
      </c>
      <c r="AB709" s="45">
        <v>2.0768284080000003E-3</v>
      </c>
      <c r="AC709" s="45">
        <v>1.6459624879999999E-3</v>
      </c>
      <c r="AD709" s="45">
        <v>1.3233069439999999E-3</v>
      </c>
      <c r="AE709" s="45">
        <v>1.1806410399999999E-3</v>
      </c>
    </row>
    <row r="710" spans="1:31" ht="15" customHeight="1">
      <c r="A710" s="42" t="s">
        <v>47</v>
      </c>
      <c r="B710" s="42" t="s">
        <v>48</v>
      </c>
      <c r="C710" s="42" t="s">
        <v>49</v>
      </c>
      <c r="D710" s="42" t="s">
        <v>294</v>
      </c>
      <c r="E710" s="42" t="s">
        <v>304</v>
      </c>
      <c r="F710" s="42" t="s">
        <v>269</v>
      </c>
      <c r="G710" s="42" t="s">
        <v>316</v>
      </c>
      <c r="H710" s="43" t="s">
        <v>55</v>
      </c>
      <c r="I710" s="44">
        <v>1</v>
      </c>
      <c r="J710" s="45">
        <v>7.581897474250443E-2</v>
      </c>
      <c r="K710" s="45">
        <v>8.9765429032592631E-2</v>
      </c>
      <c r="L710" s="45">
        <v>0.10371188332268086</v>
      </c>
      <c r="M710" s="45">
        <v>0.11765833761276889</v>
      </c>
      <c r="N710" s="45">
        <v>0.13160479190285712</v>
      </c>
      <c r="O710" s="45">
        <v>0.14555124619294535</v>
      </c>
      <c r="P710" s="45">
        <v>0.13387691668597887</v>
      </c>
      <c r="Q710" s="45">
        <v>0.13988684929386935</v>
      </c>
      <c r="R710" s="45">
        <v>0.16603512120024197</v>
      </c>
      <c r="S710" s="45">
        <v>0.11371753000036365</v>
      </c>
      <c r="T710" s="45">
        <v>0.12819926056146461</v>
      </c>
      <c r="U710" s="45">
        <v>0.11837049642702806</v>
      </c>
      <c r="V710" s="45">
        <v>0.12968074398542762</v>
      </c>
      <c r="W710" s="45">
        <v>0.16346447764892999</v>
      </c>
      <c r="X710" s="45">
        <v>0.1794851849491676</v>
      </c>
      <c r="Y710" s="45">
        <v>0.19138111587993917</v>
      </c>
      <c r="Z710" s="45">
        <v>0.19529477631848041</v>
      </c>
      <c r="AA710" s="45">
        <v>0.17267315331273697</v>
      </c>
      <c r="AB710" s="45">
        <v>0.1646422329238888</v>
      </c>
      <c r="AC710" s="45">
        <v>0.13483365192766164</v>
      </c>
      <c r="AD710" s="45">
        <v>0.11209216877177285</v>
      </c>
      <c r="AE710" s="45">
        <v>0.10198812382555551</v>
      </c>
    </row>
    <row r="711" spans="1:31" ht="15" customHeight="1">
      <c r="A711" s="42" t="s">
        <v>47</v>
      </c>
      <c r="B711" s="42" t="s">
        <v>48</v>
      </c>
      <c r="C711" s="42" t="s">
        <v>49</v>
      </c>
      <c r="D711" s="42" t="s">
        <v>294</v>
      </c>
      <c r="E711" s="42" t="s">
        <v>304</v>
      </c>
      <c r="F711" s="42" t="s">
        <v>269</v>
      </c>
      <c r="G711" s="42" t="s">
        <v>316</v>
      </c>
      <c r="H711" s="43" t="s">
        <v>56</v>
      </c>
      <c r="I711" s="44">
        <v>298</v>
      </c>
      <c r="J711" s="45">
        <v>1.3797695240740744E-3</v>
      </c>
      <c r="K711" s="45">
        <v>1.6335700095555566E-3</v>
      </c>
      <c r="L711" s="45">
        <v>1.8873704950370385E-3</v>
      </c>
      <c r="M711" s="45">
        <v>2.1411709805185175E-3</v>
      </c>
      <c r="N711" s="45">
        <v>2.3949714659999995E-3</v>
      </c>
      <c r="O711" s="45">
        <v>2.648771951481482E-3</v>
      </c>
      <c r="P711" s="45">
        <v>2.4363200669444457E-3</v>
      </c>
      <c r="Q711" s="45">
        <v>2.545690074680221E-3</v>
      </c>
      <c r="R711" s="45">
        <v>2.7405983314079951E-3</v>
      </c>
      <c r="S711" s="45">
        <v>1.8941085345839982E-3</v>
      </c>
      <c r="T711" s="45">
        <v>2.3206356413520025E-3</v>
      </c>
      <c r="U711" s="45">
        <v>3.9530223872027443E-3</v>
      </c>
      <c r="V711" s="45">
        <v>1.8884715343999998E-3</v>
      </c>
      <c r="W711" s="45">
        <v>3.2555101509840001E-3</v>
      </c>
      <c r="X711" s="45">
        <v>3.6107285004160009E-3</v>
      </c>
      <c r="Y711" s="45">
        <v>3.6800390335447195E-3</v>
      </c>
      <c r="Z711" s="45">
        <v>3.3323808947520002E-3</v>
      </c>
      <c r="AA711" s="45">
        <v>3.3716237989560001E-3</v>
      </c>
      <c r="AB711" s="45">
        <v>3.2491980443159997E-3</v>
      </c>
      <c r="AC711" s="45">
        <v>2.5751083124760004E-3</v>
      </c>
      <c r="AD711" s="45">
        <v>2.0703137138879998E-3</v>
      </c>
      <c r="AE711" s="45">
        <v>1.84711290708E-3</v>
      </c>
    </row>
    <row r="712" spans="1:31" ht="15" customHeight="1">
      <c r="A712" s="42" t="s">
        <v>47</v>
      </c>
      <c r="B712" s="42" t="s">
        <v>48</v>
      </c>
      <c r="C712" s="42" t="s">
        <v>49</v>
      </c>
      <c r="D712" s="42" t="s">
        <v>294</v>
      </c>
      <c r="E712" s="42" t="s">
        <v>304</v>
      </c>
      <c r="F712" s="42" t="s">
        <v>269</v>
      </c>
      <c r="G712" s="42" t="s">
        <v>317</v>
      </c>
      <c r="H712" s="43" t="s">
        <v>54</v>
      </c>
      <c r="I712" s="44">
        <v>25</v>
      </c>
      <c r="J712" s="45">
        <v>6.5229463842579602E-5</v>
      </c>
      <c r="K712" s="45">
        <v>6.3450722729897261E-5</v>
      </c>
      <c r="L712" s="45">
        <v>6.2592501778009388E-5</v>
      </c>
      <c r="M712" s="45">
        <v>6.0872536787940631E-5</v>
      </c>
      <c r="N712" s="45">
        <v>6.5456171740517185E-5</v>
      </c>
      <c r="O712" s="45">
        <v>6.1483766046404554E-5</v>
      </c>
      <c r="P712" s="45">
        <v>6.2185474730539671E-5</v>
      </c>
      <c r="Q712" s="45">
        <v>6.193752574708004E-5</v>
      </c>
      <c r="R712" s="45">
        <v>5.6860909999999997E-5</v>
      </c>
      <c r="S712" s="45">
        <v>6.0865297499999998E-5</v>
      </c>
      <c r="T712" s="45">
        <v>6.6292169999999993E-5</v>
      </c>
      <c r="U712" s="45">
        <v>6.9610494999999993E-5</v>
      </c>
      <c r="V712" s="45">
        <v>6.1520365349632906E-5</v>
      </c>
      <c r="W712" s="45">
        <v>6.0975819132410161E-5</v>
      </c>
      <c r="X712" s="45">
        <v>6.7606806745950252E-5</v>
      </c>
      <c r="Y712" s="45">
        <v>6.925873273277717E-5</v>
      </c>
      <c r="Z712" s="45">
        <v>5.7928611988538119E-5</v>
      </c>
      <c r="AA712" s="45">
        <v>4.7272376095469239E-5</v>
      </c>
      <c r="AB712" s="45">
        <v>3.7304896991881787E-5</v>
      </c>
      <c r="AC712" s="45">
        <v>3.9577355843649974E-5</v>
      </c>
      <c r="AD712" s="45">
        <v>5.5421243331450513E-5</v>
      </c>
      <c r="AE712" s="45">
        <v>6.9393430704367453E-5</v>
      </c>
    </row>
    <row r="713" spans="1:31" ht="15" customHeight="1">
      <c r="A713" s="42" t="s">
        <v>47</v>
      </c>
      <c r="B713" s="42" t="s">
        <v>48</v>
      </c>
      <c r="C713" s="42" t="s">
        <v>49</v>
      </c>
      <c r="D713" s="42" t="s">
        <v>294</v>
      </c>
      <c r="E713" s="42" t="s">
        <v>304</v>
      </c>
      <c r="F713" s="42" t="s">
        <v>269</v>
      </c>
      <c r="G713" s="42" t="s">
        <v>317</v>
      </c>
      <c r="H713" s="43" t="s">
        <v>55</v>
      </c>
      <c r="I713" s="44">
        <v>1</v>
      </c>
      <c r="J713" s="45">
        <v>0.13833864691734282</v>
      </c>
      <c r="K713" s="45">
        <v>0.13456629276556611</v>
      </c>
      <c r="L713" s="45">
        <v>0.1327461777708023</v>
      </c>
      <c r="M713" s="45">
        <v>0.12909847601986449</v>
      </c>
      <c r="N713" s="45">
        <v>0.13881944902728885</v>
      </c>
      <c r="O713" s="45">
        <v>0.1303947710312148</v>
      </c>
      <c r="P713" s="45">
        <v>0.13188295480852855</v>
      </c>
      <c r="Q713" s="45">
        <v>0.13135710460440736</v>
      </c>
      <c r="R713" s="45">
        <v>0.12059061792799999</v>
      </c>
      <c r="S713" s="45">
        <v>0.12908312293800001</v>
      </c>
      <c r="T713" s="45">
        <v>0.14059243413600001</v>
      </c>
      <c r="U713" s="45">
        <v>0.147629937796</v>
      </c>
      <c r="V713" s="45">
        <v>0.13047239083350146</v>
      </c>
      <c r="W713" s="45">
        <v>0.12931751721601548</v>
      </c>
      <c r="X713" s="45">
        <v>0.14338051574681132</v>
      </c>
      <c r="Y713" s="45">
        <v>0.14688392037967382</v>
      </c>
      <c r="Z713" s="45">
        <v>0.12285500030529165</v>
      </c>
      <c r="AA713" s="45">
        <v>0.10025525522327115</v>
      </c>
      <c r="AB713" s="45">
        <v>7.911622554038289E-2</v>
      </c>
      <c r="AC713" s="45">
        <v>8.3935656273212866E-2</v>
      </c>
      <c r="AD713" s="45">
        <v>0.11753737285734024</v>
      </c>
      <c r="AE713" s="45">
        <v>0.14716958783782247</v>
      </c>
    </row>
    <row r="714" spans="1:31" ht="15" customHeight="1">
      <c r="A714" s="42" t="s">
        <v>47</v>
      </c>
      <c r="B714" s="42" t="s">
        <v>48</v>
      </c>
      <c r="C714" s="42" t="s">
        <v>49</v>
      </c>
      <c r="D714" s="42" t="s">
        <v>294</v>
      </c>
      <c r="E714" s="42" t="s">
        <v>304</v>
      </c>
      <c r="F714" s="42" t="s">
        <v>269</v>
      </c>
      <c r="G714" s="42" t="s">
        <v>317</v>
      </c>
      <c r="H714" s="43" t="s">
        <v>56</v>
      </c>
      <c r="I714" s="44">
        <v>298</v>
      </c>
      <c r="J714" s="45">
        <v>7.7753520900354913E-5</v>
      </c>
      <c r="K714" s="45">
        <v>7.5633261494037536E-5</v>
      </c>
      <c r="L714" s="45">
        <v>7.4610262119387182E-5</v>
      </c>
      <c r="M714" s="45">
        <v>7.2560063851225248E-5</v>
      </c>
      <c r="N714" s="45">
        <v>7.8023756714696487E-5</v>
      </c>
      <c r="O714" s="45">
        <v>7.3288649127314245E-5</v>
      </c>
      <c r="P714" s="45">
        <v>7.4125085878803281E-5</v>
      </c>
      <c r="Q714" s="45">
        <v>7.3829530690519403E-5</v>
      </c>
      <c r="R714" s="45">
        <v>6.7778204719999999E-5</v>
      </c>
      <c r="S714" s="45">
        <v>7.255143462E-5</v>
      </c>
      <c r="T714" s="45">
        <v>7.9020266639999996E-5</v>
      </c>
      <c r="U714" s="45">
        <v>8.2975710039999992E-5</v>
      </c>
      <c r="V714" s="45">
        <v>7.3332275496762429E-5</v>
      </c>
      <c r="W714" s="45">
        <v>7.2683176405832916E-5</v>
      </c>
      <c r="X714" s="45">
        <v>8.0587313641172705E-5</v>
      </c>
      <c r="Y714" s="45">
        <v>8.2556409417470399E-5</v>
      </c>
      <c r="Z714" s="45">
        <v>6.9050905490337453E-5</v>
      </c>
      <c r="AA714" s="45">
        <v>5.6348672305799333E-5</v>
      </c>
      <c r="AB714" s="45">
        <v>4.4467437214323081E-5</v>
      </c>
      <c r="AC714" s="45">
        <v>4.7176208165630767E-5</v>
      </c>
      <c r="AD714" s="45">
        <v>6.6062122051089022E-5</v>
      </c>
      <c r="AE714" s="45">
        <v>8.2716969399606024E-5</v>
      </c>
    </row>
    <row r="715" spans="1:31" ht="15" customHeight="1">
      <c r="A715" s="42" t="s">
        <v>47</v>
      </c>
      <c r="B715" s="42" t="s">
        <v>48</v>
      </c>
      <c r="C715" s="42" t="s">
        <v>49</v>
      </c>
      <c r="D715" s="42" t="s">
        <v>294</v>
      </c>
      <c r="E715" s="42" t="s">
        <v>304</v>
      </c>
      <c r="F715" s="42" t="s">
        <v>269</v>
      </c>
      <c r="G715" s="42" t="s">
        <v>318</v>
      </c>
      <c r="H715" s="43" t="s">
        <v>54</v>
      </c>
      <c r="I715" s="44">
        <v>25</v>
      </c>
      <c r="J715" s="45">
        <v>1.8038340459976935E-4</v>
      </c>
      <c r="K715" s="45">
        <v>1.7546453268352068E-4</v>
      </c>
      <c r="L715" s="45">
        <v>1.7309123681259343E-4</v>
      </c>
      <c r="M715" s="45">
        <v>1.6833490244428173E-4</v>
      </c>
      <c r="N715" s="45">
        <v>1.8101033513193393E-4</v>
      </c>
      <c r="O715" s="45">
        <v>1.7002517564503649E-4</v>
      </c>
      <c r="P715" s="45">
        <v>1.7196565766075547E-4</v>
      </c>
      <c r="Q715" s="45">
        <v>1.7127998773234035E-4</v>
      </c>
      <c r="R715" s="45">
        <v>1.7800654499999999E-4</v>
      </c>
      <c r="S715" s="45">
        <v>1.63618475E-4</v>
      </c>
      <c r="T715" s="45">
        <v>1.6725332250000001E-4</v>
      </c>
      <c r="U715" s="45">
        <v>1.6470982999999996E-4</v>
      </c>
      <c r="V715" s="45">
        <v>1.5257897761420804E-4</v>
      </c>
      <c r="W715" s="45">
        <v>1.4350557370726005E-4</v>
      </c>
      <c r="X715" s="45">
        <v>1.2671494859233746E-4</v>
      </c>
      <c r="Y715" s="45">
        <v>1.1334174598189842E-4</v>
      </c>
      <c r="Z715" s="45">
        <v>1.073023750565206E-4</v>
      </c>
      <c r="AA715" s="45">
        <v>1.332498127055369E-4</v>
      </c>
      <c r="AB715" s="45">
        <v>1.1575751799264443E-4</v>
      </c>
      <c r="AC715" s="45">
        <v>1.1767794407924702E-4</v>
      </c>
      <c r="AD715" s="45">
        <v>1.2417111870736134E-4</v>
      </c>
      <c r="AE715" s="45">
        <v>1.2562810028320681E-4</v>
      </c>
    </row>
    <row r="716" spans="1:31" ht="15" customHeight="1">
      <c r="A716" s="42" t="s">
        <v>47</v>
      </c>
      <c r="B716" s="42" t="s">
        <v>48</v>
      </c>
      <c r="C716" s="42" t="s">
        <v>49</v>
      </c>
      <c r="D716" s="42" t="s">
        <v>294</v>
      </c>
      <c r="E716" s="42" t="s">
        <v>304</v>
      </c>
      <c r="F716" s="42" t="s">
        <v>269</v>
      </c>
      <c r="G716" s="42" t="s">
        <v>318</v>
      </c>
      <c r="H716" s="43" t="s">
        <v>55</v>
      </c>
      <c r="I716" s="44">
        <v>1</v>
      </c>
      <c r="J716" s="45">
        <v>0.38255712447519091</v>
      </c>
      <c r="K716" s="45">
        <v>0.37212518091521063</v>
      </c>
      <c r="L716" s="45">
        <v>0.36709189503214817</v>
      </c>
      <c r="M716" s="45">
        <v>0.35700466110383272</v>
      </c>
      <c r="N716" s="45">
        <v>0.38388671874780544</v>
      </c>
      <c r="O716" s="45">
        <v>0.36058939250799343</v>
      </c>
      <c r="P716" s="45">
        <v>0.3647047667669302</v>
      </c>
      <c r="Q716" s="45">
        <v>0.36325059798274739</v>
      </c>
      <c r="R716" s="45">
        <v>0.37751628063600001</v>
      </c>
      <c r="S716" s="45">
        <v>0.34700206177999998</v>
      </c>
      <c r="T716" s="45">
        <v>0.35471084635799999</v>
      </c>
      <c r="U716" s="45">
        <v>0.34931660746400001</v>
      </c>
      <c r="V716" s="45">
        <v>0.32358949572421242</v>
      </c>
      <c r="W716" s="45">
        <v>0.30434662071835711</v>
      </c>
      <c r="X716" s="45">
        <v>0.26873706297462924</v>
      </c>
      <c r="Y716" s="45">
        <v>0.24037517487841015</v>
      </c>
      <c r="Z716" s="45">
        <v>0.22756687701986889</v>
      </c>
      <c r="AA716" s="45">
        <v>0.28259620278590264</v>
      </c>
      <c r="AB716" s="45">
        <v>0.24549854415880029</v>
      </c>
      <c r="AC716" s="45">
        <v>0.24957138380326707</v>
      </c>
      <c r="AD716" s="45">
        <v>0.26334210855457191</v>
      </c>
      <c r="AE716" s="45">
        <v>0.266432075080625</v>
      </c>
    </row>
    <row r="717" spans="1:31" ht="15" customHeight="1">
      <c r="A717" s="42" t="s">
        <v>47</v>
      </c>
      <c r="B717" s="42" t="s">
        <v>48</v>
      </c>
      <c r="C717" s="42" t="s">
        <v>49</v>
      </c>
      <c r="D717" s="42" t="s">
        <v>294</v>
      </c>
      <c r="E717" s="42" t="s">
        <v>304</v>
      </c>
      <c r="F717" s="42" t="s">
        <v>269</v>
      </c>
      <c r="G717" s="42" t="s">
        <v>318</v>
      </c>
      <c r="H717" s="43" t="s">
        <v>56</v>
      </c>
      <c r="I717" s="44">
        <v>298</v>
      </c>
      <c r="J717" s="45">
        <v>2.1501701828292511E-4</v>
      </c>
      <c r="K717" s="45">
        <v>2.0915372295875662E-4</v>
      </c>
      <c r="L717" s="45">
        <v>2.0632475428061138E-4</v>
      </c>
      <c r="M717" s="45">
        <v>2.0065520371358384E-4</v>
      </c>
      <c r="N717" s="45">
        <v>2.1576431947726524E-4</v>
      </c>
      <c r="O717" s="45">
        <v>2.026700093688835E-4</v>
      </c>
      <c r="P717" s="45">
        <v>2.0498306393162055E-4</v>
      </c>
      <c r="Q717" s="45">
        <v>2.0416574537694966E-4</v>
      </c>
      <c r="R717" s="45">
        <v>2.1218380164E-4</v>
      </c>
      <c r="S717" s="45">
        <v>1.9503322220000002E-4</v>
      </c>
      <c r="T717" s="45">
        <v>1.9936596042E-4</v>
      </c>
      <c r="U717" s="45">
        <v>1.9633411735999999E-4</v>
      </c>
      <c r="V717" s="45">
        <v>1.8187414131613599E-4</v>
      </c>
      <c r="W717" s="45">
        <v>1.7105864385905396E-4</v>
      </c>
      <c r="X717" s="45">
        <v>1.5104421872206626E-4</v>
      </c>
      <c r="Y717" s="45">
        <v>1.351033612104229E-4</v>
      </c>
      <c r="Z717" s="45">
        <v>1.2790443106737258E-4</v>
      </c>
      <c r="AA717" s="45">
        <v>1.5883377674500001E-4</v>
      </c>
      <c r="AB717" s="45">
        <v>1.3798296144723219E-4</v>
      </c>
      <c r="AC717" s="45">
        <v>1.4027210934246245E-4</v>
      </c>
      <c r="AD717" s="45">
        <v>1.4801197349917472E-4</v>
      </c>
      <c r="AE717" s="45">
        <v>1.4974869553758253E-4</v>
      </c>
    </row>
    <row r="718" spans="1:31" ht="15" customHeight="1">
      <c r="A718" s="42" t="s">
        <v>47</v>
      </c>
      <c r="B718" s="42" t="s">
        <v>48</v>
      </c>
      <c r="C718" s="42" t="s">
        <v>49</v>
      </c>
      <c r="D718" s="42" t="s">
        <v>294</v>
      </c>
      <c r="E718" s="42" t="s">
        <v>319</v>
      </c>
      <c r="F718" s="42" t="s">
        <v>269</v>
      </c>
      <c r="G718" s="42" t="s">
        <v>320</v>
      </c>
      <c r="H718" s="43" t="s">
        <v>54</v>
      </c>
      <c r="I718" s="44">
        <v>25</v>
      </c>
      <c r="J718" s="45">
        <v>2.3814221287778197E-4</v>
      </c>
      <c r="K718" s="45">
        <v>2.2891508181482472E-4</v>
      </c>
      <c r="L718" s="45">
        <v>2.1983885801106609E-4</v>
      </c>
      <c r="M718" s="45">
        <v>1.509565117492025E-4</v>
      </c>
      <c r="N718" s="45">
        <v>1.4610724159925376E-4</v>
      </c>
      <c r="O718" s="45">
        <v>1.3447037393170714E-4</v>
      </c>
      <c r="P718" s="45">
        <v>1.3213855578183886E-4</v>
      </c>
      <c r="Q718" s="45">
        <v>1.2809688145206091E-4</v>
      </c>
      <c r="R718" s="45">
        <v>1.3545357377499998E-4</v>
      </c>
      <c r="S718" s="45">
        <v>1.2005673775E-4</v>
      </c>
      <c r="T718" s="45">
        <v>1.163537885E-4</v>
      </c>
      <c r="U718" s="45">
        <v>1.1075330519999999E-4</v>
      </c>
      <c r="V718" s="45">
        <v>1.0153153201880314E-4</v>
      </c>
      <c r="W718" s="45">
        <v>1.1557721001848988E-4</v>
      </c>
      <c r="X718" s="45">
        <v>1.1913428600337746E-4</v>
      </c>
      <c r="Y718" s="45">
        <v>1.1978383155506277E-4</v>
      </c>
      <c r="Z718" s="45">
        <v>1.2251393561209652E-4</v>
      </c>
      <c r="AA718" s="45">
        <v>1.2519538206318229E-4</v>
      </c>
      <c r="AB718" s="45">
        <v>1.2344584251303294E-4</v>
      </c>
      <c r="AC718" s="45">
        <v>9.0911669435599684E-5</v>
      </c>
      <c r="AD718" s="45">
        <v>8.1971174658376607E-5</v>
      </c>
      <c r="AE718" s="45">
        <v>9.09554733663016E-5</v>
      </c>
    </row>
    <row r="719" spans="1:31" ht="15" customHeight="1">
      <c r="A719" s="42" t="s">
        <v>47</v>
      </c>
      <c r="B719" s="42" t="s">
        <v>48</v>
      </c>
      <c r="C719" s="42" t="s">
        <v>49</v>
      </c>
      <c r="D719" s="42" t="s">
        <v>294</v>
      </c>
      <c r="E719" s="42" t="s">
        <v>319</v>
      </c>
      <c r="F719" s="42" t="s">
        <v>269</v>
      </c>
      <c r="G719" s="42" t="s">
        <v>320</v>
      </c>
      <c r="H719" s="43" t="s">
        <v>55</v>
      </c>
      <c r="I719" s="44">
        <v>1</v>
      </c>
      <c r="J719" s="45">
        <v>0.50505200507119996</v>
      </c>
      <c r="K719" s="45">
        <v>0.48548310551288032</v>
      </c>
      <c r="L719" s="45">
        <v>0.46623425006986896</v>
      </c>
      <c r="M719" s="45">
        <v>0.32014857011770864</v>
      </c>
      <c r="N719" s="45">
        <v>0.30986423798369739</v>
      </c>
      <c r="O719" s="45">
        <v>0.28518476903436452</v>
      </c>
      <c r="P719" s="45">
        <v>0.28023944910212384</v>
      </c>
      <c r="Q719" s="45">
        <v>0.27166786618353073</v>
      </c>
      <c r="R719" s="45">
        <v>0.28726993926201994</v>
      </c>
      <c r="S719" s="45">
        <v>0.25461632942019996</v>
      </c>
      <c r="T719" s="45">
        <v>0.24676311465079998</v>
      </c>
      <c r="U719" s="45">
        <v>0.23488560966815999</v>
      </c>
      <c r="V719" s="45">
        <v>0.21532807310547772</v>
      </c>
      <c r="W719" s="45">
        <v>0.24511614700721335</v>
      </c>
      <c r="X719" s="45">
        <v>0.25265999375596299</v>
      </c>
      <c r="Y719" s="45">
        <v>0.25403754996197714</v>
      </c>
      <c r="Z719" s="45">
        <v>0.25982755464613433</v>
      </c>
      <c r="AA719" s="45">
        <v>0.26551436627959696</v>
      </c>
      <c r="AB719" s="45">
        <v>0.26180394280164021</v>
      </c>
      <c r="AC719" s="45">
        <v>0.19280546853901981</v>
      </c>
      <c r="AD719" s="45">
        <v>0.1738444672154851</v>
      </c>
      <c r="AE719" s="45">
        <v>0.19289836791525242</v>
      </c>
    </row>
    <row r="720" spans="1:31" ht="15" customHeight="1">
      <c r="A720" s="42" t="s">
        <v>47</v>
      </c>
      <c r="B720" s="42" t="s">
        <v>48</v>
      </c>
      <c r="C720" s="42" t="s">
        <v>49</v>
      </c>
      <c r="D720" s="42" t="s">
        <v>294</v>
      </c>
      <c r="E720" s="42" t="s">
        <v>319</v>
      </c>
      <c r="F720" s="42" t="s">
        <v>269</v>
      </c>
      <c r="G720" s="42" t="s">
        <v>320</v>
      </c>
      <c r="H720" s="43" t="s">
        <v>56</v>
      </c>
      <c r="I720" s="44">
        <v>298</v>
      </c>
      <c r="J720" s="45">
        <v>2.8386551775031615E-4</v>
      </c>
      <c r="K720" s="45">
        <v>2.7286677752327111E-4</v>
      </c>
      <c r="L720" s="45">
        <v>2.6204791874919077E-4</v>
      </c>
      <c r="M720" s="45">
        <v>1.7994016200504934E-4</v>
      </c>
      <c r="N720" s="45">
        <v>1.741598319863105E-4</v>
      </c>
      <c r="O720" s="45">
        <v>1.6028868572659491E-4</v>
      </c>
      <c r="P720" s="45">
        <v>1.5750915849195192E-4</v>
      </c>
      <c r="Q720" s="45">
        <v>1.5269148269085657E-4</v>
      </c>
      <c r="R720" s="45">
        <v>1.6146065993980001E-4</v>
      </c>
      <c r="S720" s="45">
        <v>1.43107631398E-4</v>
      </c>
      <c r="T720" s="45">
        <v>1.3869371589199999E-4</v>
      </c>
      <c r="U720" s="45">
        <v>1.320179397984E-4</v>
      </c>
      <c r="V720" s="45">
        <v>1.2102558616641337E-4</v>
      </c>
      <c r="W720" s="45">
        <v>1.3776803434203995E-4</v>
      </c>
      <c r="X720" s="45">
        <v>1.4200806891602599E-4</v>
      </c>
      <c r="Y720" s="45">
        <v>1.4278232721363481E-4</v>
      </c>
      <c r="Z720" s="45">
        <v>1.4603661124961906E-4</v>
      </c>
      <c r="AA720" s="45">
        <v>1.4923289541931328E-4</v>
      </c>
      <c r="AB720" s="45">
        <v>1.4714744427553526E-4</v>
      </c>
      <c r="AC720" s="45">
        <v>1.0836670996723484E-4</v>
      </c>
      <c r="AD720" s="45">
        <v>9.7709640192784929E-5</v>
      </c>
      <c r="AE720" s="45">
        <v>1.0841892425263152E-4</v>
      </c>
    </row>
    <row r="721" spans="1:31" ht="15" customHeight="1">
      <c r="A721" s="42" t="s">
        <v>47</v>
      </c>
      <c r="B721" s="42" t="s">
        <v>48</v>
      </c>
      <c r="C721" s="42" t="s">
        <v>49</v>
      </c>
      <c r="D721" s="42" t="s">
        <v>294</v>
      </c>
      <c r="E721" s="42" t="s">
        <v>321</v>
      </c>
      <c r="F721" s="42" t="s">
        <v>269</v>
      </c>
      <c r="G721" s="42" t="s">
        <v>322</v>
      </c>
      <c r="H721" s="43" t="s">
        <v>54</v>
      </c>
      <c r="I721" s="44">
        <v>25</v>
      </c>
      <c r="J721" s="45">
        <v>4.9916597540487896E-5</v>
      </c>
      <c r="K721" s="45">
        <v>4.0595843930776689E-5</v>
      </c>
      <c r="L721" s="45">
        <v>4.1736231036167331E-5</v>
      </c>
      <c r="M721" s="45">
        <v>6.6544762883456011E-5</v>
      </c>
      <c r="N721" s="45">
        <v>6.1075238911704677E-5</v>
      </c>
      <c r="O721" s="45">
        <v>6.0279623342377813E-5</v>
      </c>
      <c r="P721" s="45">
        <v>5.5671041473437013E-5</v>
      </c>
      <c r="Q721" s="45">
        <v>4.7787719791631865E-5</v>
      </c>
      <c r="R721" s="45">
        <v>3.91942675E-5</v>
      </c>
      <c r="S721" s="45">
        <v>3.7442975275000006E-5</v>
      </c>
      <c r="T721" s="45">
        <v>3.6856973399999995E-5</v>
      </c>
      <c r="U721" s="45">
        <v>3.6399927574999992E-5</v>
      </c>
      <c r="V721" s="45">
        <v>3.1956243851258288E-5</v>
      </c>
      <c r="W721" s="45">
        <v>3.191921281661036E-5</v>
      </c>
      <c r="X721" s="45">
        <v>3.3988924608124812E-5</v>
      </c>
      <c r="Y721" s="45">
        <v>3.3877601047779006E-5</v>
      </c>
      <c r="Z721" s="45">
        <v>3.364598966615459E-5</v>
      </c>
      <c r="AA721" s="45">
        <v>3.0660436022536261E-5</v>
      </c>
      <c r="AB721" s="45">
        <v>2.6712150794728109E-5</v>
      </c>
      <c r="AC721" s="45">
        <v>2.6408448053192691E-5</v>
      </c>
      <c r="AD721" s="45">
        <v>2.3992047428917012E-5</v>
      </c>
      <c r="AE721" s="45">
        <v>2.6202740359610713E-5</v>
      </c>
    </row>
    <row r="722" spans="1:31" ht="15" customHeight="1">
      <c r="A722" s="42" t="s">
        <v>47</v>
      </c>
      <c r="B722" s="42" t="s">
        <v>48</v>
      </c>
      <c r="C722" s="42" t="s">
        <v>49</v>
      </c>
      <c r="D722" s="42" t="s">
        <v>294</v>
      </c>
      <c r="E722" s="42" t="s">
        <v>321</v>
      </c>
      <c r="F722" s="42" t="s">
        <v>269</v>
      </c>
      <c r="G722" s="42" t="s">
        <v>322</v>
      </c>
      <c r="H722" s="43" t="s">
        <v>55</v>
      </c>
      <c r="I722" s="44">
        <v>1</v>
      </c>
      <c r="J722" s="45">
        <v>0.10586312006386671</v>
      </c>
      <c r="K722" s="45">
        <v>8.6095665808391189E-2</v>
      </c>
      <c r="L722" s="45">
        <v>8.8514198781503683E-2</v>
      </c>
      <c r="M722" s="45">
        <v>0.14112813312323352</v>
      </c>
      <c r="N722" s="45">
        <v>0.12952836668394327</v>
      </c>
      <c r="O722" s="45">
        <v>0.12784102518451484</v>
      </c>
      <c r="P722" s="45">
        <v>0.11806714475686521</v>
      </c>
      <c r="Q722" s="45">
        <v>0.10134819613409286</v>
      </c>
      <c r="R722" s="45">
        <v>8.3123202514000002E-2</v>
      </c>
      <c r="S722" s="45">
        <v>7.9409061963220021E-2</v>
      </c>
      <c r="T722" s="45">
        <v>7.8166269186719997E-2</v>
      </c>
      <c r="U722" s="45">
        <v>7.7196966401059997E-2</v>
      </c>
      <c r="V722" s="45">
        <v>6.777280195974858E-2</v>
      </c>
      <c r="W722" s="45">
        <v>6.7694266541467249E-2</v>
      </c>
      <c r="X722" s="45">
        <v>7.20837113089111E-2</v>
      </c>
      <c r="Y722" s="45">
        <v>7.1847616302129713E-2</v>
      </c>
      <c r="Z722" s="45">
        <v>7.1356414883980646E-2</v>
      </c>
      <c r="AA722" s="45">
        <v>6.5024652716594911E-2</v>
      </c>
      <c r="AB722" s="45">
        <v>5.6651129405459376E-2</v>
      </c>
      <c r="AC722" s="45">
        <v>5.6007036631211059E-2</v>
      </c>
      <c r="AD722" s="45">
        <v>5.0882334187247205E-2</v>
      </c>
      <c r="AE722" s="45">
        <v>5.55707717546624E-2</v>
      </c>
    </row>
    <row r="723" spans="1:31" ht="15" customHeight="1">
      <c r="A723" s="42" t="s">
        <v>47</v>
      </c>
      <c r="B723" s="42" t="s">
        <v>48</v>
      </c>
      <c r="C723" s="42" t="s">
        <v>49</v>
      </c>
      <c r="D723" s="42" t="s">
        <v>294</v>
      </c>
      <c r="E723" s="42" t="s">
        <v>321</v>
      </c>
      <c r="F723" s="42" t="s">
        <v>269</v>
      </c>
      <c r="G723" s="42" t="s">
        <v>322</v>
      </c>
      <c r="H723" s="43" t="s">
        <v>56</v>
      </c>
      <c r="I723" s="44">
        <v>298</v>
      </c>
      <c r="J723" s="45">
        <v>5.9500584268261569E-5</v>
      </c>
      <c r="K723" s="45">
        <v>4.8390245965485802E-5</v>
      </c>
      <c r="L723" s="45">
        <v>4.9749587395111454E-5</v>
      </c>
      <c r="M723" s="45">
        <v>7.9321357357079565E-5</v>
      </c>
      <c r="N723" s="45">
        <v>7.2801684782751957E-5</v>
      </c>
      <c r="O723" s="45">
        <v>7.1853311024114346E-5</v>
      </c>
      <c r="P723" s="45">
        <v>6.6359881436336916E-5</v>
      </c>
      <c r="Q723" s="45">
        <v>5.6962961991625181E-5</v>
      </c>
      <c r="R723" s="45">
        <v>4.6719566859999998E-5</v>
      </c>
      <c r="S723" s="45">
        <v>4.4632026527800006E-5</v>
      </c>
      <c r="T723" s="45">
        <v>4.3933512292799993E-5</v>
      </c>
      <c r="U723" s="45">
        <v>4.3388713669399997E-5</v>
      </c>
      <c r="V723" s="45">
        <v>3.809184267069988E-5</v>
      </c>
      <c r="W723" s="45">
        <v>3.8047701677399551E-5</v>
      </c>
      <c r="X723" s="45">
        <v>4.0514798132884787E-5</v>
      </c>
      <c r="Y723" s="45">
        <v>4.0382100448952576E-5</v>
      </c>
      <c r="Z723" s="45">
        <v>4.0106019682056276E-5</v>
      </c>
      <c r="AA723" s="45">
        <v>3.654723973886323E-5</v>
      </c>
      <c r="AB723" s="45">
        <v>3.1840883747315908E-5</v>
      </c>
      <c r="AC723" s="45">
        <v>3.1478870079405692E-5</v>
      </c>
      <c r="AD723" s="45">
        <v>2.859852053526909E-5</v>
      </c>
      <c r="AE723" s="45">
        <v>3.1233666508655976E-5</v>
      </c>
    </row>
    <row r="724" spans="1:31" ht="15" customHeight="1">
      <c r="A724" s="42" t="s">
        <v>47</v>
      </c>
      <c r="B724" s="42" t="s">
        <v>48</v>
      </c>
      <c r="C724" s="42" t="s">
        <v>49</v>
      </c>
      <c r="D724" s="42" t="s">
        <v>294</v>
      </c>
      <c r="E724" s="42" t="s">
        <v>321</v>
      </c>
      <c r="F724" s="42" t="s">
        <v>269</v>
      </c>
      <c r="G724" s="42" t="s">
        <v>323</v>
      </c>
      <c r="H724" s="43" t="s">
        <v>54</v>
      </c>
      <c r="I724" s="44">
        <v>25</v>
      </c>
      <c r="J724" s="45">
        <v>1.5280595800414579E-4</v>
      </c>
      <c r="K724" s="45">
        <v>4.6579637067613468E-5</v>
      </c>
      <c r="L724" s="45">
        <v>4.4318800722427895E-5</v>
      </c>
      <c r="M724" s="45">
        <v>1.0511811525720132E-4</v>
      </c>
      <c r="N724" s="45">
        <v>1.0577243869435457E-4</v>
      </c>
      <c r="O724" s="45">
        <v>1.1029004571219815E-4</v>
      </c>
      <c r="P724" s="45">
        <v>1.1612165183564279E-4</v>
      </c>
      <c r="Q724" s="45">
        <v>1.0857068536531921E-4</v>
      </c>
      <c r="R724" s="45">
        <v>9.7465264999999987E-5</v>
      </c>
      <c r="S724" s="45">
        <v>8.8038471249999987E-5</v>
      </c>
      <c r="T724" s="45">
        <v>8.2937745224999991E-5</v>
      </c>
      <c r="U724" s="45">
        <v>7.8878122799999999E-5</v>
      </c>
      <c r="V724" s="45">
        <v>6.2715461220437681E-5</v>
      </c>
      <c r="W724" s="45">
        <v>5.5601360817337154E-5</v>
      </c>
      <c r="X724" s="45">
        <v>5.2948483487776211E-5</v>
      </c>
      <c r="Y724" s="45">
        <v>5.2429155147112499E-5</v>
      </c>
      <c r="Z724" s="45">
        <v>5.0829175348816722E-5</v>
      </c>
      <c r="AA724" s="45">
        <v>4.7024415676122723E-5</v>
      </c>
      <c r="AB724" s="45">
        <v>4.4549541465914738E-5</v>
      </c>
      <c r="AC724" s="45">
        <v>4.6780003664387359E-5</v>
      </c>
      <c r="AD724" s="45">
        <v>5.9365031336805517E-5</v>
      </c>
      <c r="AE724" s="45">
        <v>6.0642268699714849E-5</v>
      </c>
    </row>
    <row r="725" spans="1:31" ht="15" customHeight="1">
      <c r="A725" s="42" t="s">
        <v>47</v>
      </c>
      <c r="B725" s="42" t="s">
        <v>48</v>
      </c>
      <c r="C725" s="42" t="s">
        <v>49</v>
      </c>
      <c r="D725" s="42" t="s">
        <v>294</v>
      </c>
      <c r="E725" s="42" t="s">
        <v>321</v>
      </c>
      <c r="F725" s="42" t="s">
        <v>269</v>
      </c>
      <c r="G725" s="42" t="s">
        <v>323</v>
      </c>
      <c r="H725" s="43" t="s">
        <v>55</v>
      </c>
      <c r="I725" s="44">
        <v>1</v>
      </c>
      <c r="J725" s="45">
        <v>0.32407087573519239</v>
      </c>
      <c r="K725" s="45">
        <v>9.8786094292994647E-2</v>
      </c>
      <c r="L725" s="45">
        <v>9.3991312572125091E-2</v>
      </c>
      <c r="M725" s="45">
        <v>0.22293449883747257</v>
      </c>
      <c r="N725" s="45">
        <v>0.22432218798298717</v>
      </c>
      <c r="O725" s="45">
        <v>0.23390312894642987</v>
      </c>
      <c r="P725" s="45">
        <v>0.24627079921303119</v>
      </c>
      <c r="Q725" s="45">
        <v>0.23025670952276894</v>
      </c>
      <c r="R725" s="45">
        <v>0.206704334012</v>
      </c>
      <c r="S725" s="45">
        <v>0.18671198982699999</v>
      </c>
      <c r="T725" s="45">
        <v>0.17589437007317998</v>
      </c>
      <c r="U725" s="45">
        <v>0.16728472283423998</v>
      </c>
      <c r="V725" s="45">
        <v>0.13300695015630423</v>
      </c>
      <c r="W725" s="45">
        <v>0.11791936602140865</v>
      </c>
      <c r="X725" s="45">
        <v>0.11229314378087581</v>
      </c>
      <c r="Y725" s="45">
        <v>0.1111917522359962</v>
      </c>
      <c r="Z725" s="45">
        <v>0.10779851507977052</v>
      </c>
      <c r="AA725" s="45">
        <v>9.9729380765921069E-2</v>
      </c>
      <c r="AB725" s="45">
        <v>9.4480667540911986E-2</v>
      </c>
      <c r="AC725" s="45">
        <v>9.9211031771432728E-2</v>
      </c>
      <c r="AD725" s="45">
        <v>0.12590135845909714</v>
      </c>
      <c r="AE725" s="45">
        <v>0.12861012345835524</v>
      </c>
    </row>
    <row r="726" spans="1:31" ht="15" customHeight="1">
      <c r="A726" s="42" t="s">
        <v>47</v>
      </c>
      <c r="B726" s="42" t="s">
        <v>48</v>
      </c>
      <c r="C726" s="42" t="s">
        <v>49</v>
      </c>
      <c r="D726" s="42" t="s">
        <v>294</v>
      </c>
      <c r="E726" s="42" t="s">
        <v>321</v>
      </c>
      <c r="F726" s="42" t="s">
        <v>269</v>
      </c>
      <c r="G726" s="42" t="s">
        <v>323</v>
      </c>
      <c r="H726" s="43" t="s">
        <v>56</v>
      </c>
      <c r="I726" s="44">
        <v>298</v>
      </c>
      <c r="J726" s="45">
        <v>1.8214470194094178E-4</v>
      </c>
      <c r="K726" s="45">
        <v>5.5522927384595253E-5</v>
      </c>
      <c r="L726" s="45">
        <v>5.2828010461134051E-5</v>
      </c>
      <c r="M726" s="45">
        <v>1.2530079338658398E-4</v>
      </c>
      <c r="N726" s="45">
        <v>1.2608074692367066E-4</v>
      </c>
      <c r="O726" s="45">
        <v>1.314657344889402E-4</v>
      </c>
      <c r="P726" s="45">
        <v>1.3841700898808618E-4</v>
      </c>
      <c r="Q726" s="45">
        <v>1.2941625695546047E-4</v>
      </c>
      <c r="R726" s="45">
        <v>1.1617859587999999E-4</v>
      </c>
      <c r="S726" s="45">
        <v>1.0494185773000001E-4</v>
      </c>
      <c r="T726" s="45">
        <v>9.8861792308199993E-5</v>
      </c>
      <c r="U726" s="45">
        <v>9.40227223776E-5</v>
      </c>
      <c r="V726" s="45">
        <v>7.4756829774761719E-5</v>
      </c>
      <c r="W726" s="45">
        <v>6.6276822094265886E-5</v>
      </c>
      <c r="X726" s="45">
        <v>6.3114592317429255E-5</v>
      </c>
      <c r="Y726" s="45">
        <v>6.2495552935358108E-5</v>
      </c>
      <c r="Z726" s="45">
        <v>6.0588377015789549E-5</v>
      </c>
      <c r="AA726" s="45">
        <v>5.6053103485938291E-5</v>
      </c>
      <c r="AB726" s="45">
        <v>5.310305342737038E-5</v>
      </c>
      <c r="AC726" s="45">
        <v>5.576176436794973E-5</v>
      </c>
      <c r="AD726" s="45">
        <v>7.0763117353472182E-5</v>
      </c>
      <c r="AE726" s="45">
        <v>7.2285584290060105E-5</v>
      </c>
    </row>
    <row r="727" spans="1:31" ht="15" customHeight="1">
      <c r="A727" s="42" t="s">
        <v>47</v>
      </c>
      <c r="B727" s="42" t="s">
        <v>48</v>
      </c>
      <c r="C727" s="42" t="s">
        <v>49</v>
      </c>
      <c r="D727" s="42" t="s">
        <v>294</v>
      </c>
      <c r="E727" s="42" t="s">
        <v>321</v>
      </c>
      <c r="F727" s="42" t="s">
        <v>269</v>
      </c>
      <c r="G727" s="42" t="s">
        <v>324</v>
      </c>
      <c r="H727" s="43" t="s">
        <v>54</v>
      </c>
      <c r="I727" s="44">
        <v>25</v>
      </c>
      <c r="J727" s="45">
        <v>3.1881847962336013E-4</v>
      </c>
      <c r="K727" s="45">
        <v>3.1737264971509911E-4</v>
      </c>
      <c r="L727" s="45">
        <v>2.7561479707928775E-4</v>
      </c>
      <c r="M727" s="45">
        <v>2.2761263236996057E-4</v>
      </c>
      <c r="N727" s="45">
        <v>2.5192398103730167E-4</v>
      </c>
      <c r="O727" s="45">
        <v>2.4447488998417837E-4</v>
      </c>
      <c r="P727" s="45">
        <v>2.4207399043493969E-4</v>
      </c>
      <c r="Q727" s="45">
        <v>2.3849741994291443E-4</v>
      </c>
      <c r="R727" s="45">
        <v>1.558593725E-4</v>
      </c>
      <c r="S727" s="45">
        <v>1.3525034892499996E-4</v>
      </c>
      <c r="T727" s="45">
        <v>1.3601626864999996E-4</v>
      </c>
      <c r="U727" s="45">
        <v>1.3807723244999999E-4</v>
      </c>
      <c r="V727" s="45">
        <v>1.2072971963831789E-4</v>
      </c>
      <c r="W727" s="45">
        <v>1.1746997357077719E-4</v>
      </c>
      <c r="X727" s="45">
        <v>1.24532157649712E-4</v>
      </c>
      <c r="Y727" s="45">
        <v>1.2515223666841079E-4</v>
      </c>
      <c r="Z727" s="45">
        <v>1.2096350277213889E-4</v>
      </c>
      <c r="AA727" s="45">
        <v>1.2277975893755936E-4</v>
      </c>
      <c r="AB727" s="45">
        <v>1.173419597253378E-4</v>
      </c>
      <c r="AC727" s="45">
        <v>1.145157770784338E-4</v>
      </c>
      <c r="AD727" s="45">
        <v>1.0402748006569473E-4</v>
      </c>
      <c r="AE727" s="45">
        <v>1.0512240568866178E-4</v>
      </c>
    </row>
    <row r="728" spans="1:31" ht="15" customHeight="1">
      <c r="A728" s="42" t="s">
        <v>47</v>
      </c>
      <c r="B728" s="42" t="s">
        <v>48</v>
      </c>
      <c r="C728" s="42" t="s">
        <v>49</v>
      </c>
      <c r="D728" s="42" t="s">
        <v>294</v>
      </c>
      <c r="E728" s="42" t="s">
        <v>321</v>
      </c>
      <c r="F728" s="42" t="s">
        <v>269</v>
      </c>
      <c r="G728" s="42" t="s">
        <v>324</v>
      </c>
      <c r="H728" s="43" t="s">
        <v>55</v>
      </c>
      <c r="I728" s="44">
        <v>1</v>
      </c>
      <c r="J728" s="45">
        <v>0.67615023158522225</v>
      </c>
      <c r="K728" s="45">
        <v>0.67308391551578217</v>
      </c>
      <c r="L728" s="45">
        <v>0.58452386164575354</v>
      </c>
      <c r="M728" s="45">
        <v>0.48272087073021241</v>
      </c>
      <c r="N728" s="45">
        <v>0.53428037898390934</v>
      </c>
      <c r="O728" s="45">
        <v>0.5184823466784455</v>
      </c>
      <c r="P728" s="45">
        <v>0.51339051891442011</v>
      </c>
      <c r="Q728" s="45">
        <v>0.50580532821493285</v>
      </c>
      <c r="R728" s="45">
        <v>0.33054655719800002</v>
      </c>
      <c r="S728" s="45">
        <v>0.28683894000013993</v>
      </c>
      <c r="T728" s="45">
        <v>0.28846330255291991</v>
      </c>
      <c r="U728" s="45">
        <v>0.29283419457995996</v>
      </c>
      <c r="V728" s="45">
        <v>0.25604358940894456</v>
      </c>
      <c r="W728" s="45">
        <v>0.24913031994890428</v>
      </c>
      <c r="X728" s="45">
        <v>0.26410779994350919</v>
      </c>
      <c r="Y728" s="45">
        <v>0.26542286352636563</v>
      </c>
      <c r="Z728" s="45">
        <v>0.25653939667915215</v>
      </c>
      <c r="AA728" s="45">
        <v>0.26039131275477589</v>
      </c>
      <c r="AB728" s="45">
        <v>0.24885882818549646</v>
      </c>
      <c r="AC728" s="45">
        <v>0.24286506002794245</v>
      </c>
      <c r="AD728" s="45">
        <v>0.22062147972332538</v>
      </c>
      <c r="AE728" s="45">
        <v>0.22294359798451388</v>
      </c>
    </row>
    <row r="729" spans="1:31" ht="15" customHeight="1">
      <c r="A729" s="42" t="s">
        <v>47</v>
      </c>
      <c r="B729" s="42" t="s">
        <v>48</v>
      </c>
      <c r="C729" s="42" t="s">
        <v>49</v>
      </c>
      <c r="D729" s="42" t="s">
        <v>294</v>
      </c>
      <c r="E729" s="42" t="s">
        <v>321</v>
      </c>
      <c r="F729" s="42" t="s">
        <v>269</v>
      </c>
      <c r="G729" s="42" t="s">
        <v>324</v>
      </c>
      <c r="H729" s="43" t="s">
        <v>56</v>
      </c>
      <c r="I729" s="44">
        <v>298</v>
      </c>
      <c r="J729" s="45">
        <v>3.8003162771104538E-4</v>
      </c>
      <c r="K729" s="45">
        <v>3.7830819846039818E-4</v>
      </c>
      <c r="L729" s="45">
        <v>3.2853283811851104E-4</v>
      </c>
      <c r="M729" s="45">
        <v>2.7131425778499299E-4</v>
      </c>
      <c r="N729" s="45">
        <v>3.0029338539646358E-4</v>
      </c>
      <c r="O729" s="45">
        <v>2.9141406886114068E-4</v>
      </c>
      <c r="P729" s="45">
        <v>2.885521965984481E-4</v>
      </c>
      <c r="Q729" s="45">
        <v>2.8428892457195394E-4</v>
      </c>
      <c r="R729" s="45">
        <v>1.8578437202000002E-4</v>
      </c>
      <c r="S729" s="45">
        <v>1.6121841591859996E-4</v>
      </c>
      <c r="T729" s="45">
        <v>1.6213139223079996E-4</v>
      </c>
      <c r="U729" s="45">
        <v>1.6458806108039998E-4</v>
      </c>
      <c r="V729" s="45">
        <v>1.4390982580887493E-4</v>
      </c>
      <c r="W729" s="45">
        <v>1.400242084963664E-4</v>
      </c>
      <c r="X729" s="45">
        <v>1.4844233191845674E-4</v>
      </c>
      <c r="Y729" s="45">
        <v>1.4918146610874567E-4</v>
      </c>
      <c r="Z729" s="45">
        <v>1.4418849530438955E-4</v>
      </c>
      <c r="AA729" s="45">
        <v>1.4635347265357077E-4</v>
      </c>
      <c r="AB729" s="45">
        <v>1.398716159926027E-4</v>
      </c>
      <c r="AC729" s="45">
        <v>1.3650280627749311E-4</v>
      </c>
      <c r="AD729" s="45">
        <v>1.2400075623830815E-4</v>
      </c>
      <c r="AE729" s="45">
        <v>1.2530590758088486E-4</v>
      </c>
    </row>
    <row r="730" spans="1:31" ht="15" customHeight="1">
      <c r="A730" s="42" t="s">
        <v>47</v>
      </c>
      <c r="B730" s="42" t="s">
        <v>48</v>
      </c>
      <c r="C730" s="42" t="s">
        <v>49</v>
      </c>
      <c r="D730" s="42" t="s">
        <v>294</v>
      </c>
      <c r="E730" s="42" t="s">
        <v>321</v>
      </c>
      <c r="F730" s="42" t="s">
        <v>269</v>
      </c>
      <c r="G730" s="42" t="s">
        <v>325</v>
      </c>
      <c r="H730" s="43" t="s">
        <v>54</v>
      </c>
      <c r="I730" s="44">
        <v>25</v>
      </c>
      <c r="J730" s="45">
        <v>1.008202583703513E-4</v>
      </c>
      <c r="K730" s="45">
        <v>1.7104451656464444E-4</v>
      </c>
      <c r="L730" s="45">
        <v>1.7418415088054382E-4</v>
      </c>
      <c r="M730" s="45">
        <v>6.2372286849341025E-5</v>
      </c>
      <c r="N730" s="45">
        <v>8.5810465824224632E-5</v>
      </c>
      <c r="O730" s="45">
        <v>7.8914609231782844E-5</v>
      </c>
      <c r="P730" s="45">
        <v>8.1423903899918181E-5</v>
      </c>
      <c r="Q730" s="45">
        <v>7.1111311745356625E-5</v>
      </c>
      <c r="R730" s="45">
        <v>7.5368279999999993E-5</v>
      </c>
      <c r="S730" s="45">
        <v>6.8657811800000001E-5</v>
      </c>
      <c r="T730" s="45">
        <v>5.4942231124999995E-5</v>
      </c>
      <c r="U730" s="45">
        <v>5.5038051024999991E-5</v>
      </c>
      <c r="V730" s="45">
        <v>5.0309070290723636E-5</v>
      </c>
      <c r="W730" s="45">
        <v>4.8604062269221149E-5</v>
      </c>
      <c r="X730" s="45">
        <v>4.9864992934554784E-5</v>
      </c>
      <c r="Y730" s="45">
        <v>4.7579103419262831E-5</v>
      </c>
      <c r="Z730" s="45">
        <v>4.8070140123967489E-5</v>
      </c>
      <c r="AA730" s="45">
        <v>4.9291855194840026E-5</v>
      </c>
      <c r="AB730" s="45">
        <v>4.8372050985265899E-5</v>
      </c>
      <c r="AC730" s="45">
        <v>4.9536552270956934E-5</v>
      </c>
      <c r="AD730" s="45">
        <v>4.8445476142024355E-5</v>
      </c>
      <c r="AE730" s="45">
        <v>6.0970563176682217E-5</v>
      </c>
    </row>
    <row r="731" spans="1:31" ht="15" customHeight="1">
      <c r="A731" s="42" t="s">
        <v>47</v>
      </c>
      <c r="B731" s="42" t="s">
        <v>48</v>
      </c>
      <c r="C731" s="42" t="s">
        <v>49</v>
      </c>
      <c r="D731" s="42" t="s">
        <v>294</v>
      </c>
      <c r="E731" s="42" t="s">
        <v>321</v>
      </c>
      <c r="F731" s="42" t="s">
        <v>269</v>
      </c>
      <c r="G731" s="42" t="s">
        <v>325</v>
      </c>
      <c r="H731" s="43" t="s">
        <v>55</v>
      </c>
      <c r="I731" s="44">
        <v>1</v>
      </c>
      <c r="J731" s="45">
        <v>0.21381960395184105</v>
      </c>
      <c r="K731" s="45">
        <v>0.36275121073029792</v>
      </c>
      <c r="L731" s="45">
        <v>0.36940974718745734</v>
      </c>
      <c r="M731" s="45">
        <v>0.13227914595008242</v>
      </c>
      <c r="N731" s="45">
        <v>0.18198683592001563</v>
      </c>
      <c r="O731" s="45">
        <v>0.16736210325876505</v>
      </c>
      <c r="P731" s="45">
        <v>0.17268381539094646</v>
      </c>
      <c r="Q731" s="45">
        <v>0.15081286994955231</v>
      </c>
      <c r="R731" s="45">
        <v>0.159841048224</v>
      </c>
      <c r="S731" s="45">
        <v>0.14560948726544001</v>
      </c>
      <c r="T731" s="45">
        <v>0.11652148376989997</v>
      </c>
      <c r="U731" s="45">
        <v>0.11672469861382</v>
      </c>
      <c r="V731" s="45">
        <v>0.1066954762725667</v>
      </c>
      <c r="W731" s="45">
        <v>0.1030794952605642</v>
      </c>
      <c r="X731" s="45">
        <v>0.10575367701560379</v>
      </c>
      <c r="Y731" s="45">
        <v>0.10090576253157262</v>
      </c>
      <c r="Z731" s="45">
        <v>0.10194715317491027</v>
      </c>
      <c r="AA731" s="45">
        <v>0.10453816649721671</v>
      </c>
      <c r="AB731" s="45">
        <v>0.1025874457295519</v>
      </c>
      <c r="AC731" s="45">
        <v>0.10505712005624547</v>
      </c>
      <c r="AD731" s="45">
        <v>0.10274316580200525</v>
      </c>
      <c r="AE731" s="45">
        <v>0.12930637038510767</v>
      </c>
    </row>
    <row r="732" spans="1:31" ht="15" customHeight="1">
      <c r="A732" s="42" t="s">
        <v>47</v>
      </c>
      <c r="B732" s="42" t="s">
        <v>48</v>
      </c>
      <c r="C732" s="42" t="s">
        <v>49</v>
      </c>
      <c r="D732" s="42" t="s">
        <v>294</v>
      </c>
      <c r="E732" s="42" t="s">
        <v>321</v>
      </c>
      <c r="F732" s="42" t="s">
        <v>269</v>
      </c>
      <c r="G732" s="42" t="s">
        <v>325</v>
      </c>
      <c r="H732" s="43" t="s">
        <v>56</v>
      </c>
      <c r="I732" s="44">
        <v>298</v>
      </c>
      <c r="J732" s="45">
        <v>1.2017774797745876E-4</v>
      </c>
      <c r="K732" s="45">
        <v>2.0388506374505619E-4</v>
      </c>
      <c r="L732" s="45">
        <v>2.076275078496082E-4</v>
      </c>
      <c r="M732" s="45">
        <v>7.434776592441448E-5</v>
      </c>
      <c r="N732" s="45">
        <v>1.0228607526247578E-4</v>
      </c>
      <c r="O732" s="45">
        <v>9.4066214204285145E-5</v>
      </c>
      <c r="P732" s="45">
        <v>9.7057293448702474E-5</v>
      </c>
      <c r="Q732" s="45">
        <v>8.476468360046507E-5</v>
      </c>
      <c r="R732" s="45">
        <v>8.9838989760000009E-5</v>
      </c>
      <c r="S732" s="45">
        <v>8.18401116656E-5</v>
      </c>
      <c r="T732" s="45">
        <v>6.5491139500999985E-5</v>
      </c>
      <c r="U732" s="45">
        <v>6.5605356821800005E-5</v>
      </c>
      <c r="V732" s="45">
        <v>5.9968411786542574E-5</v>
      </c>
      <c r="W732" s="45">
        <v>5.7936042224911605E-5</v>
      </c>
      <c r="X732" s="45">
        <v>5.9439071577989315E-5</v>
      </c>
      <c r="Y732" s="45">
        <v>5.6714291275761309E-5</v>
      </c>
      <c r="Z732" s="45">
        <v>5.7299607027769266E-5</v>
      </c>
      <c r="AA732" s="45">
        <v>5.8755891392249323E-5</v>
      </c>
      <c r="AB732" s="45">
        <v>5.7659484774436961E-5</v>
      </c>
      <c r="AC732" s="45">
        <v>5.9047570306980676E-5</v>
      </c>
      <c r="AD732" s="45">
        <v>5.7747007561293037E-5</v>
      </c>
      <c r="AE732" s="45">
        <v>7.2676911306605217E-5</v>
      </c>
    </row>
    <row r="733" spans="1:31" ht="15" customHeight="1">
      <c r="A733" s="42" t="s">
        <v>47</v>
      </c>
      <c r="B733" s="42" t="s">
        <v>48</v>
      </c>
      <c r="C733" s="42" t="s">
        <v>49</v>
      </c>
      <c r="D733" s="42" t="s">
        <v>294</v>
      </c>
      <c r="E733" s="42" t="s">
        <v>326</v>
      </c>
      <c r="F733" s="42" t="s">
        <v>269</v>
      </c>
      <c r="G733" s="42" t="s">
        <v>327</v>
      </c>
      <c r="H733" s="43" t="s">
        <v>54</v>
      </c>
      <c r="I733" s="44">
        <v>25</v>
      </c>
      <c r="J733" s="45">
        <v>2.4458606071222386E-10</v>
      </c>
      <c r="K733" s="45">
        <v>2.3791644768539008E-10</v>
      </c>
      <c r="L733" s="45">
        <v>2.3469844052302046E-10</v>
      </c>
      <c r="M733" s="45">
        <v>2.2824921594409249E-10</v>
      </c>
      <c r="N733" s="45">
        <v>2.4543613042646709E-10</v>
      </c>
      <c r="O733" s="45">
        <v>2.3054109675550825E-10</v>
      </c>
      <c r="P733" s="45">
        <v>2.3317224152828094E-10</v>
      </c>
      <c r="Q733" s="45">
        <v>2.3224252569820216E-10</v>
      </c>
      <c r="R733" s="45">
        <v>6.9E-10</v>
      </c>
      <c r="S733" s="45"/>
      <c r="T733" s="45"/>
      <c r="U733" s="45"/>
      <c r="V733" s="45">
        <v>9.780377501305574E-10</v>
      </c>
      <c r="W733" s="45">
        <v>2.2788652391623974E-8</v>
      </c>
      <c r="X733" s="45">
        <v>2.0596681203260693E-8</v>
      </c>
      <c r="Y733" s="45">
        <v>1.6873871180909599E-8</v>
      </c>
      <c r="Z733" s="45">
        <v>2.4384275933154839E-9</v>
      </c>
      <c r="AA733" s="45">
        <v>7.3016244416695791E-10</v>
      </c>
      <c r="AB733" s="45">
        <v>6.067091249764605E-10</v>
      </c>
      <c r="AC733" s="45">
        <v>7.6375053064411847E-10</v>
      </c>
      <c r="AD733" s="45">
        <v>7.9929706461883143E-10</v>
      </c>
      <c r="AE733" s="45">
        <v>5.7398917794645265E-10</v>
      </c>
    </row>
    <row r="734" spans="1:31" ht="15" customHeight="1">
      <c r="A734" s="42" t="s">
        <v>47</v>
      </c>
      <c r="B734" s="42" t="s">
        <v>48</v>
      </c>
      <c r="C734" s="42" t="s">
        <v>49</v>
      </c>
      <c r="D734" s="42" t="s">
        <v>294</v>
      </c>
      <c r="E734" s="42" t="s">
        <v>326</v>
      </c>
      <c r="F734" s="42" t="s">
        <v>269</v>
      </c>
      <c r="G734" s="42" t="s">
        <v>327</v>
      </c>
      <c r="H734" s="43" t="s">
        <v>55</v>
      </c>
      <c r="I734" s="44">
        <v>1</v>
      </c>
      <c r="J734" s="45">
        <v>5.1871811755848437E-7</v>
      </c>
      <c r="K734" s="45">
        <v>5.0457320225117533E-7</v>
      </c>
      <c r="L734" s="45">
        <v>4.9774845266122178E-7</v>
      </c>
      <c r="M734" s="45">
        <v>4.8407093717423137E-7</v>
      </c>
      <c r="N734" s="45">
        <v>5.2052094540845135E-7</v>
      </c>
      <c r="O734" s="45">
        <v>4.8893155799908183E-7</v>
      </c>
      <c r="P734" s="45">
        <v>4.9451168983317817E-7</v>
      </c>
      <c r="Q734" s="45">
        <v>4.9253994850074726E-7</v>
      </c>
      <c r="R734" s="45">
        <v>1.463352E-6</v>
      </c>
      <c r="S734" s="45"/>
      <c r="T734" s="45"/>
      <c r="U734" s="45"/>
      <c r="V734" s="45">
        <v>2.074222460476886E-6</v>
      </c>
      <c r="W734" s="45">
        <v>4.8330173992156125E-5</v>
      </c>
      <c r="X734" s="45">
        <v>4.3681441495875277E-5</v>
      </c>
      <c r="Y734" s="45">
        <v>3.5786106000473081E-5</v>
      </c>
      <c r="Z734" s="45">
        <v>5.1714172399034781E-6</v>
      </c>
      <c r="AA734" s="45">
        <v>1.5485285115892843E-6</v>
      </c>
      <c r="AB734" s="45">
        <v>1.2867087122500773E-6</v>
      </c>
      <c r="AC734" s="45">
        <v>1.6197621253900465E-6</v>
      </c>
      <c r="AD734" s="45">
        <v>1.6951492146436177E-6</v>
      </c>
      <c r="AE734" s="45">
        <v>1.2173162485888368E-6</v>
      </c>
    </row>
    <row r="735" spans="1:31" ht="15" customHeight="1">
      <c r="A735" s="42" t="s">
        <v>47</v>
      </c>
      <c r="B735" s="42" t="s">
        <v>48</v>
      </c>
      <c r="C735" s="42" t="s">
        <v>49</v>
      </c>
      <c r="D735" s="42" t="s">
        <v>294</v>
      </c>
      <c r="E735" s="42" t="s">
        <v>326</v>
      </c>
      <c r="F735" s="42" t="s">
        <v>269</v>
      </c>
      <c r="G735" s="42" t="s">
        <v>327</v>
      </c>
      <c r="H735" s="43" t="s">
        <v>56</v>
      </c>
      <c r="I735" s="44">
        <v>298</v>
      </c>
      <c r="J735" s="45">
        <v>2.9154658436897088E-10</v>
      </c>
      <c r="K735" s="45">
        <v>2.8359640564098499E-10</v>
      </c>
      <c r="L735" s="45">
        <v>2.7976054110344033E-10</v>
      </c>
      <c r="M735" s="45">
        <v>2.7207306540535823E-10</v>
      </c>
      <c r="N735" s="45">
        <v>2.9255986746834871E-10</v>
      </c>
      <c r="O735" s="45">
        <v>2.7480498733256583E-10</v>
      </c>
      <c r="P735" s="45">
        <v>2.7794131190171084E-10</v>
      </c>
      <c r="Q735" s="45">
        <v>2.7683309063225703E-10</v>
      </c>
      <c r="R735" s="45">
        <v>8.2247999999999993E-10</v>
      </c>
      <c r="S735" s="45"/>
      <c r="T735" s="45"/>
      <c r="U735" s="45"/>
      <c r="V735" s="45">
        <v>1.1658209981556246E-9</v>
      </c>
      <c r="W735" s="45">
        <v>2.7164073650815777E-8</v>
      </c>
      <c r="X735" s="45">
        <v>2.4551243994286747E-8</v>
      </c>
      <c r="Y735" s="45">
        <v>2.0113654447644246E-8</v>
      </c>
      <c r="Z735" s="45">
        <v>2.9066056912320572E-9</v>
      </c>
      <c r="AA735" s="45">
        <v>8.7035363344701385E-10</v>
      </c>
      <c r="AB735" s="45">
        <v>7.231972769719411E-10</v>
      </c>
      <c r="AC735" s="45">
        <v>9.1039063252778931E-10</v>
      </c>
      <c r="AD735" s="45">
        <v>9.5276210102564706E-10</v>
      </c>
      <c r="AE735" s="45">
        <v>6.8419510011217155E-10</v>
      </c>
    </row>
    <row r="736" spans="1:31" ht="15" customHeight="1">
      <c r="A736" s="42" t="s">
        <v>47</v>
      </c>
      <c r="B736" s="42" t="s">
        <v>48</v>
      </c>
      <c r="C736" s="42" t="s">
        <v>49</v>
      </c>
      <c r="D736" s="42" t="s">
        <v>294</v>
      </c>
      <c r="E736" s="42" t="s">
        <v>326</v>
      </c>
      <c r="F736" s="42" t="s">
        <v>269</v>
      </c>
      <c r="G736" s="42" t="s">
        <v>328</v>
      </c>
      <c r="H736" s="43" t="s">
        <v>54</v>
      </c>
      <c r="I736" s="44">
        <v>25</v>
      </c>
      <c r="J736" s="45">
        <v>8.1283214661982992E-8</v>
      </c>
      <c r="K736" s="45">
        <v>7.9066704097996485E-8</v>
      </c>
      <c r="L736" s="45">
        <v>7.7997264710481891E-8</v>
      </c>
      <c r="M736" s="45">
        <v>7.5853995775507229E-8</v>
      </c>
      <c r="N736" s="45">
        <v>8.1565718083720432E-8</v>
      </c>
      <c r="O736" s="45">
        <v>7.661565586125174E-8</v>
      </c>
      <c r="P736" s="45">
        <v>7.7490063440936637E-8</v>
      </c>
      <c r="Q736" s="45">
        <v>7.7181091248609431E-8</v>
      </c>
      <c r="R736" s="45">
        <v>1.01945E-7</v>
      </c>
      <c r="S736" s="45">
        <v>6.0899999999999996E-8</v>
      </c>
      <c r="T736" s="45">
        <v>6.6462500000000004E-8</v>
      </c>
      <c r="U736" s="45">
        <v>5.8390000000000002E-8</v>
      </c>
      <c r="V736" s="45">
        <v>4.5106484255458171E-8</v>
      </c>
      <c r="W736" s="45">
        <v>7.6668832989402598E-8</v>
      </c>
      <c r="X736" s="45">
        <v>5.7210420362555945E-8</v>
      </c>
      <c r="Y736" s="45">
        <v>6.6142291718581454E-8</v>
      </c>
      <c r="Z736" s="45">
        <v>1.2797263306181538E-7</v>
      </c>
      <c r="AA736" s="45">
        <v>1.6426823865369925E-7</v>
      </c>
      <c r="AB736" s="45">
        <v>1.4636745286515445E-7</v>
      </c>
      <c r="AC736" s="45">
        <v>1.2587249014921002E-7</v>
      </c>
      <c r="AD736" s="45">
        <v>5.3030545811175592E-8</v>
      </c>
      <c r="AE736" s="45">
        <v>1.2891979155463974E-8</v>
      </c>
    </row>
    <row r="737" spans="1:31" ht="15" customHeight="1">
      <c r="A737" s="42" t="s">
        <v>47</v>
      </c>
      <c r="B737" s="42" t="s">
        <v>48</v>
      </c>
      <c r="C737" s="42" t="s">
        <v>49</v>
      </c>
      <c r="D737" s="42" t="s">
        <v>294</v>
      </c>
      <c r="E737" s="42" t="s">
        <v>326</v>
      </c>
      <c r="F737" s="42" t="s">
        <v>269</v>
      </c>
      <c r="G737" s="42" t="s">
        <v>328</v>
      </c>
      <c r="H737" s="43" t="s">
        <v>55</v>
      </c>
      <c r="I737" s="44">
        <v>1</v>
      </c>
      <c r="J737" s="45">
        <v>1.7238544165513355E-4</v>
      </c>
      <c r="K737" s="45">
        <v>1.6768466605103093E-4</v>
      </c>
      <c r="L737" s="45">
        <v>1.6541659899798998E-4</v>
      </c>
      <c r="M737" s="45">
        <v>1.6087115424069572E-4</v>
      </c>
      <c r="N737" s="45">
        <v>1.7298457491195427E-4</v>
      </c>
      <c r="O737" s="45">
        <v>1.6248648295054269E-4</v>
      </c>
      <c r="P737" s="45">
        <v>1.6434092654553839E-4</v>
      </c>
      <c r="Q737" s="45">
        <v>1.6368565832005087E-4</v>
      </c>
      <c r="R737" s="45">
        <v>2.1620495600000001E-4</v>
      </c>
      <c r="S737" s="45">
        <v>1.2915672E-4</v>
      </c>
      <c r="T737" s="45">
        <v>1.4095367000000001E-4</v>
      </c>
      <c r="U737" s="45">
        <v>1.2383351199999999E-4</v>
      </c>
      <c r="V737" s="45">
        <v>9.566183180897568E-5</v>
      </c>
      <c r="W737" s="45">
        <v>1.6259926100392502E-4</v>
      </c>
      <c r="X737" s="45">
        <v>1.2133185950490863E-4</v>
      </c>
      <c r="Y737" s="45">
        <v>1.4027457227676752E-4</v>
      </c>
      <c r="Z737" s="45">
        <v>2.7140436019749801E-4</v>
      </c>
      <c r="AA737" s="45">
        <v>3.4838008053676538E-4</v>
      </c>
      <c r="AB737" s="45">
        <v>3.1041609403641959E-4</v>
      </c>
      <c r="AC737" s="45">
        <v>2.6695037710844458E-4</v>
      </c>
      <c r="AD737" s="45">
        <v>1.124671815563412E-4</v>
      </c>
      <c r="AE737" s="45">
        <v>2.7341309392907996E-5</v>
      </c>
    </row>
    <row r="738" spans="1:31" ht="15" customHeight="1">
      <c r="A738" s="42" t="s">
        <v>47</v>
      </c>
      <c r="B738" s="42" t="s">
        <v>48</v>
      </c>
      <c r="C738" s="42" t="s">
        <v>49</v>
      </c>
      <c r="D738" s="42" t="s">
        <v>294</v>
      </c>
      <c r="E738" s="42" t="s">
        <v>326</v>
      </c>
      <c r="F738" s="42" t="s">
        <v>269</v>
      </c>
      <c r="G738" s="42" t="s">
        <v>328</v>
      </c>
      <c r="H738" s="43" t="s">
        <v>56</v>
      </c>
      <c r="I738" s="44">
        <v>298</v>
      </c>
      <c r="J738" s="45">
        <v>9.6889591877083732E-8</v>
      </c>
      <c r="K738" s="45">
        <v>9.4247511284811795E-8</v>
      </c>
      <c r="L738" s="45">
        <v>9.2972739534894412E-8</v>
      </c>
      <c r="M738" s="45">
        <v>9.0417962964404613E-8</v>
      </c>
      <c r="N738" s="45">
        <v>9.7226335955794754E-8</v>
      </c>
      <c r="O738" s="45">
        <v>9.1325861786612081E-8</v>
      </c>
      <c r="P738" s="45">
        <v>9.2368155621596455E-8</v>
      </c>
      <c r="Q738" s="45">
        <v>9.1999860768342433E-8</v>
      </c>
      <c r="R738" s="45">
        <v>1.2151844E-7</v>
      </c>
      <c r="S738" s="45">
        <v>7.2592800000000009E-8</v>
      </c>
      <c r="T738" s="45">
        <v>7.9223299999999984E-8</v>
      </c>
      <c r="U738" s="45">
        <v>6.9600880000000004E-8</v>
      </c>
      <c r="V738" s="45">
        <v>5.3766929232506138E-8</v>
      </c>
      <c r="W738" s="45">
        <v>9.1389248923367912E-8</v>
      </c>
      <c r="X738" s="45">
        <v>6.81948210721667E-8</v>
      </c>
      <c r="Y738" s="45">
        <v>7.8841611728549109E-8</v>
      </c>
      <c r="Z738" s="45">
        <v>1.5254337860968395E-7</v>
      </c>
      <c r="AA738" s="45">
        <v>1.9580774047520956E-7</v>
      </c>
      <c r="AB738" s="45">
        <v>1.7447000381526414E-7</v>
      </c>
      <c r="AC738" s="45">
        <v>1.5004000825785836E-7</v>
      </c>
      <c r="AD738" s="45">
        <v>6.3212410606921317E-8</v>
      </c>
      <c r="AE738" s="45">
        <v>1.5367239153313057E-8</v>
      </c>
    </row>
    <row r="739" spans="1:31" ht="15" customHeight="1">
      <c r="A739" s="42" t="s">
        <v>47</v>
      </c>
      <c r="B739" s="42" t="s">
        <v>48</v>
      </c>
      <c r="C739" s="42" t="s">
        <v>49</v>
      </c>
      <c r="D739" s="42" t="s">
        <v>294</v>
      </c>
      <c r="E739" s="42" t="s">
        <v>326</v>
      </c>
      <c r="F739" s="42" t="s">
        <v>269</v>
      </c>
      <c r="G739" s="42" t="s">
        <v>329</v>
      </c>
      <c r="H739" s="43" t="s">
        <v>54</v>
      </c>
      <c r="I739" s="44">
        <v>25</v>
      </c>
      <c r="J739" s="45">
        <v>1.0855498219927731E-4</v>
      </c>
      <c r="K739" s="45">
        <v>1.4510094089365141E-4</v>
      </c>
      <c r="L739" s="45">
        <v>1.3951682225629654E-4</v>
      </c>
      <c r="M739" s="45">
        <v>1.5697288461604146E-4</v>
      </c>
      <c r="N739" s="45">
        <v>1.4394805480613611E-4</v>
      </c>
      <c r="O739" s="45">
        <v>1.6145268776497027E-4</v>
      </c>
      <c r="P739" s="45">
        <v>5.1324265782660575E-5</v>
      </c>
      <c r="Q739" s="45">
        <v>7.6647421146261107E-5</v>
      </c>
      <c r="R739" s="45">
        <v>9.5865382499999994E-5</v>
      </c>
      <c r="S739" s="45">
        <v>7.3902767499999994E-5</v>
      </c>
      <c r="T739" s="45">
        <v>7.6955209999999999E-5</v>
      </c>
      <c r="U739" s="45">
        <v>7.8806152499999991E-5</v>
      </c>
      <c r="V739" s="45">
        <v>7.1983093355751859E-5</v>
      </c>
      <c r="W739" s="45">
        <v>6.5400863783190107E-5</v>
      </c>
      <c r="X739" s="45">
        <v>6.6921109288338679E-5</v>
      </c>
      <c r="Y739" s="45">
        <v>6.6088300021246231E-5</v>
      </c>
      <c r="Z739" s="45">
        <v>7.0929092149652476E-5</v>
      </c>
      <c r="AA739" s="45">
        <v>7.4910220431352316E-5</v>
      </c>
      <c r="AB739" s="45">
        <v>7.0914989647662856E-5</v>
      </c>
      <c r="AC739" s="45">
        <v>6.6687975188744217E-5</v>
      </c>
      <c r="AD739" s="45">
        <v>6.4056202625317605E-5</v>
      </c>
      <c r="AE739" s="45">
        <v>6.479117405336937E-5</v>
      </c>
    </row>
    <row r="740" spans="1:31" ht="15" customHeight="1">
      <c r="A740" s="42" t="s">
        <v>47</v>
      </c>
      <c r="B740" s="42" t="s">
        <v>48</v>
      </c>
      <c r="C740" s="42" t="s">
        <v>49</v>
      </c>
      <c r="D740" s="42" t="s">
        <v>294</v>
      </c>
      <c r="E740" s="42" t="s">
        <v>326</v>
      </c>
      <c r="F740" s="42" t="s">
        <v>269</v>
      </c>
      <c r="G740" s="42" t="s">
        <v>329</v>
      </c>
      <c r="H740" s="43" t="s">
        <v>55</v>
      </c>
      <c r="I740" s="44">
        <v>1</v>
      </c>
      <c r="J740" s="45">
        <v>0.23022340624822729</v>
      </c>
      <c r="K740" s="45">
        <v>0.30773007544725584</v>
      </c>
      <c r="L740" s="45">
        <v>0.29588727664115377</v>
      </c>
      <c r="M740" s="45">
        <v>0.33290809369370067</v>
      </c>
      <c r="N740" s="45">
        <v>0.30528503463285345</v>
      </c>
      <c r="O740" s="45">
        <v>0.34240886021194894</v>
      </c>
      <c r="P740" s="45">
        <v>0.10884850287186654</v>
      </c>
      <c r="Q740" s="45">
        <v>0.16255385076699053</v>
      </c>
      <c r="R740" s="45">
        <v>0.20331130320599999</v>
      </c>
      <c r="S740" s="45">
        <v>0.15673298931400001</v>
      </c>
      <c r="T740" s="45">
        <v>0.16320660936799999</v>
      </c>
      <c r="U740" s="45">
        <v>0.16713208822200001</v>
      </c>
      <c r="V740" s="45">
        <v>0.15266174438887853</v>
      </c>
      <c r="W740" s="45">
        <v>0.1387021519113896</v>
      </c>
      <c r="X740" s="45">
        <v>0.14192628857870868</v>
      </c>
      <c r="Y740" s="45">
        <v>0.14016006668505898</v>
      </c>
      <c r="Z740" s="45">
        <v>0.15042641863098299</v>
      </c>
      <c r="AA740" s="45">
        <v>0.15886959549081198</v>
      </c>
      <c r="AB740" s="45">
        <v>0.1503965100447634</v>
      </c>
      <c r="AC740" s="45">
        <v>0.14143185778028874</v>
      </c>
      <c r="AD740" s="45">
        <v>0.13585039452777356</v>
      </c>
      <c r="AE740" s="45">
        <v>0.13740912193238575</v>
      </c>
    </row>
    <row r="741" spans="1:31" ht="15" customHeight="1">
      <c r="A741" s="42" t="s">
        <v>47</v>
      </c>
      <c r="B741" s="42" t="s">
        <v>48</v>
      </c>
      <c r="C741" s="42" t="s">
        <v>49</v>
      </c>
      <c r="D741" s="42" t="s">
        <v>294</v>
      </c>
      <c r="E741" s="42" t="s">
        <v>326</v>
      </c>
      <c r="F741" s="42" t="s">
        <v>269</v>
      </c>
      <c r="G741" s="42" t="s">
        <v>329</v>
      </c>
      <c r="H741" s="43" t="s">
        <v>56</v>
      </c>
      <c r="I741" s="44">
        <v>298</v>
      </c>
      <c r="J741" s="45">
        <v>1.2939753878153854E-4</v>
      </c>
      <c r="K741" s="45">
        <v>1.7296032154523247E-4</v>
      </c>
      <c r="L741" s="45">
        <v>1.6630405212950548E-4</v>
      </c>
      <c r="M741" s="45">
        <v>1.871116784623214E-4</v>
      </c>
      <c r="N741" s="45">
        <v>1.7158608132891422E-4</v>
      </c>
      <c r="O741" s="45">
        <v>1.9245160381584458E-4</v>
      </c>
      <c r="P741" s="45">
        <v>6.1178524812931397E-5</v>
      </c>
      <c r="Q741" s="45">
        <v>9.1363726006343232E-5</v>
      </c>
      <c r="R741" s="45">
        <v>1.1427153594E-4</v>
      </c>
      <c r="S741" s="45">
        <v>8.8092098860000003E-5</v>
      </c>
      <c r="T741" s="45">
        <v>9.1730610319999987E-5</v>
      </c>
      <c r="U741" s="45">
        <v>9.3936933779999995E-5</v>
      </c>
      <c r="V741" s="45">
        <v>8.5803847280056206E-5</v>
      </c>
      <c r="W741" s="45">
        <v>7.7957829629562598E-5</v>
      </c>
      <c r="X741" s="45">
        <v>7.9769962271699716E-5</v>
      </c>
      <c r="Y741" s="45">
        <v>7.8777253625325516E-5</v>
      </c>
      <c r="Z741" s="45">
        <v>8.4547477842385779E-5</v>
      </c>
      <c r="AA741" s="45">
        <v>8.9292982754171971E-5</v>
      </c>
      <c r="AB741" s="45">
        <v>8.4530667660014154E-5</v>
      </c>
      <c r="AC741" s="45">
        <v>7.9492066424983112E-5</v>
      </c>
      <c r="AD741" s="45">
        <v>7.6354993529378595E-5</v>
      </c>
      <c r="AE741" s="45">
        <v>7.7231079471616292E-5</v>
      </c>
    </row>
    <row r="742" spans="1:31" ht="15" customHeight="1">
      <c r="A742" s="42" t="s">
        <v>47</v>
      </c>
      <c r="B742" s="42" t="s">
        <v>48</v>
      </c>
      <c r="C742" s="42" t="s">
        <v>49</v>
      </c>
      <c r="D742" s="42" t="s">
        <v>294</v>
      </c>
      <c r="E742" s="42" t="s">
        <v>330</v>
      </c>
      <c r="F742" s="42" t="s">
        <v>269</v>
      </c>
      <c r="G742" s="42" t="s">
        <v>331</v>
      </c>
      <c r="H742" s="43" t="s">
        <v>54</v>
      </c>
      <c r="I742" s="44">
        <v>25</v>
      </c>
      <c r="J742" s="45">
        <v>2.8417655268829617E-5</v>
      </c>
      <c r="K742" s="45">
        <v>2.2995547769927703E-5</v>
      </c>
      <c r="L742" s="45">
        <v>2.0670779625863691E-5</v>
      </c>
      <c r="M742" s="45">
        <v>2.2183355092181995E-5</v>
      </c>
      <c r="N742" s="45">
        <v>2.3022273831718538E-5</v>
      </c>
      <c r="O742" s="45">
        <v>2.1505443563314976E-5</v>
      </c>
      <c r="P742" s="45">
        <v>1.7915763706487119E-5</v>
      </c>
      <c r="Q742" s="45">
        <v>1.6080444156055947E-5</v>
      </c>
      <c r="R742" s="45">
        <v>1.28875725E-5</v>
      </c>
      <c r="S742" s="45">
        <v>1.00565857E-5</v>
      </c>
      <c r="T742" s="45">
        <v>8.6560552249999997E-6</v>
      </c>
      <c r="U742" s="45">
        <v>8.2143255499999992E-6</v>
      </c>
      <c r="V742" s="45">
        <v>7.144226491338237E-6</v>
      </c>
      <c r="W742" s="45">
        <v>6.8565564915485491E-6</v>
      </c>
      <c r="X742" s="45">
        <v>6.3905562908992202E-6</v>
      </c>
      <c r="Y742" s="45">
        <v>6.8721882136988424E-6</v>
      </c>
      <c r="Z742" s="45">
        <v>6.7777742331226399E-6</v>
      </c>
      <c r="AA742" s="45">
        <v>6.4234261855469467E-6</v>
      </c>
      <c r="AB742" s="45">
        <v>5.7377492007363409E-6</v>
      </c>
      <c r="AC742" s="45">
        <v>5.8700902636434162E-6</v>
      </c>
      <c r="AD742" s="45">
        <v>4.8455279351656329E-6</v>
      </c>
      <c r="AE742" s="45">
        <v>5.0517416661428203E-6</v>
      </c>
    </row>
    <row r="743" spans="1:31" ht="15" customHeight="1">
      <c r="A743" s="42" t="s">
        <v>47</v>
      </c>
      <c r="B743" s="42" t="s">
        <v>48</v>
      </c>
      <c r="C743" s="42" t="s">
        <v>49</v>
      </c>
      <c r="D743" s="42" t="s">
        <v>294</v>
      </c>
      <c r="E743" s="42" t="s">
        <v>330</v>
      </c>
      <c r="F743" s="42" t="s">
        <v>269</v>
      </c>
      <c r="G743" s="42" t="s">
        <v>331</v>
      </c>
      <c r="H743" s="43" t="s">
        <v>55</v>
      </c>
      <c r="I743" s="44">
        <v>1</v>
      </c>
      <c r="J743" s="45">
        <v>6.0268163294133856E-2</v>
      </c>
      <c r="K743" s="45">
        <v>4.876895771046267E-2</v>
      </c>
      <c r="L743" s="45">
        <v>4.3838589430531719E-2</v>
      </c>
      <c r="M743" s="45">
        <v>4.7046459479499578E-2</v>
      </c>
      <c r="N743" s="45">
        <v>4.8825638342308679E-2</v>
      </c>
      <c r="O743" s="45">
        <v>4.56087447090784E-2</v>
      </c>
      <c r="P743" s="45">
        <v>3.7995751668717881E-2</v>
      </c>
      <c r="Q743" s="45">
        <v>3.4103405966163451E-2</v>
      </c>
      <c r="R743" s="45">
        <v>2.7331963758E-2</v>
      </c>
      <c r="S743" s="45">
        <v>2.1328006952559996E-2</v>
      </c>
      <c r="T743" s="45">
        <v>1.8357761921180001E-2</v>
      </c>
      <c r="U743" s="45">
        <v>1.7420941626439999E-2</v>
      </c>
      <c r="V743" s="45">
        <v>1.5151475542830131E-2</v>
      </c>
      <c r="W743" s="45">
        <v>1.4541385007276163E-2</v>
      </c>
      <c r="X743" s="45">
        <v>1.3553091781739066E-2</v>
      </c>
      <c r="Y743" s="45">
        <v>1.4574536763612507E-2</v>
      </c>
      <c r="Z743" s="45">
        <v>1.4374303593606495E-2</v>
      </c>
      <c r="AA743" s="45">
        <v>1.3622802254307967E-2</v>
      </c>
      <c r="AB743" s="45">
        <v>1.2168618504921633E-2</v>
      </c>
      <c r="AC743" s="45">
        <v>1.2449287431134957E-2</v>
      </c>
      <c r="AD743" s="45">
        <v>1.0276395644899274E-2</v>
      </c>
      <c r="AE743" s="45">
        <v>1.0713733725555695E-2</v>
      </c>
    </row>
    <row r="744" spans="1:31" ht="15" customHeight="1">
      <c r="A744" s="42" t="s">
        <v>47</v>
      </c>
      <c r="B744" s="42" t="s">
        <v>48</v>
      </c>
      <c r="C744" s="42" t="s">
        <v>49</v>
      </c>
      <c r="D744" s="42" t="s">
        <v>294</v>
      </c>
      <c r="E744" s="42" t="s">
        <v>330</v>
      </c>
      <c r="F744" s="42" t="s">
        <v>269</v>
      </c>
      <c r="G744" s="42" t="s">
        <v>331</v>
      </c>
      <c r="H744" s="43" t="s">
        <v>56</v>
      </c>
      <c r="I744" s="44">
        <v>298</v>
      </c>
      <c r="J744" s="45">
        <v>3.3873845080444905E-5</v>
      </c>
      <c r="K744" s="45">
        <v>2.7410692941753823E-5</v>
      </c>
      <c r="L744" s="45">
        <v>2.4639569314029516E-5</v>
      </c>
      <c r="M744" s="45">
        <v>2.6442559269880941E-5</v>
      </c>
      <c r="N744" s="45">
        <v>2.7442550407408499E-5</v>
      </c>
      <c r="O744" s="45">
        <v>2.5634488727471449E-5</v>
      </c>
      <c r="P744" s="45">
        <v>2.1355590338132641E-5</v>
      </c>
      <c r="Q744" s="45">
        <v>1.9167889434018689E-5</v>
      </c>
      <c r="R744" s="45">
        <v>1.5361986420000001E-5</v>
      </c>
      <c r="S744" s="45">
        <v>1.19874501544E-5</v>
      </c>
      <c r="T744" s="45">
        <v>1.03180178282E-5</v>
      </c>
      <c r="U744" s="45">
        <v>9.7914760555999986E-6</v>
      </c>
      <c r="V744" s="45">
        <v>8.5159179776751797E-6</v>
      </c>
      <c r="W744" s="45">
        <v>8.1730153379258701E-6</v>
      </c>
      <c r="X744" s="45">
        <v>7.6175430987518711E-6</v>
      </c>
      <c r="Y744" s="45">
        <v>8.1916483507290225E-6</v>
      </c>
      <c r="Z744" s="45">
        <v>8.0791068858821879E-6</v>
      </c>
      <c r="AA744" s="45">
        <v>7.6567240131719617E-6</v>
      </c>
      <c r="AB744" s="45">
        <v>6.8393970472777193E-6</v>
      </c>
      <c r="AC744" s="45">
        <v>6.9971475942629537E-6</v>
      </c>
      <c r="AD744" s="45">
        <v>5.7758692987174346E-6</v>
      </c>
      <c r="AE744" s="45">
        <v>6.0216760660422437E-6</v>
      </c>
    </row>
    <row r="745" spans="1:31" ht="15" customHeight="1">
      <c r="A745" s="42" t="s">
        <v>47</v>
      </c>
      <c r="B745" s="42" t="s">
        <v>48</v>
      </c>
      <c r="C745" s="42" t="s">
        <v>49</v>
      </c>
      <c r="D745" s="42" t="s">
        <v>294</v>
      </c>
      <c r="E745" s="42" t="s">
        <v>330</v>
      </c>
      <c r="F745" s="42" t="s">
        <v>269</v>
      </c>
      <c r="G745" s="42" t="s">
        <v>332</v>
      </c>
      <c r="H745" s="43" t="s">
        <v>54</v>
      </c>
      <c r="I745" s="44">
        <v>25</v>
      </c>
      <c r="J745" s="45">
        <v>1.4468527864696472E-4</v>
      </c>
      <c r="K745" s="45">
        <v>1.3356210995135118E-4</v>
      </c>
      <c r="L745" s="45">
        <v>6.4172046840155583E-5</v>
      </c>
      <c r="M745" s="45">
        <v>5.2123607571757739E-5</v>
      </c>
      <c r="N745" s="45">
        <v>4.2849797131828172E-5</v>
      </c>
      <c r="O745" s="45">
        <v>3.4566893356021199E-5</v>
      </c>
      <c r="P745" s="45">
        <v>3.2607366860797886E-5</v>
      </c>
      <c r="Q745" s="45">
        <v>2.2555974357418354E-5</v>
      </c>
      <c r="R745" s="45">
        <v>2.1540715E-5</v>
      </c>
      <c r="S745" s="45">
        <v>1.6008643125000002E-5</v>
      </c>
      <c r="T745" s="45">
        <v>1.5287623674999999E-5</v>
      </c>
      <c r="U745" s="45">
        <v>1.2047346174999998E-5</v>
      </c>
      <c r="V745" s="45">
        <v>6.2269814310517011E-6</v>
      </c>
      <c r="W745" s="45">
        <v>6.9857781244224373E-6</v>
      </c>
      <c r="X745" s="45">
        <v>9.7408052721546848E-6</v>
      </c>
      <c r="Y745" s="45">
        <v>1.1266265071584982E-5</v>
      </c>
      <c r="Z745" s="45">
        <v>1.2082572841856958E-5</v>
      </c>
      <c r="AA745" s="45">
        <v>1.124375170154041E-5</v>
      </c>
      <c r="AB745" s="45">
        <v>1.0117887998045438E-5</v>
      </c>
      <c r="AC745" s="45">
        <v>1.0700458849512264E-5</v>
      </c>
      <c r="AD745" s="45">
        <v>1.0536957244938786E-5</v>
      </c>
      <c r="AE745" s="45">
        <v>1.1460617809726589E-5</v>
      </c>
    </row>
    <row r="746" spans="1:31" ht="15" customHeight="1">
      <c r="A746" s="42" t="s">
        <v>47</v>
      </c>
      <c r="B746" s="42" t="s">
        <v>48</v>
      </c>
      <c r="C746" s="42" t="s">
        <v>49</v>
      </c>
      <c r="D746" s="42" t="s">
        <v>294</v>
      </c>
      <c r="E746" s="42" t="s">
        <v>330</v>
      </c>
      <c r="F746" s="42" t="s">
        <v>269</v>
      </c>
      <c r="G746" s="42" t="s">
        <v>332</v>
      </c>
      <c r="H746" s="43" t="s">
        <v>55</v>
      </c>
      <c r="I746" s="44">
        <v>1</v>
      </c>
      <c r="J746" s="45">
        <v>0.30684853895448283</v>
      </c>
      <c r="K746" s="45">
        <v>0.28325852278482561</v>
      </c>
      <c r="L746" s="45">
        <v>0.13609607693860196</v>
      </c>
      <c r="M746" s="45">
        <v>0.11054374693818382</v>
      </c>
      <c r="N746" s="45">
        <v>9.0875849757181187E-2</v>
      </c>
      <c r="O746" s="45">
        <v>7.3309467429449757E-2</v>
      </c>
      <c r="P746" s="45">
        <v>6.9153703638380151E-2</v>
      </c>
      <c r="Q746" s="45">
        <v>4.7836710417212845E-2</v>
      </c>
      <c r="R746" s="45">
        <v>4.5683548371999998E-2</v>
      </c>
      <c r="S746" s="45">
        <v>3.3951130339500001E-2</v>
      </c>
      <c r="T746" s="45">
        <v>3.2421992289939999E-2</v>
      </c>
      <c r="U746" s="45">
        <v>2.5550011767939997E-2</v>
      </c>
      <c r="V746" s="45">
        <v>1.320618221897445E-2</v>
      </c>
      <c r="W746" s="45">
        <v>1.4815438246275106E-2</v>
      </c>
      <c r="X746" s="45">
        <v>2.0658299821185652E-2</v>
      </c>
      <c r="Y746" s="45">
        <v>2.3893494963817433E-2</v>
      </c>
      <c r="Z746" s="45">
        <v>2.562472048301024E-2</v>
      </c>
      <c r="AA746" s="45">
        <v>2.3845748608626902E-2</v>
      </c>
      <c r="AB746" s="45">
        <v>2.1458016866254766E-2</v>
      </c>
      <c r="AC746" s="45">
        <v>2.2693533128045607E-2</v>
      </c>
      <c r="AD746" s="45">
        <v>2.2346778925066178E-2</v>
      </c>
      <c r="AE746" s="45">
        <v>2.4305678250868153E-2</v>
      </c>
    </row>
    <row r="747" spans="1:31" ht="15" customHeight="1">
      <c r="A747" s="42" t="s">
        <v>47</v>
      </c>
      <c r="B747" s="42" t="s">
        <v>48</v>
      </c>
      <c r="C747" s="42" t="s">
        <v>49</v>
      </c>
      <c r="D747" s="42" t="s">
        <v>294</v>
      </c>
      <c r="E747" s="42" t="s">
        <v>330</v>
      </c>
      <c r="F747" s="42" t="s">
        <v>269</v>
      </c>
      <c r="G747" s="42" t="s">
        <v>332</v>
      </c>
      <c r="H747" s="43" t="s">
        <v>56</v>
      </c>
      <c r="I747" s="44">
        <v>298</v>
      </c>
      <c r="J747" s="45">
        <v>1.7246485214718197E-4</v>
      </c>
      <c r="K747" s="45">
        <v>1.5920603506201062E-4</v>
      </c>
      <c r="L747" s="45">
        <v>7.6493079833465442E-5</v>
      </c>
      <c r="M747" s="45">
        <v>6.2131340225535223E-5</v>
      </c>
      <c r="N747" s="45">
        <v>5.1076958181139179E-5</v>
      </c>
      <c r="O747" s="45">
        <v>4.1203736880377265E-5</v>
      </c>
      <c r="P747" s="45">
        <v>3.886798129807108E-5</v>
      </c>
      <c r="Q747" s="45">
        <v>2.6886721434042679E-5</v>
      </c>
      <c r="R747" s="45">
        <v>2.567653228E-5</v>
      </c>
      <c r="S747" s="45">
        <v>1.9082302604999995E-5</v>
      </c>
      <c r="T747" s="45">
        <v>1.8222847420599997E-5</v>
      </c>
      <c r="U747" s="45">
        <v>1.4360436640599997E-5</v>
      </c>
      <c r="V747" s="45">
        <v>7.4225618658136284E-6</v>
      </c>
      <c r="W747" s="45">
        <v>8.3270475243115464E-6</v>
      </c>
      <c r="X747" s="45">
        <v>1.1611039884408384E-5</v>
      </c>
      <c r="Y747" s="45">
        <v>1.3429387965329303E-5</v>
      </c>
      <c r="Z747" s="45">
        <v>1.4402426827493497E-5</v>
      </c>
      <c r="AA747" s="45">
        <v>1.3402552028236172E-5</v>
      </c>
      <c r="AB747" s="45">
        <v>1.2060522493670166E-5</v>
      </c>
      <c r="AC747" s="45">
        <v>1.275494694861862E-5</v>
      </c>
      <c r="AD747" s="45">
        <v>1.2560053035967033E-5</v>
      </c>
      <c r="AE747" s="45">
        <v>1.3661056429194097E-5</v>
      </c>
    </row>
    <row r="748" spans="1:31" ht="15" customHeight="1">
      <c r="A748" s="42" t="s">
        <v>47</v>
      </c>
      <c r="B748" s="42" t="s">
        <v>48</v>
      </c>
      <c r="C748" s="42" t="s">
        <v>49</v>
      </c>
      <c r="D748" s="42" t="s">
        <v>294</v>
      </c>
      <c r="E748" s="42" t="s">
        <v>333</v>
      </c>
      <c r="F748" s="42" t="s">
        <v>269</v>
      </c>
      <c r="G748" s="42" t="s">
        <v>334</v>
      </c>
      <c r="H748" s="43" t="s">
        <v>54</v>
      </c>
      <c r="I748" s="44">
        <v>25</v>
      </c>
      <c r="J748" s="45">
        <v>7.8387291948082338E-7</v>
      </c>
      <c r="K748" s="45">
        <v>1.8118012379665399E-6</v>
      </c>
      <c r="L748" s="45">
        <v>2.2840822835784118E-6</v>
      </c>
      <c r="M748" s="45">
        <v>1.3470323867686699E-5</v>
      </c>
      <c r="N748" s="45">
        <v>2.3235297956520073E-5</v>
      </c>
      <c r="O748" s="45">
        <v>2.1679585200000004E-5</v>
      </c>
      <c r="P748" s="45">
        <v>2.1387720984292702E-5</v>
      </c>
      <c r="Q748" s="45">
        <v>1.6788375770396369E-5</v>
      </c>
      <c r="R748" s="45">
        <v>1.6514311000353184E-5</v>
      </c>
      <c r="S748" s="45">
        <v>1.5977111343469373E-5</v>
      </c>
      <c r="T748" s="45">
        <v>3.8715496791700365E-5</v>
      </c>
      <c r="U748" s="45">
        <v>3.3325177144343177E-5</v>
      </c>
      <c r="V748" s="45">
        <v>1.5400847766842656E-4</v>
      </c>
      <c r="W748" s="45">
        <v>3.2102356949763843E-4</v>
      </c>
      <c r="X748" s="45">
        <v>1.782290258588446E-4</v>
      </c>
      <c r="Y748" s="45">
        <v>2.0257119970642845E-5</v>
      </c>
      <c r="Z748" s="45">
        <v>1.1165989528391886E-5</v>
      </c>
      <c r="AA748" s="45">
        <v>1.2926807202385426E-5</v>
      </c>
      <c r="AB748" s="45">
        <v>5.5443144341031966E-6</v>
      </c>
      <c r="AC748" s="45">
        <v>1.0153726673852857E-5</v>
      </c>
      <c r="AD748" s="45">
        <v>1.4813808241748088E-5</v>
      </c>
      <c r="AE748" s="45">
        <v>8.1241946514924991E-6</v>
      </c>
    </row>
    <row r="749" spans="1:31" ht="15" customHeight="1">
      <c r="A749" s="42" t="s">
        <v>47</v>
      </c>
      <c r="B749" s="42" t="s">
        <v>48</v>
      </c>
      <c r="C749" s="42" t="s">
        <v>49</v>
      </c>
      <c r="D749" s="42" t="s">
        <v>294</v>
      </c>
      <c r="E749" s="42" t="s">
        <v>333</v>
      </c>
      <c r="F749" s="42" t="s">
        <v>269</v>
      </c>
      <c r="G749" s="42" t="s">
        <v>334</v>
      </c>
      <c r="H749" s="43" t="s">
        <v>56</v>
      </c>
      <c r="I749" s="44">
        <v>298</v>
      </c>
      <c r="J749" s="45">
        <v>1.8687530400422829E-6</v>
      </c>
      <c r="K749" s="45">
        <v>4.3193341513122301E-6</v>
      </c>
      <c r="L749" s="45">
        <v>5.4452521640509328E-6</v>
      </c>
      <c r="M749" s="45">
        <v>3.2113252100565083E-5</v>
      </c>
      <c r="N749" s="45">
        <v>5.5392950328343845E-5</v>
      </c>
      <c r="O749" s="45">
        <v>5.1684131116800009E-5</v>
      </c>
      <c r="P749" s="45">
        <v>5.0988326826553804E-5</v>
      </c>
      <c r="Q749" s="45">
        <v>4.0023487836624944E-5</v>
      </c>
      <c r="R749" s="45">
        <v>3.937011742484199E-5</v>
      </c>
      <c r="S749" s="45">
        <v>3.8089433442830985E-5</v>
      </c>
      <c r="T749" s="45">
        <v>9.229774435141365E-5</v>
      </c>
      <c r="U749" s="45">
        <v>7.9447222312114125E-5</v>
      </c>
      <c r="V749" s="45">
        <v>1.3396240122380111E-3</v>
      </c>
      <c r="W749" s="45">
        <v>2.7923844758681068E-3</v>
      </c>
      <c r="X749" s="45">
        <v>1.5503035049300152E-3</v>
      </c>
      <c r="Y749" s="45">
        <v>1.7620409436085662E-4</v>
      </c>
      <c r="Z749" s="45">
        <v>9.7126001886963396E-5</v>
      </c>
      <c r="AA749" s="45">
        <v>1.124422602706953E-4</v>
      </c>
      <c r="AB749" s="45">
        <v>4.8226544796534405E-5</v>
      </c>
      <c r="AC749" s="45">
        <v>8.8320956559805508E-5</v>
      </c>
      <c r="AD749" s="45">
        <v>1.2885610931146499E-4</v>
      </c>
      <c r="AE749" s="45">
        <v>7.0667319098279639E-5</v>
      </c>
    </row>
    <row r="750" spans="1:31" ht="15" customHeight="1">
      <c r="A750" s="42" t="s">
        <v>47</v>
      </c>
      <c r="B750" s="42" t="s">
        <v>48</v>
      </c>
      <c r="C750" s="42" t="s">
        <v>49</v>
      </c>
      <c r="D750" s="42" t="s">
        <v>294</v>
      </c>
      <c r="E750" s="42" t="s">
        <v>333</v>
      </c>
      <c r="F750" s="42" t="s">
        <v>269</v>
      </c>
      <c r="G750" s="42" t="s">
        <v>335</v>
      </c>
      <c r="H750" s="43" t="s">
        <v>54</v>
      </c>
      <c r="I750" s="44">
        <v>25</v>
      </c>
      <c r="J750" s="45">
        <v>2.993210224412488E-4</v>
      </c>
      <c r="K750" s="45">
        <v>5.1352886720540695E-4</v>
      </c>
      <c r="L750" s="45">
        <v>5.5219169303038921E-4</v>
      </c>
      <c r="M750" s="45">
        <v>5.4221112519689475E-4</v>
      </c>
      <c r="N750" s="45">
        <v>6.0920491375517831E-4</v>
      </c>
      <c r="O750" s="45">
        <v>5.3372621250000001E-4</v>
      </c>
      <c r="P750" s="45">
        <v>5.2557303424956433E-4</v>
      </c>
      <c r="Q750" s="45">
        <v>4.1180792296071961E-4</v>
      </c>
      <c r="R750" s="45">
        <v>3.655188824399506E-4</v>
      </c>
      <c r="S750" s="45">
        <v>3.4763391169126569E-4</v>
      </c>
      <c r="T750" s="45">
        <v>5.3051890358377909E-4</v>
      </c>
      <c r="U750" s="45">
        <v>4.1704092013196507E-4</v>
      </c>
      <c r="V750" s="45">
        <v>7.5975306613439804E-4</v>
      </c>
      <c r="W750" s="45">
        <v>1.5095604939618322E-3</v>
      </c>
      <c r="X750" s="45">
        <v>7.7628914151601071E-4</v>
      </c>
      <c r="Y750" s="45">
        <v>9.4933107664345627E-5</v>
      </c>
      <c r="Z750" s="45">
        <v>5.3001459662822382E-5</v>
      </c>
      <c r="AA750" s="45">
        <v>6.1801380442376373E-5</v>
      </c>
      <c r="AB750" s="45">
        <v>2.6085985674879477E-5</v>
      </c>
      <c r="AC750" s="45">
        <v>4.9732901341355276E-5</v>
      </c>
      <c r="AD750" s="45">
        <v>7.1110083736140189E-5</v>
      </c>
      <c r="AE750" s="45">
        <v>3.924570106028784E-5</v>
      </c>
    </row>
    <row r="751" spans="1:31" ht="15" customHeight="1">
      <c r="A751" s="42" t="s">
        <v>47</v>
      </c>
      <c r="B751" s="42" t="s">
        <v>48</v>
      </c>
      <c r="C751" s="42" t="s">
        <v>49</v>
      </c>
      <c r="D751" s="42" t="s">
        <v>294</v>
      </c>
      <c r="E751" s="42" t="s">
        <v>333</v>
      </c>
      <c r="F751" s="42" t="s">
        <v>269</v>
      </c>
      <c r="G751" s="42" t="s">
        <v>335</v>
      </c>
      <c r="H751" s="43" t="s">
        <v>55</v>
      </c>
      <c r="I751" s="44">
        <v>1</v>
      </c>
      <c r="J751" s="45">
        <v>0.28285377173983606</v>
      </c>
      <c r="K751" s="45">
        <v>0.48557647963322687</v>
      </c>
      <c r="L751" s="45">
        <v>0.52314087210968019</v>
      </c>
      <c r="M751" s="45">
        <v>0.51315857781507845</v>
      </c>
      <c r="N751" s="45">
        <v>0.57728365312933205</v>
      </c>
      <c r="O751" s="45">
        <v>0.50526263126247506</v>
      </c>
      <c r="P751" s="45">
        <v>0.49988163093534838</v>
      </c>
      <c r="Q751" s="45">
        <v>0.3937862066700149</v>
      </c>
      <c r="R751" s="45">
        <v>0.34767717932551895</v>
      </c>
      <c r="S751" s="45">
        <v>0.33066520954515133</v>
      </c>
      <c r="T751" s="45">
        <v>0.50462322150259242</v>
      </c>
      <c r="U751" s="45">
        <v>0.39668432395861591</v>
      </c>
      <c r="V751" s="45">
        <v>0.55926407737857431</v>
      </c>
      <c r="W751" s="45">
        <v>1.1111811740254125</v>
      </c>
      <c r="X751" s="45">
        <v>0.57141830318828624</v>
      </c>
      <c r="Y751" s="45">
        <v>6.987570372427844E-2</v>
      </c>
      <c r="Z751" s="45">
        <v>3.9009978225664717E-2</v>
      </c>
      <c r="AA751" s="45">
        <v>4.5487163693610014E-2</v>
      </c>
      <c r="AB751" s="45">
        <v>1.9200101537594411E-2</v>
      </c>
      <c r="AC751" s="45">
        <v>3.6605184852719873E-2</v>
      </c>
      <c r="AD751" s="45">
        <v>5.2333730194647196E-2</v>
      </c>
      <c r="AE751" s="45">
        <v>2.8885093096578805E-2</v>
      </c>
    </row>
    <row r="752" spans="1:31" ht="15" customHeight="1">
      <c r="A752" s="42" t="s">
        <v>47</v>
      </c>
      <c r="B752" s="42" t="s">
        <v>48</v>
      </c>
      <c r="C752" s="42" t="s">
        <v>49</v>
      </c>
      <c r="D752" s="42" t="s">
        <v>294</v>
      </c>
      <c r="E752" s="42" t="s">
        <v>333</v>
      </c>
      <c r="F752" s="42" t="s">
        <v>269</v>
      </c>
      <c r="G752" s="42" t="s">
        <v>335</v>
      </c>
      <c r="H752" s="43" t="s">
        <v>56</v>
      </c>
      <c r="I752" s="44">
        <v>298</v>
      </c>
      <c r="J752" s="45">
        <v>7.1358131749993717E-4</v>
      </c>
      <c r="K752" s="45">
        <v>1.2242528194176903E-3</v>
      </c>
      <c r="L752" s="45">
        <v>1.3164249961844479E-3</v>
      </c>
      <c r="M752" s="45">
        <v>1.2926313224693971E-3</v>
      </c>
      <c r="N752" s="45">
        <v>1.4523445143923453E-3</v>
      </c>
      <c r="O752" s="45">
        <v>1.2724032906000001E-3</v>
      </c>
      <c r="P752" s="45">
        <v>1.2529661136509616E-3</v>
      </c>
      <c r="Q752" s="45">
        <v>9.8175008833835549E-4</v>
      </c>
      <c r="R752" s="45">
        <v>8.7139701573684227E-4</v>
      </c>
      <c r="S752" s="45">
        <v>8.2875924547197747E-4</v>
      </c>
      <c r="T752" s="45">
        <v>1.2647570661437294E-3</v>
      </c>
      <c r="U752" s="45">
        <v>9.9422555359460468E-4</v>
      </c>
      <c r="V752" s="45">
        <v>9.0562565483220236E-3</v>
      </c>
      <c r="W752" s="45">
        <v>1.7993961088025041E-2</v>
      </c>
      <c r="X752" s="45">
        <v>9.2533665668708479E-3</v>
      </c>
      <c r="Y752" s="45">
        <v>1.1316026433589998E-3</v>
      </c>
      <c r="Z752" s="45">
        <v>6.3177739918084271E-4</v>
      </c>
      <c r="AA752" s="45">
        <v>7.3667245487312643E-4</v>
      </c>
      <c r="AB752" s="45">
        <v>3.1094494924456333E-4</v>
      </c>
      <c r="AC752" s="45">
        <v>5.9281618398895496E-4</v>
      </c>
      <c r="AD752" s="45">
        <v>8.4763219813479098E-4</v>
      </c>
      <c r="AE752" s="45">
        <v>4.6780875663863104E-4</v>
      </c>
    </row>
    <row r="753" spans="1:31" ht="15" customHeight="1">
      <c r="A753" s="42" t="s">
        <v>47</v>
      </c>
      <c r="B753" s="42" t="s">
        <v>48</v>
      </c>
      <c r="C753" s="42" t="s">
        <v>49</v>
      </c>
      <c r="D753" s="42" t="s">
        <v>294</v>
      </c>
      <c r="E753" s="42" t="s">
        <v>333</v>
      </c>
      <c r="F753" s="42" t="s">
        <v>269</v>
      </c>
      <c r="G753" s="42" t="s">
        <v>336</v>
      </c>
      <c r="H753" s="43" t="s">
        <v>54</v>
      </c>
      <c r="I753" s="44">
        <v>25</v>
      </c>
      <c r="J753" s="45">
        <v>5.9993164999999998E-5</v>
      </c>
      <c r="K753" s="45">
        <v>5.5349582201534116E-5</v>
      </c>
      <c r="L753" s="45">
        <v>4.5754421903949903E-5</v>
      </c>
      <c r="M753" s="45">
        <v>4.1879658808977719E-5</v>
      </c>
      <c r="N753" s="45">
        <v>4.1978629164999996E-5</v>
      </c>
      <c r="O753" s="45">
        <v>3.8397102500000009E-5</v>
      </c>
      <c r="P753" s="45">
        <v>4.4754217500000011E-5</v>
      </c>
      <c r="Q753" s="45">
        <v>3.7662527499999999E-5</v>
      </c>
      <c r="R753" s="45">
        <v>3.54637875E-5</v>
      </c>
      <c r="S753" s="45">
        <v>3.7352166324999994E-5</v>
      </c>
      <c r="T753" s="45">
        <v>3.6847287374999992E-5</v>
      </c>
      <c r="U753" s="45">
        <v>3.9726856250000006E-5</v>
      </c>
      <c r="V753" s="45">
        <v>3.2732400732199246E-5</v>
      </c>
      <c r="W753" s="45">
        <v>3.9307308558869808E-5</v>
      </c>
      <c r="X753" s="45">
        <v>4.3354021471295762E-5</v>
      </c>
      <c r="Y753" s="45">
        <v>4.4898322212930873E-5</v>
      </c>
      <c r="Z753" s="45">
        <v>4.6113667652541411E-5</v>
      </c>
      <c r="AA753" s="45">
        <v>4.2111859771106168E-5</v>
      </c>
      <c r="AB753" s="45">
        <v>4.0750831010819133E-5</v>
      </c>
      <c r="AC753" s="45">
        <v>4.5628475265891994E-5</v>
      </c>
      <c r="AD753" s="45">
        <v>1.7641595226179749E-4</v>
      </c>
      <c r="AE753" s="45">
        <v>3.8121518750128556E-4</v>
      </c>
    </row>
    <row r="754" spans="1:31" ht="15" customHeight="1">
      <c r="A754" s="42" t="s">
        <v>47</v>
      </c>
      <c r="B754" s="42" t="s">
        <v>48</v>
      </c>
      <c r="C754" s="42" t="s">
        <v>49</v>
      </c>
      <c r="D754" s="42" t="s">
        <v>294</v>
      </c>
      <c r="E754" s="42" t="s">
        <v>333</v>
      </c>
      <c r="F754" s="42" t="s">
        <v>269</v>
      </c>
      <c r="G754" s="42" t="s">
        <v>336</v>
      </c>
      <c r="H754" s="43" t="s">
        <v>55</v>
      </c>
      <c r="I754" s="44">
        <v>1</v>
      </c>
      <c r="J754" s="45">
        <v>0.12723350433200001</v>
      </c>
      <c r="K754" s="45">
        <v>0.11738539393301355</v>
      </c>
      <c r="L754" s="45">
        <v>9.7035977973896945E-2</v>
      </c>
      <c r="M754" s="45">
        <v>8.8818380402079941E-2</v>
      </c>
      <c r="N754" s="45">
        <v>8.9028276733131989E-2</v>
      </c>
      <c r="O754" s="45">
        <v>8.1432574982000017E-2</v>
      </c>
      <c r="P754" s="45">
        <v>9.4914744474000015E-2</v>
      </c>
      <c r="Q754" s="45">
        <v>7.9874688322000009E-2</v>
      </c>
      <c r="R754" s="45">
        <v>7.5211600530000006E-2</v>
      </c>
      <c r="S754" s="45">
        <v>7.921647434206E-2</v>
      </c>
      <c r="T754" s="45">
        <v>7.8145727064899972E-2</v>
      </c>
      <c r="U754" s="45">
        <v>8.4252716735000011E-2</v>
      </c>
      <c r="V754" s="45">
        <v>6.9418875472848141E-2</v>
      </c>
      <c r="W754" s="45">
        <v>8.3362939991651092E-2</v>
      </c>
      <c r="X754" s="45">
        <v>9.194520873632403E-2</v>
      </c>
      <c r="Y754" s="45">
        <v>9.5220361749183802E-2</v>
      </c>
      <c r="Z754" s="45">
        <v>9.7797866357509824E-2</v>
      </c>
      <c r="AA754" s="45">
        <v>8.931083220256196E-2</v>
      </c>
      <c r="AB754" s="45">
        <v>8.6424362407745203E-2</v>
      </c>
      <c r="AC754" s="45">
        <v>9.6768870343903746E-2</v>
      </c>
      <c r="AD754" s="45">
        <v>0.37414295155682015</v>
      </c>
      <c r="AE754" s="45">
        <v>0.80848116965272632</v>
      </c>
    </row>
    <row r="755" spans="1:31" ht="15" customHeight="1">
      <c r="A755" s="42" t="s">
        <v>47</v>
      </c>
      <c r="B755" s="42" t="s">
        <v>48</v>
      </c>
      <c r="C755" s="42" t="s">
        <v>49</v>
      </c>
      <c r="D755" s="42" t="s">
        <v>294</v>
      </c>
      <c r="E755" s="42" t="s">
        <v>333</v>
      </c>
      <c r="F755" s="42" t="s">
        <v>269</v>
      </c>
      <c r="G755" s="42" t="s">
        <v>336</v>
      </c>
      <c r="H755" s="43" t="s">
        <v>56</v>
      </c>
      <c r="I755" s="44">
        <v>298</v>
      </c>
      <c r="J755" s="45">
        <v>7.1511852680000013E-5</v>
      </c>
      <c r="K755" s="45">
        <v>6.5976701984228674E-5</v>
      </c>
      <c r="L755" s="45">
        <v>5.4539270909508281E-5</v>
      </c>
      <c r="M755" s="45">
        <v>4.9920553300301433E-5</v>
      </c>
      <c r="N755" s="45">
        <v>5.0038525964680003E-5</v>
      </c>
      <c r="O755" s="45">
        <v>4.5769346180000005E-5</v>
      </c>
      <c r="P755" s="45">
        <v>5.3347027260000012E-5</v>
      </c>
      <c r="Q755" s="45">
        <v>4.4893732780000001E-5</v>
      </c>
      <c r="R755" s="45">
        <v>4.2272834699999994E-5</v>
      </c>
      <c r="S755" s="45">
        <v>4.4523782259399998E-5</v>
      </c>
      <c r="T755" s="45">
        <v>4.3921966550999992E-5</v>
      </c>
      <c r="U755" s="45">
        <v>4.7354412650000007E-5</v>
      </c>
      <c r="V755" s="45">
        <v>3.9017021672781499E-5</v>
      </c>
      <c r="W755" s="45">
        <v>4.6854311802172808E-5</v>
      </c>
      <c r="X755" s="45">
        <v>5.1677993593784546E-5</v>
      </c>
      <c r="Y755" s="45">
        <v>5.3518800077813617E-5</v>
      </c>
      <c r="Z755" s="45">
        <v>5.4967491841829367E-5</v>
      </c>
      <c r="AA755" s="45">
        <v>5.0197336847158559E-5</v>
      </c>
      <c r="AB755" s="45">
        <v>4.8574990564896404E-5</v>
      </c>
      <c r="AC755" s="45">
        <v>5.4389142516943258E-5</v>
      </c>
      <c r="AD755" s="45">
        <v>2.1028781509606267E-4</v>
      </c>
      <c r="AE755" s="45">
        <v>4.5440850350153235E-4</v>
      </c>
    </row>
    <row r="756" spans="1:31" ht="15" customHeight="1">
      <c r="A756" s="42" t="s">
        <v>47</v>
      </c>
      <c r="B756" s="42" t="s">
        <v>48</v>
      </c>
      <c r="C756" s="42" t="s">
        <v>49</v>
      </c>
      <c r="D756" s="42" t="s">
        <v>294</v>
      </c>
      <c r="E756" s="42" t="s">
        <v>337</v>
      </c>
      <c r="F756" s="42" t="s">
        <v>269</v>
      </c>
      <c r="G756" s="42" t="s">
        <v>338</v>
      </c>
      <c r="H756" s="43" t="s">
        <v>54</v>
      </c>
      <c r="I756" s="44">
        <v>25</v>
      </c>
      <c r="J756" s="45">
        <v>1.7961471144580455E-5</v>
      </c>
      <c r="K756" s="45">
        <v>1.8191311174673112E-5</v>
      </c>
      <c r="L756" s="45">
        <v>1.4330267819621577E-5</v>
      </c>
      <c r="M756" s="45">
        <v>1.8256719124737476E-5</v>
      </c>
      <c r="N756" s="45">
        <v>1.9027206629431677E-5</v>
      </c>
      <c r="O756" s="45">
        <v>1.8330918168012279E-5</v>
      </c>
      <c r="P756" s="45">
        <v>9.8719025475385295E-6</v>
      </c>
      <c r="Q756" s="45">
        <v>9.2001805349568079E-6</v>
      </c>
      <c r="R756" s="45">
        <v>6.7299599999999988E-6</v>
      </c>
      <c r="S756" s="45">
        <v>5.1850450000000001E-6</v>
      </c>
      <c r="T756" s="45">
        <v>4.9140224999999998E-6</v>
      </c>
      <c r="U756" s="45">
        <v>4.704675E-6</v>
      </c>
      <c r="V756" s="45">
        <v>4.1809748089691509E-6</v>
      </c>
      <c r="W756" s="45">
        <v>4.0473259756398674E-6</v>
      </c>
      <c r="X756" s="45">
        <v>3.7502604511990368E-6</v>
      </c>
      <c r="Y756" s="45">
        <v>3.5647981814639744E-6</v>
      </c>
      <c r="Z756" s="45">
        <v>3.3860612294883089E-6</v>
      </c>
      <c r="AA756" s="45">
        <v>2.9819055990214251E-6</v>
      </c>
      <c r="AB756" s="45">
        <v>2.3629275583374885E-6</v>
      </c>
      <c r="AC756" s="45">
        <v>2.353385212946314E-6</v>
      </c>
      <c r="AD756" s="45">
        <v>2.045592569346893E-6</v>
      </c>
      <c r="AE756" s="45">
        <v>2.2488941546638675E-6</v>
      </c>
    </row>
    <row r="757" spans="1:31" ht="15" customHeight="1">
      <c r="A757" s="42" t="s">
        <v>47</v>
      </c>
      <c r="B757" s="42" t="s">
        <v>48</v>
      </c>
      <c r="C757" s="42" t="s">
        <v>49</v>
      </c>
      <c r="D757" s="42" t="s">
        <v>294</v>
      </c>
      <c r="E757" s="42" t="s">
        <v>337</v>
      </c>
      <c r="F757" s="42" t="s">
        <v>269</v>
      </c>
      <c r="G757" s="42" t="s">
        <v>338</v>
      </c>
      <c r="H757" s="43" t="s">
        <v>55</v>
      </c>
      <c r="I757" s="44">
        <v>1</v>
      </c>
      <c r="J757" s="45">
        <v>3.8092688003426224E-2</v>
      </c>
      <c r="K757" s="45">
        <v>3.8580132739246736E-2</v>
      </c>
      <c r="L757" s="45">
        <v>3.0391631991853442E-2</v>
      </c>
      <c r="M757" s="45">
        <v>3.8718849919743233E-2</v>
      </c>
      <c r="N757" s="45">
        <v>4.0352899819698702E-2</v>
      </c>
      <c r="O757" s="45">
        <v>3.8876211250720445E-2</v>
      </c>
      <c r="P757" s="45">
        <v>2.0936330922819716E-2</v>
      </c>
      <c r="Q757" s="45">
        <v>1.9511742878536395E-2</v>
      </c>
      <c r="R757" s="45">
        <v>1.4272899168E-2</v>
      </c>
      <c r="S757" s="45">
        <v>1.0996443436E-2</v>
      </c>
      <c r="T757" s="45">
        <v>1.0421658917999999E-2</v>
      </c>
      <c r="U757" s="45">
        <v>9.9776747399999994E-3</v>
      </c>
      <c r="V757" s="45">
        <v>8.8670113748617763E-3</v>
      </c>
      <c r="W757" s="45">
        <v>8.583568929137031E-3</v>
      </c>
      <c r="X757" s="45">
        <v>7.9535523649029161E-3</v>
      </c>
      <c r="Y757" s="45">
        <v>7.5602239832487971E-3</v>
      </c>
      <c r="Z757" s="45">
        <v>7.1811586554988063E-3</v>
      </c>
      <c r="AA757" s="45">
        <v>6.324025394404637E-3</v>
      </c>
      <c r="AB757" s="45">
        <v>5.0112967657221447E-3</v>
      </c>
      <c r="AC757" s="45">
        <v>4.9910593596165422E-3</v>
      </c>
      <c r="AD757" s="45">
        <v>4.3382927210708902E-3</v>
      </c>
      <c r="AE757" s="45">
        <v>4.7694547232111301E-3</v>
      </c>
    </row>
    <row r="758" spans="1:31" ht="15" customHeight="1">
      <c r="A758" s="42" t="s">
        <v>47</v>
      </c>
      <c r="B758" s="42" t="s">
        <v>48</v>
      </c>
      <c r="C758" s="42" t="s">
        <v>49</v>
      </c>
      <c r="D758" s="42" t="s">
        <v>294</v>
      </c>
      <c r="E758" s="42" t="s">
        <v>337</v>
      </c>
      <c r="F758" s="42" t="s">
        <v>269</v>
      </c>
      <c r="G758" s="42" t="s">
        <v>338</v>
      </c>
      <c r="H758" s="43" t="s">
        <v>56</v>
      </c>
      <c r="I758" s="44">
        <v>298</v>
      </c>
      <c r="J758" s="45">
        <v>2.1410073604339901E-5</v>
      </c>
      <c r="K758" s="45">
        <v>2.1684042920210345E-5</v>
      </c>
      <c r="L758" s="45">
        <v>1.7081679240988922E-5</v>
      </c>
      <c r="M758" s="45">
        <v>2.1762009196687072E-5</v>
      </c>
      <c r="N758" s="45">
        <v>2.2680430302282558E-5</v>
      </c>
      <c r="O758" s="45">
        <v>2.1850454456270636E-5</v>
      </c>
      <c r="P758" s="45">
        <v>1.1767307836665931E-5</v>
      </c>
      <c r="Q758" s="45">
        <v>1.0966615197668513E-5</v>
      </c>
      <c r="R758" s="45">
        <v>8.0221123199999996E-6</v>
      </c>
      <c r="S758" s="45">
        <v>6.1805736399999998E-6</v>
      </c>
      <c r="T758" s="45">
        <v>5.8575148200000002E-6</v>
      </c>
      <c r="U758" s="45">
        <v>5.6079726000000009E-6</v>
      </c>
      <c r="V758" s="45">
        <v>4.9837219722912285E-6</v>
      </c>
      <c r="W758" s="45">
        <v>4.8244125629627228E-6</v>
      </c>
      <c r="X758" s="45">
        <v>4.4703104578292515E-6</v>
      </c>
      <c r="Y758" s="45">
        <v>4.2492394323050587E-6</v>
      </c>
      <c r="Z758" s="45">
        <v>4.0361849855500654E-6</v>
      </c>
      <c r="AA758" s="45">
        <v>3.5544314740335385E-6</v>
      </c>
      <c r="AB758" s="45">
        <v>2.8166096495382865E-6</v>
      </c>
      <c r="AC758" s="45">
        <v>2.8052351738320064E-6</v>
      </c>
      <c r="AD758" s="45">
        <v>2.4383463426614961E-6</v>
      </c>
      <c r="AE758" s="45">
        <v>2.6806818323593302E-6</v>
      </c>
    </row>
    <row r="759" spans="1:31" ht="15" customHeight="1">
      <c r="A759" s="42" t="s">
        <v>47</v>
      </c>
      <c r="B759" s="42" t="s">
        <v>48</v>
      </c>
      <c r="C759" s="42" t="s">
        <v>49</v>
      </c>
      <c r="D759" s="42" t="s">
        <v>294</v>
      </c>
      <c r="E759" s="42" t="s">
        <v>337</v>
      </c>
      <c r="F759" s="42" t="s">
        <v>269</v>
      </c>
      <c r="G759" s="42" t="s">
        <v>339</v>
      </c>
      <c r="H759" s="43" t="s">
        <v>54</v>
      </c>
      <c r="I759" s="44">
        <v>25</v>
      </c>
      <c r="J759" s="45">
        <v>1.8188505768513244E-6</v>
      </c>
      <c r="K759" s="45">
        <v>2.3978176049263598E-6</v>
      </c>
      <c r="L759" s="45">
        <v>1.9688197297866416E-6</v>
      </c>
      <c r="M759" s="45">
        <v>2.3892337062223741E-6</v>
      </c>
      <c r="N759" s="45">
        <v>2.5326118294067161E-6</v>
      </c>
      <c r="O759" s="45">
        <v>2.4499414126950061E-6</v>
      </c>
      <c r="P759" s="45">
        <v>1.3128963293639212E-6</v>
      </c>
      <c r="Q759" s="45">
        <v>1.2165471838743431E-6</v>
      </c>
      <c r="R759" s="45">
        <v>8.7820000000000002E-7</v>
      </c>
      <c r="S759" s="45">
        <v>5.9746499999999998E-7</v>
      </c>
      <c r="T759" s="45">
        <v>6.9940000000000003E-7</v>
      </c>
      <c r="U759" s="45">
        <v>8.2219032499999999E-7</v>
      </c>
      <c r="V759" s="45">
        <v>7.4805884763416519E-7</v>
      </c>
      <c r="W759" s="45">
        <v>6.6542390040047665E-7</v>
      </c>
      <c r="X759" s="45">
        <v>5.1330137619480544E-7</v>
      </c>
      <c r="Y759" s="45">
        <v>4.9521939019208512E-7</v>
      </c>
      <c r="Z759" s="45">
        <v>5.2735765543577531E-7</v>
      </c>
      <c r="AA759" s="45">
        <v>4.7130726870211328E-7</v>
      </c>
      <c r="AB759" s="45">
        <v>3.4889145292396347E-7</v>
      </c>
      <c r="AC759" s="45">
        <v>3.6661854813506058E-7</v>
      </c>
      <c r="AD759" s="45">
        <v>2.6871691850176985E-7</v>
      </c>
      <c r="AE759" s="45">
        <v>3.4669857441898984E-7</v>
      </c>
    </row>
    <row r="760" spans="1:31" ht="15" customHeight="1">
      <c r="A760" s="42" t="s">
        <v>47</v>
      </c>
      <c r="B760" s="42" t="s">
        <v>48</v>
      </c>
      <c r="C760" s="42" t="s">
        <v>49</v>
      </c>
      <c r="D760" s="42" t="s">
        <v>294</v>
      </c>
      <c r="E760" s="42" t="s">
        <v>337</v>
      </c>
      <c r="F760" s="42" t="s">
        <v>269</v>
      </c>
      <c r="G760" s="42" t="s">
        <v>339</v>
      </c>
      <c r="H760" s="43" t="s">
        <v>55</v>
      </c>
      <c r="I760" s="44">
        <v>1</v>
      </c>
      <c r="J760" s="45">
        <v>3.8574183033862888E-3</v>
      </c>
      <c r="K760" s="45">
        <v>5.0852915765278242E-3</v>
      </c>
      <c r="L760" s="45">
        <v>4.1754728829315095E-3</v>
      </c>
      <c r="M760" s="45">
        <v>5.0670868441564116E-3</v>
      </c>
      <c r="N760" s="45">
        <v>5.3711631678057632E-3</v>
      </c>
      <c r="O760" s="45">
        <v>5.1958357480435683E-3</v>
      </c>
      <c r="P760" s="45">
        <v>2.784390535315004E-3</v>
      </c>
      <c r="Q760" s="45">
        <v>2.5800532675607068E-3</v>
      </c>
      <c r="R760" s="45">
        <v>1.8624865599999999E-3</v>
      </c>
      <c r="S760" s="45">
        <v>1.2671037720000001E-3</v>
      </c>
      <c r="T760" s="45">
        <v>1.4832875200000001E-3</v>
      </c>
      <c r="U760" s="45">
        <v>1.7437012412599999E-3</v>
      </c>
      <c r="V760" s="45">
        <v>1.5864832040625378E-3</v>
      </c>
      <c r="W760" s="45">
        <v>1.4112310079693311E-3</v>
      </c>
      <c r="X760" s="45">
        <v>1.0886095586339435E-3</v>
      </c>
      <c r="Y760" s="45">
        <v>1.0502612827193742E-3</v>
      </c>
      <c r="Z760" s="45">
        <v>1.1184201156481922E-3</v>
      </c>
      <c r="AA760" s="45">
        <v>9.9954845546344198E-4</v>
      </c>
      <c r="AB760" s="45">
        <v>7.3992899336114176E-4</v>
      </c>
      <c r="AC760" s="45">
        <v>7.7752461688483643E-4</v>
      </c>
      <c r="AD760" s="45">
        <v>5.6989484075855353E-4</v>
      </c>
      <c r="AE760" s="45">
        <v>7.3527833662779369E-4</v>
      </c>
    </row>
    <row r="761" spans="1:31" ht="15" customHeight="1">
      <c r="A761" s="42" t="s">
        <v>47</v>
      </c>
      <c r="B761" s="42" t="s">
        <v>48</v>
      </c>
      <c r="C761" s="42" t="s">
        <v>49</v>
      </c>
      <c r="D761" s="42" t="s">
        <v>294</v>
      </c>
      <c r="E761" s="42" t="s">
        <v>337</v>
      </c>
      <c r="F761" s="42" t="s">
        <v>269</v>
      </c>
      <c r="G761" s="42" t="s">
        <v>339</v>
      </c>
      <c r="H761" s="43" t="s">
        <v>56</v>
      </c>
      <c r="I761" s="44">
        <v>298</v>
      </c>
      <c r="J761" s="45">
        <v>2.1680698876067786E-6</v>
      </c>
      <c r="K761" s="45">
        <v>2.8581985850722208E-6</v>
      </c>
      <c r="L761" s="45">
        <v>2.3468331179056767E-6</v>
      </c>
      <c r="M761" s="45">
        <v>2.8479665778170699E-6</v>
      </c>
      <c r="N761" s="45">
        <v>3.018873300652805E-6</v>
      </c>
      <c r="O761" s="45">
        <v>2.9203301639324474E-6</v>
      </c>
      <c r="P761" s="45">
        <v>1.564972424601794E-6</v>
      </c>
      <c r="Q761" s="45">
        <v>1.4501242431782171E-6</v>
      </c>
      <c r="R761" s="45">
        <v>1.0468143999999998E-6</v>
      </c>
      <c r="S761" s="45">
        <v>7.1217827999999992E-7</v>
      </c>
      <c r="T761" s="45">
        <v>8.3368479999999998E-7</v>
      </c>
      <c r="U761" s="45">
        <v>9.8005086739999978E-7</v>
      </c>
      <c r="V761" s="45">
        <v>8.9168614637992499E-7</v>
      </c>
      <c r="W761" s="45">
        <v>7.9318528927736823E-7</v>
      </c>
      <c r="X761" s="45">
        <v>6.1185524042420825E-7</v>
      </c>
      <c r="Y761" s="45">
        <v>5.9030151310896557E-7</v>
      </c>
      <c r="Z761" s="45">
        <v>6.2861032527944419E-7</v>
      </c>
      <c r="AA761" s="45">
        <v>5.6179826429291915E-7</v>
      </c>
      <c r="AB761" s="45">
        <v>4.158786118853645E-7</v>
      </c>
      <c r="AC761" s="45">
        <v>4.3700930937699229E-7</v>
      </c>
      <c r="AD761" s="45">
        <v>3.2031056685410967E-7</v>
      </c>
      <c r="AE761" s="45">
        <v>4.1326470070743597E-7</v>
      </c>
    </row>
    <row r="762" spans="1:31" ht="15" customHeight="1">
      <c r="A762" s="42" t="s">
        <v>47</v>
      </c>
      <c r="B762" s="42" t="s">
        <v>48</v>
      </c>
      <c r="C762" s="42" t="s">
        <v>49</v>
      </c>
      <c r="D762" s="42" t="s">
        <v>294</v>
      </c>
      <c r="E762" s="42" t="s">
        <v>337</v>
      </c>
      <c r="F762" s="42" t="s">
        <v>269</v>
      </c>
      <c r="G762" s="42" t="s">
        <v>340</v>
      </c>
      <c r="H762" s="43" t="s">
        <v>54</v>
      </c>
      <c r="I762" s="44">
        <v>25</v>
      </c>
      <c r="J762" s="45">
        <v>2.4712063324749668E-4</v>
      </c>
      <c r="K762" s="45">
        <v>2.0779545915962133E-4</v>
      </c>
      <c r="L762" s="45">
        <v>1.9884889255223333E-4</v>
      </c>
      <c r="M762" s="45">
        <v>1.9034317153049713E-4</v>
      </c>
      <c r="N762" s="45">
        <v>1.8738399340554267E-4</v>
      </c>
      <c r="O762" s="45">
        <v>1.7827126406592381E-4</v>
      </c>
      <c r="P762" s="45">
        <v>1.7431472422471637E-4</v>
      </c>
      <c r="Q762" s="45">
        <v>1.5485934918804236E-4</v>
      </c>
      <c r="R762" s="45">
        <v>1.361159675E-4</v>
      </c>
      <c r="S762" s="45">
        <v>1.0456817E-4</v>
      </c>
      <c r="T762" s="45">
        <v>1.0904305E-4</v>
      </c>
      <c r="U762" s="45">
        <v>1.031054125E-4</v>
      </c>
      <c r="V762" s="45">
        <v>8.4550546264540528E-5</v>
      </c>
      <c r="W762" s="45">
        <v>8.4953602662628933E-5</v>
      </c>
      <c r="X762" s="45">
        <v>8.682560949630428E-5</v>
      </c>
      <c r="Y762" s="45">
        <v>8.3758664826331675E-5</v>
      </c>
      <c r="Z762" s="45">
        <v>8.2379725199043373E-5</v>
      </c>
      <c r="AA762" s="45">
        <v>9.4271440256861219E-5</v>
      </c>
      <c r="AB762" s="45">
        <v>8.415902259713474E-5</v>
      </c>
      <c r="AC762" s="45">
        <v>7.7280406144786915E-5</v>
      </c>
      <c r="AD762" s="45">
        <v>6.7647063826216418E-5</v>
      </c>
      <c r="AE762" s="45">
        <v>7.8091163883039539E-5</v>
      </c>
    </row>
    <row r="763" spans="1:31" ht="15" customHeight="1">
      <c r="A763" s="42" t="s">
        <v>47</v>
      </c>
      <c r="B763" s="42" t="s">
        <v>48</v>
      </c>
      <c r="C763" s="42" t="s">
        <v>49</v>
      </c>
      <c r="D763" s="42" t="s">
        <v>294</v>
      </c>
      <c r="E763" s="42" t="s">
        <v>337</v>
      </c>
      <c r="F763" s="42" t="s">
        <v>269</v>
      </c>
      <c r="G763" s="42" t="s">
        <v>340</v>
      </c>
      <c r="H763" s="43" t="s">
        <v>55</v>
      </c>
      <c r="I763" s="44">
        <v>1</v>
      </c>
      <c r="J763" s="45">
        <v>0.52409343899129102</v>
      </c>
      <c r="K763" s="45">
        <v>0.44069260978572489</v>
      </c>
      <c r="L763" s="45">
        <v>0.4217187313247765</v>
      </c>
      <c r="M763" s="45">
        <v>0.40367979818187827</v>
      </c>
      <c r="N763" s="45">
        <v>0.3974039732144749</v>
      </c>
      <c r="O763" s="45">
        <v>0.37807769683101122</v>
      </c>
      <c r="P763" s="45">
        <v>0.36968666713577852</v>
      </c>
      <c r="Q763" s="45">
        <v>0.32842570775800023</v>
      </c>
      <c r="R763" s="45">
        <v>0.28867474387399999</v>
      </c>
      <c r="S763" s="45">
        <v>0.22176817493600001</v>
      </c>
      <c r="T763" s="45">
        <v>0.23125850043999999</v>
      </c>
      <c r="U763" s="45">
        <v>0.21866595883000001</v>
      </c>
      <c r="V763" s="45">
        <v>0.17931479851783755</v>
      </c>
      <c r="W763" s="45">
        <v>0.18016960052690345</v>
      </c>
      <c r="X763" s="45">
        <v>0.18413975261976212</v>
      </c>
      <c r="Y763" s="45">
        <v>0.17763537636368421</v>
      </c>
      <c r="Z763" s="45">
        <v>0.17471092120213119</v>
      </c>
      <c r="AA763" s="45">
        <v>0.19993087049675129</v>
      </c>
      <c r="AB763" s="45">
        <v>0.17848445512400338</v>
      </c>
      <c r="AC763" s="45">
        <v>0.1638962853518641</v>
      </c>
      <c r="AD763" s="45">
        <v>0.14346589296263976</v>
      </c>
      <c r="AE763" s="45">
        <v>0.16561574036315027</v>
      </c>
    </row>
    <row r="764" spans="1:31" ht="15" customHeight="1">
      <c r="A764" s="42" t="s">
        <v>47</v>
      </c>
      <c r="B764" s="42" t="s">
        <v>48</v>
      </c>
      <c r="C764" s="42" t="s">
        <v>49</v>
      </c>
      <c r="D764" s="42" t="s">
        <v>294</v>
      </c>
      <c r="E764" s="42" t="s">
        <v>337</v>
      </c>
      <c r="F764" s="42" t="s">
        <v>269</v>
      </c>
      <c r="G764" s="42" t="s">
        <v>340</v>
      </c>
      <c r="H764" s="43" t="s">
        <v>56</v>
      </c>
      <c r="I764" s="44">
        <v>298</v>
      </c>
      <c r="J764" s="45">
        <v>2.9456779483101608E-4</v>
      </c>
      <c r="K764" s="45">
        <v>2.4769218731826863E-4</v>
      </c>
      <c r="L764" s="45">
        <v>2.3702787992226212E-4</v>
      </c>
      <c r="M764" s="45">
        <v>2.2688906046435255E-4</v>
      </c>
      <c r="N764" s="45">
        <v>2.2336172013940687E-4</v>
      </c>
      <c r="O764" s="45">
        <v>2.1249934676658119E-4</v>
      </c>
      <c r="P764" s="45">
        <v>2.0778315127586191E-4</v>
      </c>
      <c r="Q764" s="45">
        <v>1.845923442321465E-4</v>
      </c>
      <c r="R764" s="45">
        <v>1.6225023325999998E-4</v>
      </c>
      <c r="S764" s="45">
        <v>1.2464525864000001E-4</v>
      </c>
      <c r="T764" s="45">
        <v>1.2997931559999997E-4</v>
      </c>
      <c r="U764" s="45">
        <v>1.2290165169999998E-4</v>
      </c>
      <c r="V764" s="45">
        <v>1.0078425114733229E-4</v>
      </c>
      <c r="W764" s="45">
        <v>1.012646943738537E-4</v>
      </c>
      <c r="X764" s="45">
        <v>1.0349612651959471E-4</v>
      </c>
      <c r="Y764" s="45">
        <v>9.9840328472987369E-5</v>
      </c>
      <c r="Z764" s="45">
        <v>9.8196632437259714E-5</v>
      </c>
      <c r="AA764" s="45">
        <v>1.123715567861786E-4</v>
      </c>
      <c r="AB764" s="45">
        <v>1.0031755493578462E-4</v>
      </c>
      <c r="AC764" s="45">
        <v>9.2118244124585999E-5</v>
      </c>
      <c r="AD764" s="45">
        <v>8.0635300080849969E-5</v>
      </c>
      <c r="AE764" s="45">
        <v>9.3084667348583151E-5</v>
      </c>
    </row>
    <row r="765" spans="1:31" ht="15" customHeight="1">
      <c r="A765" s="42" t="s">
        <v>47</v>
      </c>
      <c r="B765" s="42" t="s">
        <v>48</v>
      </c>
      <c r="C765" s="42" t="s">
        <v>49</v>
      </c>
      <c r="D765" s="42" t="s">
        <v>294</v>
      </c>
      <c r="E765" s="42" t="s">
        <v>341</v>
      </c>
      <c r="F765" s="42" t="s">
        <v>269</v>
      </c>
      <c r="G765" s="42" t="s">
        <v>342</v>
      </c>
      <c r="H765" s="43" t="s">
        <v>54</v>
      </c>
      <c r="I765" s="44">
        <v>25</v>
      </c>
      <c r="J765" s="45">
        <v>2.470675891408135E-7</v>
      </c>
      <c r="K765" s="45">
        <v>3.4919574190059173E-7</v>
      </c>
      <c r="L765" s="45">
        <v>4.695816369890889E-7</v>
      </c>
      <c r="M765" s="45">
        <v>1.2395384724213424E-7</v>
      </c>
      <c r="N765" s="45">
        <v>1.8294480835453273E-7</v>
      </c>
      <c r="O765" s="45">
        <v>3.2718967272657891E-7</v>
      </c>
      <c r="P765" s="45">
        <v>2.589117500645768E-6</v>
      </c>
      <c r="Q765" s="45">
        <v>2.3422400701361009E-6</v>
      </c>
      <c r="R765" s="45">
        <v>1.414379710096821E-6</v>
      </c>
      <c r="S765" s="45">
        <v>1.289515550631193E-6</v>
      </c>
      <c r="T765" s="45">
        <v>1.1112244578638929E-6</v>
      </c>
      <c r="U765" s="45">
        <v>2.6617468574913082E-6</v>
      </c>
      <c r="V765" s="45">
        <v>4.677569928848988E-6</v>
      </c>
      <c r="W765" s="45">
        <v>1.3490780614758973E-5</v>
      </c>
      <c r="X765" s="45">
        <v>1.2167260118127422E-5</v>
      </c>
      <c r="Y765" s="45">
        <v>2.4990648660848487E-5</v>
      </c>
      <c r="Z765" s="45">
        <v>2.5377557418872129E-5</v>
      </c>
      <c r="AA765" s="45">
        <v>2.8865340849943707E-5</v>
      </c>
      <c r="AB765" s="45">
        <v>2.5826539610681838E-5</v>
      </c>
      <c r="AC765" s="45">
        <v>2.7630563905901386E-5</v>
      </c>
      <c r="AD765" s="45">
        <v>4.0710343974171047E-5</v>
      </c>
      <c r="AE765" s="45">
        <v>4.2509515370153281E-5</v>
      </c>
    </row>
    <row r="766" spans="1:31" ht="15" customHeight="1">
      <c r="A766" s="42" t="s">
        <v>47</v>
      </c>
      <c r="B766" s="42" t="s">
        <v>48</v>
      </c>
      <c r="C766" s="42" t="s">
        <v>49</v>
      </c>
      <c r="D766" s="42" t="s">
        <v>294</v>
      </c>
      <c r="E766" s="42" t="s">
        <v>341</v>
      </c>
      <c r="F766" s="42" t="s">
        <v>269</v>
      </c>
      <c r="G766" s="42" t="s">
        <v>342</v>
      </c>
      <c r="H766" s="43" t="s">
        <v>56</v>
      </c>
      <c r="I766" s="44">
        <v>298</v>
      </c>
      <c r="J766" s="45">
        <v>5.8900913251169925E-7</v>
      </c>
      <c r="K766" s="45">
        <v>8.3248264869101067E-7</v>
      </c>
      <c r="L766" s="45">
        <v>1.119482622581988E-6</v>
      </c>
      <c r="M766" s="45">
        <v>2.9550597182524803E-7</v>
      </c>
      <c r="N766" s="45">
        <v>4.3614042311720595E-7</v>
      </c>
      <c r="O766" s="45">
        <v>7.8002017978016402E-7</v>
      </c>
      <c r="P766" s="45">
        <v>6.172456121539511E-6</v>
      </c>
      <c r="Q766" s="45">
        <v>5.5839003272044636E-6</v>
      </c>
      <c r="R766" s="45">
        <v>3.3718812288708214E-6</v>
      </c>
      <c r="S766" s="45">
        <v>3.0742050727047635E-6</v>
      </c>
      <c r="T766" s="45">
        <v>2.6491591075475208E-6</v>
      </c>
      <c r="U766" s="45">
        <v>6.345604508259279E-6</v>
      </c>
      <c r="V766" s="45">
        <v>1.1151326710375988E-5</v>
      </c>
      <c r="W766" s="45">
        <v>3.2162020985585389E-5</v>
      </c>
      <c r="X766" s="45">
        <v>2.9006748121615773E-5</v>
      </c>
      <c r="Y766" s="45">
        <v>5.9577706407462801E-5</v>
      </c>
      <c r="Z766" s="45">
        <v>6.050009688659115E-5</v>
      </c>
      <c r="AA766" s="45">
        <v>6.8814972586265805E-5</v>
      </c>
      <c r="AB766" s="45">
        <v>6.1570470431865509E-5</v>
      </c>
      <c r="AC766" s="45">
        <v>6.5871264351668898E-5</v>
      </c>
      <c r="AD766" s="45">
        <v>9.705346003442377E-5</v>
      </c>
      <c r="AE766" s="45">
        <v>1.013426846424454E-4</v>
      </c>
    </row>
    <row r="767" spans="1:31" ht="15" customHeight="1">
      <c r="A767" s="42" t="s">
        <v>47</v>
      </c>
      <c r="B767" s="42" t="s">
        <v>48</v>
      </c>
      <c r="C767" s="42" t="s">
        <v>49</v>
      </c>
      <c r="D767" s="42" t="s">
        <v>294</v>
      </c>
      <c r="E767" s="42" t="s">
        <v>341</v>
      </c>
      <c r="F767" s="42" t="s">
        <v>269</v>
      </c>
      <c r="G767" s="42" t="s">
        <v>343</v>
      </c>
      <c r="H767" s="43" t="s">
        <v>54</v>
      </c>
      <c r="I767" s="44">
        <v>25</v>
      </c>
      <c r="J767" s="45">
        <v>7.994474165333333E-5</v>
      </c>
      <c r="K767" s="45">
        <v>7.994474165333333E-5</v>
      </c>
      <c r="L767" s="45">
        <v>7.994474165333333E-5</v>
      </c>
      <c r="M767" s="45">
        <v>7.994474165333333E-5</v>
      </c>
      <c r="N767" s="45">
        <v>7.994474165333333E-5</v>
      </c>
      <c r="O767" s="45">
        <v>7.994474165333333E-5</v>
      </c>
      <c r="P767" s="45">
        <v>7.994474165333333E-5</v>
      </c>
      <c r="Q767" s="45">
        <v>7.994474165333333E-5</v>
      </c>
      <c r="R767" s="45">
        <v>7.994474165333333E-5</v>
      </c>
      <c r="S767" s="45">
        <v>7.994474165333333E-5</v>
      </c>
      <c r="T767" s="45">
        <v>7.994474165333333E-5</v>
      </c>
      <c r="U767" s="45">
        <v>5.6175039800000003E-5</v>
      </c>
      <c r="V767" s="45">
        <v>9.4645338535E-5</v>
      </c>
      <c r="W767" s="45">
        <v>8.9013846625000001E-5</v>
      </c>
      <c r="X767" s="45">
        <v>1.0573446507249999E-4</v>
      </c>
      <c r="Y767" s="45">
        <v>1.0300036576912501E-4</v>
      </c>
      <c r="Z767" s="45">
        <v>1.15617902835875E-4</v>
      </c>
      <c r="AA767" s="45">
        <v>1.1064167279000001E-4</v>
      </c>
      <c r="AB767" s="45">
        <v>1.2279659009749999E-4</v>
      </c>
      <c r="AC767" s="45">
        <v>1.0942776006250002E-4</v>
      </c>
      <c r="AD767" s="45">
        <v>1.1463359404750002E-4</v>
      </c>
      <c r="AE767" s="45">
        <v>1.2604073547999999E-4</v>
      </c>
    </row>
    <row r="768" spans="1:31" ht="15" customHeight="1">
      <c r="A768" s="42" t="s">
        <v>47</v>
      </c>
      <c r="B768" s="42" t="s">
        <v>48</v>
      </c>
      <c r="C768" s="42" t="s">
        <v>49</v>
      </c>
      <c r="D768" s="42" t="s">
        <v>294</v>
      </c>
      <c r="E768" s="42" t="s">
        <v>341</v>
      </c>
      <c r="F768" s="42" t="s">
        <v>269</v>
      </c>
      <c r="G768" s="42" t="s">
        <v>343</v>
      </c>
      <c r="H768" s="43" t="s">
        <v>55</v>
      </c>
      <c r="I768" s="44">
        <v>1</v>
      </c>
      <c r="J768" s="45">
        <v>3.3927021544726113E-2</v>
      </c>
      <c r="K768" s="45">
        <v>3.3927021544726113E-2</v>
      </c>
      <c r="L768" s="45">
        <v>3.3927021544726113E-2</v>
      </c>
      <c r="M768" s="45">
        <v>3.3927021544726113E-2</v>
      </c>
      <c r="N768" s="45">
        <v>3.3927021544726113E-2</v>
      </c>
      <c r="O768" s="45">
        <v>3.3927021544726113E-2</v>
      </c>
      <c r="P768" s="45">
        <v>3.3927021544726113E-2</v>
      </c>
      <c r="Q768" s="45">
        <v>3.3927021544726113E-2</v>
      </c>
      <c r="R768" s="45">
        <v>3.3927021544726113E-2</v>
      </c>
      <c r="S768" s="45">
        <v>3.3927021544726113E-2</v>
      </c>
      <c r="T768" s="45">
        <v>3.3927021544726113E-2</v>
      </c>
      <c r="U768" s="45">
        <v>2.092314385888E-2</v>
      </c>
      <c r="V768" s="45">
        <v>4.1734540694847E-2</v>
      </c>
      <c r="W768" s="45">
        <v>3.9123380080451339E-2</v>
      </c>
      <c r="X768" s="45">
        <v>4.6670810229643603E-2</v>
      </c>
      <c r="Y768" s="45">
        <v>4.5535307611123163E-2</v>
      </c>
      <c r="Z768" s="45">
        <v>5.1130270008285218E-2</v>
      </c>
      <c r="AA768" s="45">
        <v>4.9233784948246755E-2</v>
      </c>
      <c r="AB768" s="45">
        <v>5.4665269248189589E-2</v>
      </c>
      <c r="AC768" s="45">
        <v>4.8345025099220229E-2</v>
      </c>
      <c r="AD768" s="45">
        <v>5.0572875490303835E-2</v>
      </c>
      <c r="AE768" s="45">
        <v>5.5723199397198664E-2</v>
      </c>
    </row>
    <row r="769" spans="1:31" ht="15" customHeight="1">
      <c r="A769" s="42" t="s">
        <v>47</v>
      </c>
      <c r="B769" s="42" t="s">
        <v>48</v>
      </c>
      <c r="C769" s="42" t="s">
        <v>49</v>
      </c>
      <c r="D769" s="42" t="s">
        <v>294</v>
      </c>
      <c r="E769" s="42" t="s">
        <v>341</v>
      </c>
      <c r="F769" s="42" t="s">
        <v>269</v>
      </c>
      <c r="G769" s="42" t="s">
        <v>343</v>
      </c>
      <c r="H769" s="43" t="s">
        <v>56</v>
      </c>
      <c r="I769" s="44">
        <v>298</v>
      </c>
      <c r="J769" s="45">
        <v>1.3860964661930664E-4</v>
      </c>
      <c r="K769" s="45">
        <v>1.3860964661930664E-4</v>
      </c>
      <c r="L769" s="45">
        <v>1.3860964661930664E-4</v>
      </c>
      <c r="M769" s="45">
        <v>1.3860964661930664E-4</v>
      </c>
      <c r="N769" s="45">
        <v>1.3860964661930664E-4</v>
      </c>
      <c r="O769" s="45">
        <v>1.3860964661930664E-4</v>
      </c>
      <c r="P769" s="45">
        <v>1.3860964661930664E-4</v>
      </c>
      <c r="Q769" s="45">
        <v>1.3860964661930664E-4</v>
      </c>
      <c r="R769" s="45">
        <v>1.3860964661930664E-4</v>
      </c>
      <c r="S769" s="45">
        <v>1.3860964661930664E-4</v>
      </c>
      <c r="T769" s="45">
        <v>1.3860964661930664E-4</v>
      </c>
      <c r="U769" s="45">
        <v>9.7397305369599998E-5</v>
      </c>
      <c r="V769" s="45">
        <v>1.6409780877631999E-4</v>
      </c>
      <c r="W769" s="45">
        <v>1.5433382571200001E-4</v>
      </c>
      <c r="X769" s="45">
        <v>1.8332433798752001E-4</v>
      </c>
      <c r="Y769" s="45">
        <v>1.7858390690443199E-4</v>
      </c>
      <c r="Z769" s="45">
        <v>2.0046042208052796E-4</v>
      </c>
      <c r="AA769" s="45">
        <v>1.9183254395008001E-4</v>
      </c>
      <c r="AB769" s="45">
        <v>2.1290696057631999E-4</v>
      </c>
      <c r="AC769" s="45">
        <v>1.89727839992E-4</v>
      </c>
      <c r="AD769" s="45">
        <v>1.9875380960671996E-4</v>
      </c>
      <c r="AE769" s="45">
        <v>2.1853171882496003E-4</v>
      </c>
    </row>
    <row r="770" spans="1:31" ht="15" customHeight="1">
      <c r="A770" s="42" t="s">
        <v>47</v>
      </c>
      <c r="B770" s="42" t="s">
        <v>48</v>
      </c>
      <c r="C770" s="42" t="s">
        <v>49</v>
      </c>
      <c r="D770" s="42" t="s">
        <v>294</v>
      </c>
      <c r="E770" s="42" t="s">
        <v>341</v>
      </c>
      <c r="F770" s="42" t="s">
        <v>269</v>
      </c>
      <c r="G770" s="42" t="s">
        <v>344</v>
      </c>
      <c r="H770" s="43" t="s">
        <v>54</v>
      </c>
      <c r="I770" s="44">
        <v>25</v>
      </c>
      <c r="J770" s="45">
        <v>4.5047473241085925E-4</v>
      </c>
      <c r="K770" s="45">
        <v>5.1737850425809945E-4</v>
      </c>
      <c r="L770" s="45">
        <v>4.4726106836301101E-4</v>
      </c>
      <c r="M770" s="45">
        <v>5.2767429615275792E-4</v>
      </c>
      <c r="N770" s="45">
        <v>5.2689080519164547E-4</v>
      </c>
      <c r="O770" s="45">
        <v>5.4363776032727339E-4</v>
      </c>
      <c r="P770" s="45">
        <v>5.7293298249935429E-4</v>
      </c>
      <c r="Q770" s="45">
        <v>5.7002310992986384E-4</v>
      </c>
      <c r="R770" s="45">
        <v>4.821272702899032E-4</v>
      </c>
      <c r="S770" s="45">
        <v>6.5333763444936884E-4</v>
      </c>
      <c r="T770" s="45">
        <v>7.4859945528667866E-4</v>
      </c>
      <c r="U770" s="45">
        <v>7.9072792032764902E-4</v>
      </c>
      <c r="V770" s="45">
        <v>9.58667191935572E-5</v>
      </c>
      <c r="W770" s="45">
        <v>8.8156866491818456E-5</v>
      </c>
      <c r="X770" s="45">
        <v>5.9041764465186127E-5</v>
      </c>
      <c r="Y770" s="45">
        <v>6.6355866329849598E-5</v>
      </c>
      <c r="Z770" s="45">
        <v>5.1882793462999801E-5</v>
      </c>
      <c r="AA770" s="45">
        <v>5.7282249908091371E-5</v>
      </c>
      <c r="AB770" s="45">
        <v>5.6886926575732276E-5</v>
      </c>
      <c r="AC770" s="45">
        <v>5.3559124724227914E-5</v>
      </c>
      <c r="AD770" s="45">
        <v>4.484248901682532E-5</v>
      </c>
      <c r="AE770" s="45">
        <v>4.4170721364447951E-5</v>
      </c>
    </row>
    <row r="771" spans="1:31" ht="15" customHeight="1">
      <c r="A771" s="42" t="s">
        <v>47</v>
      </c>
      <c r="B771" s="42" t="s">
        <v>48</v>
      </c>
      <c r="C771" s="42" t="s">
        <v>49</v>
      </c>
      <c r="D771" s="42" t="s">
        <v>294</v>
      </c>
      <c r="E771" s="42" t="s">
        <v>341</v>
      </c>
      <c r="F771" s="42" t="s">
        <v>269</v>
      </c>
      <c r="G771" s="42" t="s">
        <v>344</v>
      </c>
      <c r="H771" s="43" t="s">
        <v>55</v>
      </c>
      <c r="I771" s="44">
        <v>1</v>
      </c>
      <c r="J771" s="45">
        <v>0.44422814945476197</v>
      </c>
      <c r="K771" s="45">
        <v>0.51020418899905373</v>
      </c>
      <c r="L771" s="45">
        <v>0.44105904821504383</v>
      </c>
      <c r="M771" s="45">
        <v>0.52035721257943957</v>
      </c>
      <c r="N771" s="45">
        <v>0.51958458602632129</v>
      </c>
      <c r="O771" s="45">
        <v>0.53609931671740196</v>
      </c>
      <c r="P771" s="45">
        <v>0.56498831180869646</v>
      </c>
      <c r="Q771" s="45">
        <v>0.56211878947216964</v>
      </c>
      <c r="R771" s="45">
        <v>0.47544177214188316</v>
      </c>
      <c r="S771" s="45">
        <v>0.64427801925167094</v>
      </c>
      <c r="T771" s="45">
        <v>0.73821887617337001</v>
      </c>
      <c r="U771" s="45">
        <v>0.77976315983243882</v>
      </c>
      <c r="V771" s="45">
        <v>0.82368685131104369</v>
      </c>
      <c r="W771" s="45">
        <v>0.75744074388029603</v>
      </c>
      <c r="X771" s="45">
        <v>0.50727913310171779</v>
      </c>
      <c r="Y771" s="45">
        <v>0.57012960350606801</v>
      </c>
      <c r="Z771" s="45">
        <v>0.44577696143409412</v>
      </c>
      <c r="AA771" s="45">
        <v>0.49216909121032115</v>
      </c>
      <c r="AB771" s="45">
        <v>0.48877247313869177</v>
      </c>
      <c r="AC771" s="45">
        <v>0.46017999963056622</v>
      </c>
      <c r="AD771" s="45">
        <v>0.38528666563256331</v>
      </c>
      <c r="AE771" s="45">
        <v>0.37951483796333696</v>
      </c>
    </row>
    <row r="772" spans="1:31" ht="15" customHeight="1">
      <c r="A772" s="42" t="s">
        <v>47</v>
      </c>
      <c r="B772" s="42" t="s">
        <v>48</v>
      </c>
      <c r="C772" s="42" t="s">
        <v>49</v>
      </c>
      <c r="D772" s="42" t="s">
        <v>294</v>
      </c>
      <c r="E772" s="42" t="s">
        <v>341</v>
      </c>
      <c r="F772" s="42" t="s">
        <v>269</v>
      </c>
      <c r="G772" s="42" t="s">
        <v>344</v>
      </c>
      <c r="H772" s="43" t="s">
        <v>56</v>
      </c>
      <c r="I772" s="44">
        <v>298</v>
      </c>
      <c r="J772" s="45">
        <v>1.0739317620674885E-3</v>
      </c>
      <c r="K772" s="45">
        <v>1.233430354151309E-3</v>
      </c>
      <c r="L772" s="45">
        <v>1.066270386977418E-3</v>
      </c>
      <c r="M772" s="45">
        <v>1.2579755220281747E-3</v>
      </c>
      <c r="N772" s="45">
        <v>1.2561076795768828E-3</v>
      </c>
      <c r="O772" s="45">
        <v>1.2960324206202198E-3</v>
      </c>
      <c r="P772" s="45">
        <v>1.3658722302784603E-3</v>
      </c>
      <c r="Q772" s="45">
        <v>1.3589350940727955E-3</v>
      </c>
      <c r="R772" s="45">
        <v>1.149391412371129E-3</v>
      </c>
      <c r="S772" s="45">
        <v>1.5575569205272949E-3</v>
      </c>
      <c r="T772" s="45">
        <v>1.784661101403442E-3</v>
      </c>
      <c r="U772" s="45">
        <v>1.8850953620611153E-3</v>
      </c>
      <c r="V772" s="45">
        <v>5.7136564639360097E-4</v>
      </c>
      <c r="W772" s="45">
        <v>5.2541492429123804E-4</v>
      </c>
      <c r="X772" s="45">
        <v>3.5188891621250936E-4</v>
      </c>
      <c r="Y772" s="45">
        <v>3.9548096332590367E-4</v>
      </c>
      <c r="Z772" s="45">
        <v>3.0922144903947876E-4</v>
      </c>
      <c r="AA772" s="45">
        <v>3.4140220945222453E-4</v>
      </c>
      <c r="AB772" s="45">
        <v>3.3904608239136442E-4</v>
      </c>
      <c r="AC772" s="45">
        <v>3.1921238335639836E-4</v>
      </c>
      <c r="AD772" s="45">
        <v>2.6726123454027888E-4</v>
      </c>
      <c r="AE772" s="45">
        <v>2.6325749933210976E-4</v>
      </c>
    </row>
    <row r="773" spans="1:31" ht="15" customHeight="1">
      <c r="A773" s="42" t="s">
        <v>47</v>
      </c>
      <c r="B773" s="42" t="s">
        <v>48</v>
      </c>
      <c r="C773" s="42" t="s">
        <v>49</v>
      </c>
      <c r="D773" s="42" t="s">
        <v>294</v>
      </c>
      <c r="E773" s="42" t="s">
        <v>341</v>
      </c>
      <c r="F773" s="42" t="s">
        <v>269</v>
      </c>
      <c r="G773" s="42" t="s">
        <v>345</v>
      </c>
      <c r="H773" s="43" t="s">
        <v>54</v>
      </c>
      <c r="I773" s="44">
        <v>25</v>
      </c>
      <c r="J773" s="45">
        <v>4.1252865361919764E-7</v>
      </c>
      <c r="K773" s="45">
        <v>3.1123470706678581E-6</v>
      </c>
      <c r="L773" s="45">
        <v>3.8349519157082668E-6</v>
      </c>
      <c r="M773" s="45">
        <v>2.3900874446527027E-5</v>
      </c>
      <c r="N773" s="45">
        <v>3.8437550787282995E-5</v>
      </c>
      <c r="O773" s="45">
        <v>3.7604951999999992E-5</v>
      </c>
      <c r="P773" s="45">
        <v>3.7098645264247351E-5</v>
      </c>
      <c r="Q773" s="45">
        <v>3.5945955264480909E-5</v>
      </c>
      <c r="R773" s="45">
        <v>4.0252293582475842E-5</v>
      </c>
      <c r="S773" s="45">
        <v>3.8942822592811996E-5</v>
      </c>
      <c r="T773" s="45">
        <v>6.6367571659327443E-5</v>
      </c>
      <c r="U773" s="45">
        <v>6.0806525274332379E-5</v>
      </c>
      <c r="V773" s="45">
        <v>1.9424985357442744E-4</v>
      </c>
      <c r="W773" s="45">
        <v>1.6141731715317537E-4</v>
      </c>
      <c r="X773" s="45">
        <v>1.7638541839214028E-4</v>
      </c>
      <c r="Y773" s="45">
        <v>1.0078892700484611E-4</v>
      </c>
      <c r="Z773" s="45">
        <v>5.6176662961545212E-5</v>
      </c>
      <c r="AA773" s="45">
        <v>6.6002661130785056E-5</v>
      </c>
      <c r="AB773" s="45">
        <v>2.8394085742671395E-5</v>
      </c>
      <c r="AC773" s="45">
        <v>5.2397155221576715E-5</v>
      </c>
      <c r="AD773" s="45">
        <v>7.8399855276474025E-5</v>
      </c>
      <c r="AE773" s="45">
        <v>4.299608004374677E-5</v>
      </c>
    </row>
    <row r="774" spans="1:31" ht="15" customHeight="1">
      <c r="A774" s="42" t="s">
        <v>47</v>
      </c>
      <c r="B774" s="42" t="s">
        <v>48</v>
      </c>
      <c r="C774" s="42" t="s">
        <v>49</v>
      </c>
      <c r="D774" s="42" t="s">
        <v>294</v>
      </c>
      <c r="E774" s="42" t="s">
        <v>341</v>
      </c>
      <c r="F774" s="42" t="s">
        <v>269</v>
      </c>
      <c r="G774" s="42" t="s">
        <v>345</v>
      </c>
      <c r="H774" s="43" t="s">
        <v>56</v>
      </c>
      <c r="I774" s="44">
        <v>298</v>
      </c>
      <c r="J774" s="45">
        <v>9.834683102281674E-7</v>
      </c>
      <c r="K774" s="45">
        <v>7.4198354164721754E-6</v>
      </c>
      <c r="L774" s="45">
        <v>9.1425253670485099E-6</v>
      </c>
      <c r="M774" s="45">
        <v>5.6979684680520434E-5</v>
      </c>
      <c r="N774" s="45">
        <v>9.1635121076882677E-5</v>
      </c>
      <c r="O774" s="45">
        <v>8.965020556799997E-5</v>
      </c>
      <c r="P774" s="45">
        <v>8.8443170309965681E-5</v>
      </c>
      <c r="Q774" s="45">
        <v>8.5695157350522503E-5</v>
      </c>
      <c r="R774" s="45">
        <v>9.5961467900622407E-5</v>
      </c>
      <c r="S774" s="45">
        <v>9.2839689061263814E-5</v>
      </c>
      <c r="T774" s="45">
        <v>1.5822029083583663E-4</v>
      </c>
      <c r="U774" s="45">
        <v>1.4496275625400839E-4</v>
      </c>
      <c r="V774" s="45">
        <v>1.6896587263349656E-3</v>
      </c>
      <c r="W774" s="45">
        <v>1.4040689014210264E-3</v>
      </c>
      <c r="X774" s="45">
        <v>1.5342671096034172E-3</v>
      </c>
      <c r="Y774" s="45">
        <v>8.7670022343891017E-4</v>
      </c>
      <c r="Z774" s="45">
        <v>4.8864587047415446E-4</v>
      </c>
      <c r="AA774" s="45">
        <v>5.741161204954559E-4</v>
      </c>
      <c r="AB774" s="45">
        <v>2.4698250149787472E-4</v>
      </c>
      <c r="AC774" s="45">
        <v>4.557702820678987E-4</v>
      </c>
      <c r="AD774" s="45">
        <v>6.8195160600487592E-4</v>
      </c>
      <c r="AE774" s="45">
        <v>3.7399617300755303E-4</v>
      </c>
    </row>
    <row r="775" spans="1:31" ht="15" customHeight="1">
      <c r="A775" s="42" t="s">
        <v>47</v>
      </c>
      <c r="B775" s="42" t="s">
        <v>48</v>
      </c>
      <c r="C775" s="42" t="s">
        <v>49</v>
      </c>
      <c r="D775" s="42" t="s">
        <v>294</v>
      </c>
      <c r="E775" s="42" t="s">
        <v>341</v>
      </c>
      <c r="F775" s="42" t="s">
        <v>269</v>
      </c>
      <c r="G775" s="42" t="s">
        <v>346</v>
      </c>
      <c r="H775" s="43" t="s">
        <v>54</v>
      </c>
      <c r="I775" s="44">
        <v>25</v>
      </c>
      <c r="J775" s="45">
        <v>1.575236180749714E-4</v>
      </c>
      <c r="K775" s="45">
        <v>8.8214978114483928E-4</v>
      </c>
      <c r="L775" s="45">
        <v>9.2712447631591031E-4</v>
      </c>
      <c r="M775" s="45">
        <v>9.620644725498108E-4</v>
      </c>
      <c r="N775" s="45">
        <v>1.0077918887094002E-3</v>
      </c>
      <c r="O775" s="45">
        <v>9.2579024999999977E-4</v>
      </c>
      <c r="P775" s="45">
        <v>9.1164680764248903E-4</v>
      </c>
      <c r="Q775" s="45">
        <v>8.8173087014214156E-4</v>
      </c>
      <c r="R775" s="45">
        <v>8.9092262859750612E-4</v>
      </c>
      <c r="S775" s="45">
        <v>8.4732749614164864E-4</v>
      </c>
      <c r="T775" s="45">
        <v>9.0943560764981024E-4</v>
      </c>
      <c r="U775" s="45">
        <v>7.6095047118870983E-4</v>
      </c>
      <c r="V775" s="45">
        <v>9.5827141520784588E-4</v>
      </c>
      <c r="W775" s="45">
        <v>7.5903836405860452E-4</v>
      </c>
      <c r="X775" s="45">
        <v>7.6825917865937774E-4</v>
      </c>
      <c r="Y775" s="45">
        <v>4.7233792723701224E-4</v>
      </c>
      <c r="Z775" s="45">
        <v>2.6665304748652361E-4</v>
      </c>
      <c r="AA775" s="45">
        <v>3.1555012052784188E-4</v>
      </c>
      <c r="AB775" s="45">
        <v>1.3359410306504978E-4</v>
      </c>
      <c r="AC775" s="45">
        <v>2.5664099841418643E-4</v>
      </c>
      <c r="AD775" s="45">
        <v>3.7633943835589071E-4</v>
      </c>
      <c r="AE775" s="45">
        <v>2.0770197866333724E-4</v>
      </c>
    </row>
    <row r="776" spans="1:31" ht="15" customHeight="1">
      <c r="A776" s="42" t="s">
        <v>47</v>
      </c>
      <c r="B776" s="42" t="s">
        <v>48</v>
      </c>
      <c r="C776" s="42" t="s">
        <v>49</v>
      </c>
      <c r="D776" s="42" t="s">
        <v>294</v>
      </c>
      <c r="E776" s="42" t="s">
        <v>341</v>
      </c>
      <c r="F776" s="42" t="s">
        <v>269</v>
      </c>
      <c r="G776" s="42" t="s">
        <v>346</v>
      </c>
      <c r="H776" s="43" t="s">
        <v>55</v>
      </c>
      <c r="I776" s="44">
        <v>1</v>
      </c>
      <c r="J776" s="45">
        <v>0.1488574011514899</v>
      </c>
      <c r="K776" s="45">
        <v>0.83413263127464266</v>
      </c>
      <c r="L776" s="45">
        <v>0.87834843083639713</v>
      </c>
      <c r="M776" s="45">
        <v>0.91051550504574885</v>
      </c>
      <c r="N776" s="45">
        <v>0.95498537515420112</v>
      </c>
      <c r="O776" s="45">
        <v>0.87641792131793494</v>
      </c>
      <c r="P776" s="45">
        <v>0.86708309472540079</v>
      </c>
      <c r="Q776" s="45">
        <v>0.84314418275591174</v>
      </c>
      <c r="R776" s="45">
        <v>0.84743492440214963</v>
      </c>
      <c r="S776" s="45">
        <v>0.80596775700604406</v>
      </c>
      <c r="T776" s="45">
        <v>0.86504424815268111</v>
      </c>
      <c r="U776" s="45">
        <v>0.7238069663139205</v>
      </c>
      <c r="V776" s="45">
        <v>0.70539600666734648</v>
      </c>
      <c r="W776" s="45">
        <v>0.55872496920702663</v>
      </c>
      <c r="X776" s="45">
        <v>0.56550753166668344</v>
      </c>
      <c r="Y776" s="45">
        <v>0.3476652758282035</v>
      </c>
      <c r="Z776" s="45">
        <v>0.19626119058666133</v>
      </c>
      <c r="AA776" s="45">
        <v>0.23225176983500392</v>
      </c>
      <c r="AB776" s="45">
        <v>9.8329439249171049E-2</v>
      </c>
      <c r="AC776" s="45">
        <v>0.18889690595883249</v>
      </c>
      <c r="AD776" s="45">
        <v>0.27696840720372479</v>
      </c>
      <c r="AE776" s="45">
        <v>0.15287001704512596</v>
      </c>
    </row>
    <row r="777" spans="1:31" ht="15" customHeight="1">
      <c r="A777" s="42" t="s">
        <v>47</v>
      </c>
      <c r="B777" s="42" t="s">
        <v>48</v>
      </c>
      <c r="C777" s="42" t="s">
        <v>49</v>
      </c>
      <c r="D777" s="42" t="s">
        <v>294</v>
      </c>
      <c r="E777" s="42" t="s">
        <v>341</v>
      </c>
      <c r="F777" s="42" t="s">
        <v>269</v>
      </c>
      <c r="G777" s="42" t="s">
        <v>346</v>
      </c>
      <c r="H777" s="43" t="s">
        <v>56</v>
      </c>
      <c r="I777" s="44">
        <v>298</v>
      </c>
      <c r="J777" s="45">
        <v>3.7553630549073188E-4</v>
      </c>
      <c r="K777" s="45">
        <v>2.1030450782492972E-3</v>
      </c>
      <c r="L777" s="45">
        <v>2.2102647515371302E-3</v>
      </c>
      <c r="M777" s="45">
        <v>2.2935617025587485E-3</v>
      </c>
      <c r="N777" s="45">
        <v>2.4025758626832097E-3</v>
      </c>
      <c r="O777" s="45">
        <v>2.2070839559999995E-3</v>
      </c>
      <c r="P777" s="45">
        <v>2.1733659894196946E-3</v>
      </c>
      <c r="Q777" s="45">
        <v>2.1020463944188654E-3</v>
      </c>
      <c r="R777" s="45">
        <v>2.1239595465764546E-3</v>
      </c>
      <c r="S777" s="45">
        <v>2.0200287508016905E-3</v>
      </c>
      <c r="T777" s="45">
        <v>2.1680944886371479E-3</v>
      </c>
      <c r="U777" s="45">
        <v>1.8141059233138844E-3</v>
      </c>
      <c r="V777" s="45">
        <v>1.1422595269277523E-2</v>
      </c>
      <c r="W777" s="45">
        <v>9.0477372995785652E-3</v>
      </c>
      <c r="X777" s="45">
        <v>9.1576494096197811E-3</v>
      </c>
      <c r="Y777" s="45">
        <v>5.6302680926651862E-3</v>
      </c>
      <c r="Z777" s="45">
        <v>3.1785043260393613E-3</v>
      </c>
      <c r="AA777" s="45">
        <v>3.7613574366918748E-3</v>
      </c>
      <c r="AB777" s="45">
        <v>1.5924417085353933E-3</v>
      </c>
      <c r="AC777" s="45">
        <v>3.0591607010971023E-3</v>
      </c>
      <c r="AD777" s="45">
        <v>4.4859661052022168E-3</v>
      </c>
      <c r="AE777" s="45">
        <v>2.4758075856669798E-3</v>
      </c>
    </row>
    <row r="778" spans="1:31" ht="15" customHeight="1">
      <c r="A778" s="42" t="s">
        <v>47</v>
      </c>
      <c r="B778" s="42" t="s">
        <v>48</v>
      </c>
      <c r="C778" s="42" t="s">
        <v>49</v>
      </c>
      <c r="D778" s="42" t="s">
        <v>294</v>
      </c>
      <c r="E778" s="42" t="s">
        <v>341</v>
      </c>
      <c r="F778" s="42" t="s">
        <v>269</v>
      </c>
      <c r="G778" s="42" t="s">
        <v>347</v>
      </c>
      <c r="H778" s="43" t="s">
        <v>54</v>
      </c>
      <c r="I778" s="44">
        <v>25</v>
      </c>
      <c r="J778" s="45">
        <v>9.7301249999999986E-6</v>
      </c>
      <c r="K778" s="45">
        <v>1.3020749999999999E-5</v>
      </c>
      <c r="L778" s="45">
        <v>3.4019999999999989E-6</v>
      </c>
      <c r="M778" s="45">
        <v>1.3850999999999997E-5</v>
      </c>
      <c r="N778" s="45">
        <v>1.3192874999999997E-5</v>
      </c>
      <c r="O778" s="45">
        <v>1.3061249999999998E-5</v>
      </c>
      <c r="P778" s="45">
        <v>9.8718749999999977E-6</v>
      </c>
      <c r="Q778" s="45">
        <v>9.790874999999998E-6</v>
      </c>
      <c r="R778" s="45">
        <v>4.2828749999999992E-6</v>
      </c>
      <c r="S778" s="45">
        <v>1.1339999999999999E-6</v>
      </c>
      <c r="T778" s="45">
        <v>1.5592499999999997E-6</v>
      </c>
      <c r="U778" s="45">
        <v>3.2298749999999997E-6</v>
      </c>
      <c r="V778" s="45">
        <v>1.3871249999999999E-6</v>
      </c>
      <c r="W778" s="45">
        <v>5.3662499999999992E-7</v>
      </c>
      <c r="X778" s="45">
        <v>6.8748749999999983E-6</v>
      </c>
      <c r="Y778" s="45">
        <v>1.3364999999999998E-6</v>
      </c>
      <c r="Z778" s="45">
        <v>3.7462499999999993E-7</v>
      </c>
      <c r="AA778" s="45">
        <v>2.4299999999999994E-7</v>
      </c>
      <c r="AB778" s="45">
        <v>1.7212499999999996E-7</v>
      </c>
      <c r="AC778" s="45">
        <v>9.112499999999999E-8</v>
      </c>
      <c r="AD778" s="45">
        <v>5.0624999999999992E-8</v>
      </c>
      <c r="AE778" s="45">
        <v>5.0624999999999992E-8</v>
      </c>
    </row>
    <row r="779" spans="1:31" ht="15" customHeight="1">
      <c r="A779" s="42" t="s">
        <v>47</v>
      </c>
      <c r="B779" s="42" t="s">
        <v>48</v>
      </c>
      <c r="C779" s="42" t="s">
        <v>49</v>
      </c>
      <c r="D779" s="42" t="s">
        <v>294</v>
      </c>
      <c r="E779" s="42" t="s">
        <v>341</v>
      </c>
      <c r="F779" s="42" t="s">
        <v>269</v>
      </c>
      <c r="G779" s="42" t="s">
        <v>347</v>
      </c>
      <c r="H779" s="43" t="s">
        <v>55</v>
      </c>
      <c r="I779" s="44">
        <v>1</v>
      </c>
      <c r="J779" s="45">
        <v>9.7560719999999993E-3</v>
      </c>
      <c r="K779" s="45">
        <v>1.3055472E-2</v>
      </c>
      <c r="L779" s="45">
        <v>3.4110719999999998E-3</v>
      </c>
      <c r="M779" s="45">
        <v>1.3887936E-2</v>
      </c>
      <c r="N779" s="45">
        <v>1.3228056E-2</v>
      </c>
      <c r="O779" s="45">
        <v>1.309608E-2</v>
      </c>
      <c r="P779" s="45">
        <v>9.8981999999999994E-3</v>
      </c>
      <c r="Q779" s="45">
        <v>9.8169840000000008E-3</v>
      </c>
      <c r="R779" s="45">
        <v>4.2942960000000004E-3</v>
      </c>
      <c r="S779" s="45">
        <v>1.1370239999999999E-3</v>
      </c>
      <c r="T779" s="45">
        <v>1.5634080000000001E-3</v>
      </c>
      <c r="U779" s="45">
        <v>3.2384879999999999E-3</v>
      </c>
      <c r="V779" s="45">
        <v>1.3908239999999999E-3</v>
      </c>
      <c r="W779" s="45">
        <v>5.3805599999999997E-4</v>
      </c>
      <c r="X779" s="45">
        <v>6.8932079999999996E-3</v>
      </c>
      <c r="Y779" s="45">
        <v>1.340064E-3</v>
      </c>
      <c r="Z779" s="45">
        <v>3.7562400000000002E-4</v>
      </c>
      <c r="AA779" s="45">
        <v>2.4364800000000001E-4</v>
      </c>
      <c r="AB779" s="45">
        <v>1.7258400000000001E-4</v>
      </c>
      <c r="AC779" s="45">
        <v>9.1367999999999997E-5</v>
      </c>
      <c r="AD779" s="45">
        <v>5.0760000000000002E-5</v>
      </c>
      <c r="AE779" s="45">
        <v>5.0760000000000002E-5</v>
      </c>
    </row>
    <row r="780" spans="1:31" ht="15" customHeight="1">
      <c r="A780" s="42" t="s">
        <v>47</v>
      </c>
      <c r="B780" s="42" t="s">
        <v>48</v>
      </c>
      <c r="C780" s="42" t="s">
        <v>49</v>
      </c>
      <c r="D780" s="42" t="s">
        <v>294</v>
      </c>
      <c r="E780" s="42" t="s">
        <v>341</v>
      </c>
      <c r="F780" s="42" t="s">
        <v>269</v>
      </c>
      <c r="G780" s="42" t="s">
        <v>347</v>
      </c>
      <c r="H780" s="43" t="s">
        <v>56</v>
      </c>
      <c r="I780" s="44">
        <v>298</v>
      </c>
      <c r="J780" s="45">
        <v>2.3196618E-5</v>
      </c>
      <c r="K780" s="45">
        <v>3.1041468000000003E-5</v>
      </c>
      <c r="L780" s="45">
        <v>8.1103680000000003E-6</v>
      </c>
      <c r="M780" s="45">
        <v>3.3020783999999997E-5</v>
      </c>
      <c r="N780" s="45">
        <v>3.1451814000000001E-5</v>
      </c>
      <c r="O780" s="45">
        <v>3.113802E-5</v>
      </c>
      <c r="P780" s="45">
        <v>2.353455E-5</v>
      </c>
      <c r="Q780" s="45">
        <v>2.3341445999999999E-5</v>
      </c>
      <c r="R780" s="45">
        <v>1.0210374E-5</v>
      </c>
      <c r="S780" s="45">
        <v>2.7034560000000001E-6</v>
      </c>
      <c r="T780" s="45">
        <v>3.7172519999999999E-6</v>
      </c>
      <c r="U780" s="45">
        <v>7.7000219999999993E-6</v>
      </c>
      <c r="V780" s="45">
        <v>3.3069059999999994E-6</v>
      </c>
      <c r="W780" s="45">
        <v>1.2793139999999999E-6</v>
      </c>
      <c r="X780" s="45">
        <v>1.6389701999999999E-5</v>
      </c>
      <c r="Y780" s="45">
        <v>3.1862160000000001E-6</v>
      </c>
      <c r="Z780" s="45">
        <v>8.9310600000000003E-7</v>
      </c>
      <c r="AA780" s="45">
        <v>5.7931200000000002E-7</v>
      </c>
      <c r="AB780" s="45">
        <v>4.1034600000000001E-7</v>
      </c>
      <c r="AC780" s="45">
        <v>2.1724200000000001E-7</v>
      </c>
      <c r="AD780" s="45">
        <v>1.2069E-7</v>
      </c>
      <c r="AE780" s="45">
        <v>1.2069E-7</v>
      </c>
    </row>
    <row r="781" spans="1:31" ht="15" customHeight="1">
      <c r="A781" s="42" t="s">
        <v>47</v>
      </c>
      <c r="B781" s="42" t="s">
        <v>48</v>
      </c>
      <c r="C781" s="42" t="s">
        <v>49</v>
      </c>
      <c r="D781" s="42" t="s">
        <v>294</v>
      </c>
      <c r="E781" s="42" t="s">
        <v>341</v>
      </c>
      <c r="F781" s="42" t="s">
        <v>269</v>
      </c>
      <c r="G781" s="42" t="s">
        <v>348</v>
      </c>
      <c r="H781" s="43" t="s">
        <v>54</v>
      </c>
      <c r="I781" s="44">
        <v>25</v>
      </c>
      <c r="J781" s="45">
        <v>1.5257999999999997E-3</v>
      </c>
      <c r="K781" s="45">
        <v>1.6362749999999998E-3</v>
      </c>
      <c r="L781" s="45">
        <v>2.3636999999999998E-3</v>
      </c>
      <c r="M781" s="45">
        <v>1.7232749999999996E-3</v>
      </c>
      <c r="N781" s="45">
        <v>1.2359999999999997E-3</v>
      </c>
      <c r="O781" s="45">
        <v>4.5104999999999988E-4</v>
      </c>
      <c r="P781" s="45">
        <v>7.6942499999999991E-4</v>
      </c>
      <c r="Q781" s="45">
        <v>4.865999999999999E-4</v>
      </c>
      <c r="R781" s="45">
        <v>1.0232249999999998E-3</v>
      </c>
      <c r="S781" s="45">
        <v>1.4245499999999997E-3</v>
      </c>
      <c r="T781" s="45">
        <v>1.6941749999999996E-3</v>
      </c>
      <c r="U781" s="45">
        <v>1.8326249999999996E-3</v>
      </c>
      <c r="V781" s="45">
        <v>1.7701499999999994E-3</v>
      </c>
      <c r="W781" s="45">
        <v>1.7389499999999995E-3</v>
      </c>
      <c r="X781" s="45">
        <v>1.8194999999999995E-3</v>
      </c>
      <c r="Y781" s="45">
        <v>1.7510249999999996E-3</v>
      </c>
      <c r="Z781" s="45">
        <v>1.6880249999999995E-3</v>
      </c>
      <c r="AA781" s="45">
        <v>1.6169249999999997E-3</v>
      </c>
      <c r="AB781" s="45">
        <v>1.5484499999999998E-3</v>
      </c>
      <c r="AC781" s="45">
        <v>1.6010249999999998E-3</v>
      </c>
      <c r="AD781" s="45">
        <v>1.6046999999999997E-3</v>
      </c>
      <c r="AE781" s="45">
        <v>1.6312499999999997E-3</v>
      </c>
    </row>
    <row r="782" spans="1:31" ht="15" customHeight="1">
      <c r="A782" s="42" t="s">
        <v>47</v>
      </c>
      <c r="B782" s="42" t="s">
        <v>48</v>
      </c>
      <c r="C782" s="42" t="s">
        <v>49</v>
      </c>
      <c r="D782" s="42" t="s">
        <v>294</v>
      </c>
      <c r="E782" s="42" t="s">
        <v>341</v>
      </c>
      <c r="F782" s="42" t="s">
        <v>269</v>
      </c>
      <c r="G782" s="42" t="s">
        <v>348</v>
      </c>
      <c r="H782" s="43" t="s">
        <v>55</v>
      </c>
      <c r="I782" s="44">
        <v>1</v>
      </c>
      <c r="J782" s="45">
        <v>1.28126512</v>
      </c>
      <c r="K782" s="45">
        <v>1.3740346599999997</v>
      </c>
      <c r="L782" s="45">
        <v>1.9848776800000001</v>
      </c>
      <c r="M782" s="45">
        <v>1.4470914599999998</v>
      </c>
      <c r="N782" s="45">
        <v>1.0379103999999999</v>
      </c>
      <c r="O782" s="45">
        <v>0.37876171999999991</v>
      </c>
      <c r="P782" s="45">
        <v>0.64611182</v>
      </c>
      <c r="Q782" s="45">
        <v>0.40861423999999996</v>
      </c>
      <c r="R782" s="45">
        <v>0.85923613999999993</v>
      </c>
      <c r="S782" s="45">
        <v>1.19624212</v>
      </c>
      <c r="T782" s="45">
        <v>1.4226552199999998</v>
      </c>
      <c r="U782" s="45">
        <v>1.5389162999999997</v>
      </c>
      <c r="V782" s="45">
        <v>1.4864539599999997</v>
      </c>
      <c r="W782" s="45">
        <v>1.4602542799999998</v>
      </c>
      <c r="X782" s="45">
        <v>1.5278947999999997</v>
      </c>
      <c r="Y782" s="45">
        <v>1.4703940599999998</v>
      </c>
      <c r="Z782" s="45">
        <v>1.4174908599999998</v>
      </c>
      <c r="AA782" s="45">
        <v>1.3577858199999997</v>
      </c>
      <c r="AB782" s="45">
        <v>1.3002850800000001</v>
      </c>
      <c r="AC782" s="45">
        <v>1.34443406</v>
      </c>
      <c r="AD782" s="45">
        <v>1.34752008</v>
      </c>
      <c r="AE782" s="45">
        <v>1.3698149999999998</v>
      </c>
    </row>
    <row r="783" spans="1:31" ht="15" customHeight="1">
      <c r="A783" s="42" t="s">
        <v>47</v>
      </c>
      <c r="B783" s="42" t="s">
        <v>48</v>
      </c>
      <c r="C783" s="42" t="s">
        <v>49</v>
      </c>
      <c r="D783" s="42" t="s">
        <v>294</v>
      </c>
      <c r="E783" s="42" t="s">
        <v>341</v>
      </c>
      <c r="F783" s="42" t="s">
        <v>269</v>
      </c>
      <c r="G783" s="42" t="s">
        <v>348</v>
      </c>
      <c r="H783" s="43" t="s">
        <v>56</v>
      </c>
      <c r="I783" s="44">
        <v>298</v>
      </c>
      <c r="J783" s="45">
        <v>3.6375072E-3</v>
      </c>
      <c r="K783" s="45">
        <v>3.9008796000000001E-3</v>
      </c>
      <c r="L783" s="45">
        <v>5.6350608000000002E-3</v>
      </c>
      <c r="M783" s="45">
        <v>4.1082875999999997E-3</v>
      </c>
      <c r="N783" s="45">
        <v>2.9466240000000001E-3</v>
      </c>
      <c r="O783" s="45">
        <v>1.0753032E-3</v>
      </c>
      <c r="P783" s="45">
        <v>1.8343092E-3</v>
      </c>
      <c r="Q783" s="45">
        <v>1.1600543999999999E-3</v>
      </c>
      <c r="R783" s="45">
        <v>2.4393684000000001E-3</v>
      </c>
      <c r="S783" s="45">
        <v>3.3961272000000002E-3</v>
      </c>
      <c r="T783" s="45">
        <v>4.0389131999999999E-3</v>
      </c>
      <c r="U783" s="45">
        <v>4.3689779999999999E-3</v>
      </c>
      <c r="V783" s="45">
        <v>4.2200375999999987E-3</v>
      </c>
      <c r="W783" s="45">
        <v>4.1456567999999996E-3</v>
      </c>
      <c r="X783" s="45">
        <v>4.3376880000000001E-3</v>
      </c>
      <c r="Y783" s="45">
        <v>4.1744436000000001E-3</v>
      </c>
      <c r="Z783" s="45">
        <v>4.0242515999999997E-3</v>
      </c>
      <c r="AA783" s="45">
        <v>3.8547491999999998E-3</v>
      </c>
      <c r="AB783" s="45">
        <v>3.6915047999999998E-3</v>
      </c>
      <c r="AC783" s="45">
        <v>3.8168436000000001E-3</v>
      </c>
      <c r="AD783" s="45">
        <v>3.8256048000000001E-3</v>
      </c>
      <c r="AE783" s="45">
        <v>3.8888999999999998E-3</v>
      </c>
    </row>
    <row r="784" spans="1:31" ht="15" customHeight="1">
      <c r="A784" s="42" t="s">
        <v>47</v>
      </c>
      <c r="B784" s="42" t="s">
        <v>48</v>
      </c>
      <c r="C784" s="42" t="s">
        <v>49</v>
      </c>
      <c r="D784" s="42" t="s">
        <v>294</v>
      </c>
      <c r="E784" s="42" t="s">
        <v>341</v>
      </c>
      <c r="F784" s="42" t="s">
        <v>269</v>
      </c>
      <c r="G784" s="42" t="s">
        <v>349</v>
      </c>
      <c r="H784" s="43" t="s">
        <v>54</v>
      </c>
      <c r="I784" s="44">
        <v>25</v>
      </c>
      <c r="J784" s="45">
        <v>1.8959560530007257E-4</v>
      </c>
      <c r="K784" s="45">
        <v>1.9737235221809415E-4</v>
      </c>
      <c r="L784" s="45">
        <v>1.8497153433212981E-4</v>
      </c>
      <c r="M784" s="45">
        <v>2.285543390409655E-4</v>
      </c>
      <c r="N784" s="45">
        <v>2.5186295082471307E-4</v>
      </c>
      <c r="O784" s="45">
        <v>2.3588187966933367E-4</v>
      </c>
      <c r="P784" s="45">
        <v>2.2078049675916523E-4</v>
      </c>
      <c r="Q784" s="45">
        <v>2.0940854795034266E-4</v>
      </c>
      <c r="R784" s="45">
        <v>5.2731699796689207E-4</v>
      </c>
      <c r="S784" s="45">
        <v>5.4506220567750359E-4</v>
      </c>
      <c r="T784" s="45">
        <v>6.6909795515772896E-4</v>
      </c>
      <c r="U784" s="45">
        <v>6.3520791872297253E-4</v>
      </c>
      <c r="V784" s="45">
        <v>4.3001734208265971E-4</v>
      </c>
      <c r="W784" s="45">
        <v>4.8026151224757352E-4</v>
      </c>
      <c r="X784" s="45">
        <v>5.5317435076641312E-4</v>
      </c>
      <c r="Y784" s="45">
        <v>6.3656246671685063E-4</v>
      </c>
      <c r="Z784" s="45">
        <v>8.4158212623651235E-4</v>
      </c>
      <c r="AA784" s="45">
        <v>8.2540130046300183E-4</v>
      </c>
      <c r="AB784" s="45">
        <v>9.4869105322255883E-4</v>
      </c>
      <c r="AC784" s="45">
        <v>1.1188757123970863E-3</v>
      </c>
      <c r="AD784" s="45">
        <v>5.5292730426706449E-4</v>
      </c>
      <c r="AE784" s="45">
        <v>2.2267255448707183E-4</v>
      </c>
    </row>
    <row r="785" spans="1:31" ht="15" customHeight="1">
      <c r="A785" s="42" t="s">
        <v>47</v>
      </c>
      <c r="B785" s="42" t="s">
        <v>48</v>
      </c>
      <c r="C785" s="42" t="s">
        <v>49</v>
      </c>
      <c r="D785" s="42" t="s">
        <v>294</v>
      </c>
      <c r="E785" s="42" t="s">
        <v>341</v>
      </c>
      <c r="F785" s="42" t="s">
        <v>269</v>
      </c>
      <c r="G785" s="42" t="s">
        <v>349</v>
      </c>
      <c r="H785" s="43" t="s">
        <v>55</v>
      </c>
      <c r="I785" s="44">
        <v>1</v>
      </c>
      <c r="J785" s="45">
        <v>0.40209435972039392</v>
      </c>
      <c r="K785" s="45">
        <v>0.41858728458413402</v>
      </c>
      <c r="L785" s="45">
        <v>0.39228763001158085</v>
      </c>
      <c r="M785" s="45">
        <v>0.48471804223807963</v>
      </c>
      <c r="N785" s="45">
        <v>0.53415094610905156</v>
      </c>
      <c r="O785" s="45">
        <v>0.50025829040272285</v>
      </c>
      <c r="P785" s="45">
        <v>0.46823127752683757</v>
      </c>
      <c r="Q785" s="45">
        <v>0.44411364849308671</v>
      </c>
      <c r="R785" s="45">
        <v>1.1183338892881849</v>
      </c>
      <c r="S785" s="45">
        <v>1.1559679258008495</v>
      </c>
      <c r="T785" s="45">
        <v>1.4190229432985115</v>
      </c>
      <c r="U785" s="45">
        <v>1.3471489540276802</v>
      </c>
      <c r="V785" s="45">
        <v>0.91198077908890474</v>
      </c>
      <c r="W785" s="45">
        <v>1.0185386151746538</v>
      </c>
      <c r="X785" s="45">
        <v>1.1731721631054088</v>
      </c>
      <c r="Y785" s="45">
        <v>1.350021679413097</v>
      </c>
      <c r="Z785" s="45">
        <v>1.7848273733223952</v>
      </c>
      <c r="AA785" s="45">
        <v>1.7505110780219344</v>
      </c>
      <c r="AB785" s="45">
        <v>2.0119839856744028</v>
      </c>
      <c r="AC785" s="45">
        <v>2.3729116108517414</v>
      </c>
      <c r="AD785" s="45">
        <v>1.1726482268895904</v>
      </c>
      <c r="AE785" s="45">
        <v>0.47224395355618187</v>
      </c>
    </row>
    <row r="786" spans="1:31" ht="15" customHeight="1">
      <c r="A786" s="42" t="s">
        <v>47</v>
      </c>
      <c r="B786" s="42" t="s">
        <v>48</v>
      </c>
      <c r="C786" s="42" t="s">
        <v>49</v>
      </c>
      <c r="D786" s="42" t="s">
        <v>294</v>
      </c>
      <c r="E786" s="42" t="s">
        <v>341</v>
      </c>
      <c r="F786" s="42" t="s">
        <v>269</v>
      </c>
      <c r="G786" s="42" t="s">
        <v>349</v>
      </c>
      <c r="H786" s="43" t="s">
        <v>56</v>
      </c>
      <c r="I786" s="44">
        <v>298</v>
      </c>
      <c r="J786" s="45">
        <v>2.2599796151768651E-4</v>
      </c>
      <c r="K786" s="45">
        <v>2.3526784384396822E-4</v>
      </c>
      <c r="L786" s="45">
        <v>2.2048606892389872E-4</v>
      </c>
      <c r="M786" s="45">
        <v>2.7243677213683085E-4</v>
      </c>
      <c r="N786" s="45">
        <v>3.0022063738305803E-4</v>
      </c>
      <c r="O786" s="45">
        <v>2.8117120056584581E-4</v>
      </c>
      <c r="P786" s="45">
        <v>2.6317035213692494E-4</v>
      </c>
      <c r="Q786" s="45">
        <v>2.4961498915680849E-4</v>
      </c>
      <c r="R786" s="45">
        <v>6.285618615765353E-4</v>
      </c>
      <c r="S786" s="45">
        <v>6.4971414916758434E-4</v>
      </c>
      <c r="T786" s="45">
        <v>7.9756476254801286E-4</v>
      </c>
      <c r="U786" s="45">
        <v>7.5716783911778318E-4</v>
      </c>
      <c r="V786" s="45">
        <v>5.1258067176253048E-4</v>
      </c>
      <c r="W786" s="45">
        <v>5.7247172259910757E-4</v>
      </c>
      <c r="X786" s="45">
        <v>6.5938382611356453E-4</v>
      </c>
      <c r="Y786" s="45">
        <v>7.5878246032648608E-4</v>
      </c>
      <c r="Z786" s="45">
        <v>1.0031658944739228E-3</v>
      </c>
      <c r="AA786" s="45">
        <v>9.8387835015189824E-4</v>
      </c>
      <c r="AB786" s="45">
        <v>1.1308397354412901E-3</v>
      </c>
      <c r="AC786" s="45">
        <v>1.3336998491773275E-3</v>
      </c>
      <c r="AD786" s="45">
        <v>6.5908934668634095E-4</v>
      </c>
      <c r="AE786" s="45">
        <v>2.6542568494858967E-4</v>
      </c>
    </row>
    <row r="787" spans="1:31" ht="15" customHeight="1">
      <c r="A787" s="42" t="s">
        <v>47</v>
      </c>
      <c r="B787" s="42" t="s">
        <v>48</v>
      </c>
      <c r="C787" s="42" t="s">
        <v>49</v>
      </c>
      <c r="D787" s="42" t="s">
        <v>294</v>
      </c>
      <c r="E787" s="42" t="s">
        <v>341</v>
      </c>
      <c r="F787" s="42" t="s">
        <v>269</v>
      </c>
      <c r="G787" s="42" t="s">
        <v>350</v>
      </c>
      <c r="H787" s="43" t="s">
        <v>54</v>
      </c>
      <c r="I787" s="44">
        <v>25</v>
      </c>
      <c r="J787" s="45">
        <v>1.7470963533333331E-5</v>
      </c>
      <c r="K787" s="45">
        <v>1.7470963533333331E-5</v>
      </c>
      <c r="L787" s="45">
        <v>1.7470963533333331E-5</v>
      </c>
      <c r="M787" s="45">
        <v>1.7470963533333331E-5</v>
      </c>
      <c r="N787" s="45">
        <v>1.7470963533333331E-5</v>
      </c>
      <c r="O787" s="45">
        <v>1.7470963533333331E-5</v>
      </c>
      <c r="P787" s="45">
        <v>1.7470963533333331E-5</v>
      </c>
      <c r="Q787" s="45">
        <v>1.7470963533333331E-5</v>
      </c>
      <c r="R787" s="45">
        <v>1.7470963533333331E-5</v>
      </c>
      <c r="S787" s="45">
        <v>1.7470963533333331E-5</v>
      </c>
      <c r="T787" s="45">
        <v>1.7470963533333331E-5</v>
      </c>
      <c r="U787" s="45">
        <v>2.1409755999999999E-5</v>
      </c>
      <c r="V787" s="45">
        <v>1.575E-5</v>
      </c>
      <c r="W787" s="45">
        <v>1.5253134599999999E-5</v>
      </c>
      <c r="X787" s="45">
        <v>3.3349799999999997E-6</v>
      </c>
      <c r="Y787" s="45"/>
      <c r="Z787" s="45"/>
      <c r="AA787" s="45"/>
      <c r="AB787" s="45"/>
      <c r="AC787" s="45"/>
      <c r="AD787" s="45"/>
      <c r="AE787" s="45"/>
    </row>
    <row r="788" spans="1:31" ht="15" customHeight="1">
      <c r="A788" s="42" t="s">
        <v>47</v>
      </c>
      <c r="B788" s="42" t="s">
        <v>48</v>
      </c>
      <c r="C788" s="42" t="s">
        <v>49</v>
      </c>
      <c r="D788" s="42" t="s">
        <v>294</v>
      </c>
      <c r="E788" s="42" t="s">
        <v>341</v>
      </c>
      <c r="F788" s="42" t="s">
        <v>269</v>
      </c>
      <c r="G788" s="42" t="s">
        <v>350</v>
      </c>
      <c r="H788" s="43" t="s">
        <v>55</v>
      </c>
      <c r="I788" s="44">
        <v>1</v>
      </c>
      <c r="J788" s="45">
        <v>6.4859064931200002E-3</v>
      </c>
      <c r="K788" s="45">
        <v>6.4859064931200002E-3</v>
      </c>
      <c r="L788" s="45">
        <v>6.4859064931200002E-3</v>
      </c>
      <c r="M788" s="45">
        <v>6.4859064931200002E-3</v>
      </c>
      <c r="N788" s="45">
        <v>6.4859064931200002E-3</v>
      </c>
      <c r="O788" s="45">
        <v>6.4859064931200002E-3</v>
      </c>
      <c r="P788" s="45">
        <v>6.4859064931200002E-3</v>
      </c>
      <c r="Q788" s="45">
        <v>6.4859064931200002E-3</v>
      </c>
      <c r="R788" s="45">
        <v>6.4859064931200002E-3</v>
      </c>
      <c r="S788" s="45">
        <v>6.4859064931200002E-3</v>
      </c>
      <c r="T788" s="45">
        <v>6.4859064931200002E-3</v>
      </c>
      <c r="U788" s="45">
        <v>7.9400745535999993E-3</v>
      </c>
      <c r="V788" s="45">
        <v>5.8579000000000001E-3</v>
      </c>
      <c r="W788" s="45">
        <v>5.6597449257600003E-3</v>
      </c>
      <c r="X788" s="45">
        <v>1.237459488E-3</v>
      </c>
      <c r="Y788" s="45"/>
      <c r="Z788" s="45"/>
      <c r="AA788" s="45"/>
      <c r="AB788" s="45"/>
      <c r="AC788" s="45"/>
      <c r="AD788" s="45"/>
      <c r="AE788" s="45"/>
    </row>
    <row r="789" spans="1:31" ht="15" customHeight="1">
      <c r="A789" s="42" t="s">
        <v>47</v>
      </c>
      <c r="B789" s="42" t="s">
        <v>48</v>
      </c>
      <c r="C789" s="42" t="s">
        <v>49</v>
      </c>
      <c r="D789" s="42" t="s">
        <v>294</v>
      </c>
      <c r="E789" s="42" t="s">
        <v>341</v>
      </c>
      <c r="F789" s="42" t="s">
        <v>269</v>
      </c>
      <c r="G789" s="42" t="s">
        <v>350</v>
      </c>
      <c r="H789" s="43" t="s">
        <v>56</v>
      </c>
      <c r="I789" s="44">
        <v>298</v>
      </c>
      <c r="J789" s="45">
        <v>3.0318565137066671E-5</v>
      </c>
      <c r="K789" s="45">
        <v>3.0318565137066671E-5</v>
      </c>
      <c r="L789" s="45">
        <v>3.0318565137066671E-5</v>
      </c>
      <c r="M789" s="45">
        <v>3.0318565137066671E-5</v>
      </c>
      <c r="N789" s="45">
        <v>3.0318565137066671E-5</v>
      </c>
      <c r="O789" s="45">
        <v>3.0318565137066671E-5</v>
      </c>
      <c r="P789" s="45">
        <v>3.0318565137066671E-5</v>
      </c>
      <c r="Q789" s="45">
        <v>3.0318565137066671E-5</v>
      </c>
      <c r="R789" s="45">
        <v>3.0318565137066671E-5</v>
      </c>
      <c r="S789" s="45">
        <v>3.0318565137066671E-5</v>
      </c>
      <c r="T789" s="45">
        <v>3.0318565137066671E-5</v>
      </c>
      <c r="U789" s="45">
        <v>3.7093533312000002E-5</v>
      </c>
      <c r="V789" s="45">
        <v>2.7416E-5</v>
      </c>
      <c r="W789" s="45">
        <v>2.64461620992E-5</v>
      </c>
      <c r="X789" s="45">
        <v>5.78224896E-6</v>
      </c>
      <c r="Y789" s="45"/>
      <c r="Z789" s="45"/>
      <c r="AA789" s="45"/>
      <c r="AB789" s="45"/>
      <c r="AC789" s="45"/>
      <c r="AD789" s="45"/>
      <c r="AE789" s="45"/>
    </row>
    <row r="790" spans="1:31" ht="15" customHeight="1">
      <c r="A790" s="42" t="s">
        <v>47</v>
      </c>
      <c r="B790" s="42" t="s">
        <v>48</v>
      </c>
      <c r="C790" s="42" t="s">
        <v>49</v>
      </c>
      <c r="D790" s="42" t="s">
        <v>294</v>
      </c>
      <c r="E790" s="42" t="s">
        <v>341</v>
      </c>
      <c r="F790" s="42" t="s">
        <v>269</v>
      </c>
      <c r="G790" s="42" t="s">
        <v>351</v>
      </c>
      <c r="H790" s="43" t="s">
        <v>54</v>
      </c>
      <c r="I790" s="44">
        <v>25</v>
      </c>
      <c r="J790" s="45"/>
      <c r="K790" s="45"/>
      <c r="L790" s="45"/>
      <c r="M790" s="45"/>
      <c r="N790" s="45"/>
      <c r="O790" s="45"/>
      <c r="P790" s="45"/>
      <c r="Q790" s="45"/>
      <c r="R790" s="45"/>
      <c r="S790" s="45"/>
      <c r="T790" s="45">
        <v>4.0557025545739416E-7</v>
      </c>
      <c r="U790" s="45">
        <v>3.8288281485976612E-7</v>
      </c>
      <c r="V790" s="45">
        <v>2.0640997914642067E-6</v>
      </c>
      <c r="W790" s="45">
        <v>2.6336710466783908E-5</v>
      </c>
      <c r="X790" s="45">
        <v>2.0554670811560464E-5</v>
      </c>
      <c r="Y790" s="45">
        <v>3.2640092901530394E-5</v>
      </c>
      <c r="Z790" s="45">
        <v>3.9720596240627149E-5</v>
      </c>
      <c r="AA790" s="45">
        <v>5.7038868760610765E-5</v>
      </c>
      <c r="AB790" s="45">
        <v>5.3713863022970347E-5</v>
      </c>
      <c r="AC790" s="45">
        <v>8.0696389108407931E-5</v>
      </c>
      <c r="AD790" s="45">
        <v>8.9992569119084286E-5</v>
      </c>
      <c r="AE790" s="45">
        <v>1.37902964978861E-4</v>
      </c>
    </row>
    <row r="791" spans="1:31" ht="15" customHeight="1">
      <c r="A791" s="42" t="s">
        <v>47</v>
      </c>
      <c r="B791" s="42" t="s">
        <v>48</v>
      </c>
      <c r="C791" s="42" t="s">
        <v>49</v>
      </c>
      <c r="D791" s="42" t="s">
        <v>294</v>
      </c>
      <c r="E791" s="42" t="s">
        <v>341</v>
      </c>
      <c r="F791" s="42" t="s">
        <v>269</v>
      </c>
      <c r="G791" s="42" t="s">
        <v>351</v>
      </c>
      <c r="H791" s="43" t="s">
        <v>56</v>
      </c>
      <c r="I791" s="44">
        <v>298</v>
      </c>
      <c r="J791" s="45"/>
      <c r="K791" s="45"/>
      <c r="L791" s="45"/>
      <c r="M791" s="45"/>
      <c r="N791" s="45"/>
      <c r="O791" s="45"/>
      <c r="P791" s="45"/>
      <c r="Q791" s="45"/>
      <c r="R791" s="45"/>
      <c r="S791" s="45"/>
      <c r="T791" s="45">
        <v>9.6687948901042765E-7</v>
      </c>
      <c r="U791" s="45">
        <v>9.1279263062568229E-7</v>
      </c>
      <c r="V791" s="45">
        <v>4.9208139028506678E-6</v>
      </c>
      <c r="W791" s="45">
        <v>6.2786717752812837E-5</v>
      </c>
      <c r="X791" s="45">
        <v>4.9002335214760141E-5</v>
      </c>
      <c r="Y791" s="45">
        <v>7.7813981477248455E-5</v>
      </c>
      <c r="Z791" s="45">
        <v>9.4693901437655108E-5</v>
      </c>
      <c r="AA791" s="45">
        <v>1.3598066312529608E-4</v>
      </c>
      <c r="AB791" s="45">
        <v>1.2805384944676132E-4</v>
      </c>
      <c r="AC791" s="45">
        <v>1.9238019163444448E-4</v>
      </c>
      <c r="AD791" s="45">
        <v>2.145422847798969E-4</v>
      </c>
      <c r="AE791" s="45">
        <v>3.287606685096046E-4</v>
      </c>
    </row>
    <row r="792" spans="1:31" ht="15" customHeight="1">
      <c r="A792" s="42" t="s">
        <v>47</v>
      </c>
      <c r="B792" s="42" t="s">
        <v>48</v>
      </c>
      <c r="C792" s="42" t="s">
        <v>49</v>
      </c>
      <c r="D792" s="42" t="s">
        <v>294</v>
      </c>
      <c r="E792" s="42" t="s">
        <v>341</v>
      </c>
      <c r="F792" s="42" t="s">
        <v>269</v>
      </c>
      <c r="G792" s="42" t="s">
        <v>352</v>
      </c>
      <c r="H792" s="43" t="s">
        <v>54</v>
      </c>
      <c r="I792" s="44">
        <v>25</v>
      </c>
      <c r="J792" s="45">
        <v>5.3403750000000002E-5</v>
      </c>
      <c r="K792" s="45">
        <v>8.4375000000000001E-6</v>
      </c>
      <c r="L792" s="45">
        <v>3.2321250000000002E-5</v>
      </c>
      <c r="M792" s="45">
        <v>1.6965000000000001E-5</v>
      </c>
      <c r="N792" s="45">
        <v>6.5587499999999997E-6</v>
      </c>
      <c r="O792" s="45">
        <v>5.2312500000000001E-6</v>
      </c>
      <c r="P792" s="45">
        <v>4.768875E-5</v>
      </c>
      <c r="Q792" s="45">
        <v>5.0849999999999996E-6</v>
      </c>
      <c r="R792" s="45">
        <v>2.1431249999999999E-5</v>
      </c>
      <c r="S792" s="45">
        <v>3.07125E-6</v>
      </c>
      <c r="T792" s="45">
        <v>4.9049999999999996E-6</v>
      </c>
      <c r="U792" s="45">
        <v>3.3637500000000002E-6</v>
      </c>
      <c r="V792" s="45">
        <v>2.6325000000000002E-6</v>
      </c>
      <c r="W792" s="45">
        <v>2.88E-6</v>
      </c>
      <c r="X792" s="45">
        <v>2.4524999999999998E-6</v>
      </c>
      <c r="Y792" s="45">
        <v>2.1824999999999999E-5</v>
      </c>
      <c r="Z792" s="45">
        <v>2.7270000000000001E-5</v>
      </c>
      <c r="AA792" s="45">
        <v>8.9775E-6</v>
      </c>
      <c r="AB792" s="45">
        <v>4.95E-6</v>
      </c>
      <c r="AC792" s="45">
        <v>5.1187499999999999E-6</v>
      </c>
      <c r="AD792" s="45">
        <v>4.5000000000000001E-6</v>
      </c>
      <c r="AE792" s="45">
        <v>4.5000000000000001E-6</v>
      </c>
    </row>
    <row r="793" spans="1:31" ht="15" customHeight="1">
      <c r="A793" s="42" t="s">
        <v>47</v>
      </c>
      <c r="B793" s="42" t="s">
        <v>48</v>
      </c>
      <c r="C793" s="42" t="s">
        <v>49</v>
      </c>
      <c r="D793" s="42" t="s">
        <v>294</v>
      </c>
      <c r="E793" s="42" t="s">
        <v>341</v>
      </c>
      <c r="F793" s="42" t="s">
        <v>269</v>
      </c>
      <c r="G793" s="42" t="s">
        <v>352</v>
      </c>
      <c r="H793" s="43" t="s">
        <v>55</v>
      </c>
      <c r="I793" s="44">
        <v>1</v>
      </c>
      <c r="J793" s="45">
        <v>5.3474954999999998E-2</v>
      </c>
      <c r="K793" s="45">
        <v>8.4487499999999997E-3</v>
      </c>
      <c r="L793" s="45">
        <v>3.2364345000000003E-2</v>
      </c>
      <c r="M793" s="45">
        <v>1.6987619999999998E-2</v>
      </c>
      <c r="N793" s="45">
        <v>6.5674949999999996E-3</v>
      </c>
      <c r="O793" s="45">
        <v>5.238225E-3</v>
      </c>
      <c r="P793" s="45">
        <v>4.7752335E-2</v>
      </c>
      <c r="Q793" s="45">
        <v>5.0917799999999997E-3</v>
      </c>
      <c r="R793" s="45">
        <v>2.1459824999999998E-2</v>
      </c>
      <c r="S793" s="45">
        <v>3.0753450000000002E-3</v>
      </c>
      <c r="T793" s="45">
        <v>4.9115399999999998E-3</v>
      </c>
      <c r="U793" s="45">
        <v>3.3682349999999998E-3</v>
      </c>
      <c r="V793" s="45">
        <v>2.6360099999999998E-3</v>
      </c>
      <c r="W793" s="45">
        <v>2.8838399999999999E-3</v>
      </c>
      <c r="X793" s="45">
        <v>2.4557699999999999E-3</v>
      </c>
      <c r="Y793" s="45">
        <v>2.1854100000000001E-2</v>
      </c>
      <c r="Z793" s="45">
        <v>2.7306359999999998E-2</v>
      </c>
      <c r="AA793" s="45">
        <v>8.9894699999999994E-3</v>
      </c>
      <c r="AB793" s="45">
        <v>4.9566000000000002E-3</v>
      </c>
      <c r="AC793" s="45">
        <v>5.1255750000000003E-3</v>
      </c>
      <c r="AD793" s="45">
        <v>4.5059999999999996E-3</v>
      </c>
      <c r="AE793" s="45">
        <v>4.5059999999999996E-3</v>
      </c>
    </row>
    <row r="794" spans="1:31" ht="15" customHeight="1">
      <c r="A794" s="42" t="s">
        <v>47</v>
      </c>
      <c r="B794" s="42" t="s">
        <v>48</v>
      </c>
      <c r="C794" s="42" t="s">
        <v>49</v>
      </c>
      <c r="D794" s="42" t="s">
        <v>294</v>
      </c>
      <c r="E794" s="42" t="s">
        <v>341</v>
      </c>
      <c r="F794" s="42" t="s">
        <v>269</v>
      </c>
      <c r="G794" s="42" t="s">
        <v>352</v>
      </c>
      <c r="H794" s="43" t="s">
        <v>56</v>
      </c>
      <c r="I794" s="44">
        <v>298</v>
      </c>
      <c r="J794" s="45">
        <v>1.2731453999999999E-4</v>
      </c>
      <c r="K794" s="45">
        <v>2.0115E-5</v>
      </c>
      <c r="L794" s="45">
        <v>7.7053860000000002E-5</v>
      </c>
      <c r="M794" s="45">
        <v>4.044456E-5</v>
      </c>
      <c r="N794" s="45">
        <v>1.5636060000000002E-5</v>
      </c>
      <c r="O794" s="45">
        <v>1.24713E-5</v>
      </c>
      <c r="P794" s="45">
        <v>1.1368998E-4</v>
      </c>
      <c r="Q794" s="45">
        <v>1.2122639999999999E-5</v>
      </c>
      <c r="R794" s="45">
        <v>5.1092099999999998E-5</v>
      </c>
      <c r="S794" s="45">
        <v>7.3218599999999999E-6</v>
      </c>
      <c r="T794" s="45">
        <v>1.169352E-5</v>
      </c>
      <c r="U794" s="45">
        <v>8.0191799999999997E-6</v>
      </c>
      <c r="V794" s="45">
        <v>6.2758799999999989E-6</v>
      </c>
      <c r="W794" s="45">
        <v>6.8659200000000003E-6</v>
      </c>
      <c r="X794" s="45">
        <v>5.8467600000000002E-6</v>
      </c>
      <c r="Y794" s="45">
        <v>5.2030800000000003E-5</v>
      </c>
      <c r="Z794" s="45">
        <v>6.5011679999999998E-5</v>
      </c>
      <c r="AA794" s="45">
        <v>2.1402360000000001E-5</v>
      </c>
      <c r="AB794" s="45">
        <v>1.1800800000000001E-5</v>
      </c>
      <c r="AC794" s="45">
        <v>1.22031E-5</v>
      </c>
      <c r="AD794" s="45">
        <v>1.0728E-5</v>
      </c>
      <c r="AE794" s="45">
        <v>1.0728E-5</v>
      </c>
    </row>
    <row r="795" spans="1:31" ht="15" customHeight="1">
      <c r="A795" s="42" t="s">
        <v>47</v>
      </c>
      <c r="B795" s="42" t="s">
        <v>48</v>
      </c>
      <c r="C795" s="42" t="s">
        <v>49</v>
      </c>
      <c r="D795" s="42" t="s">
        <v>294</v>
      </c>
      <c r="E795" s="42" t="s">
        <v>341</v>
      </c>
      <c r="F795" s="42" t="s">
        <v>269</v>
      </c>
      <c r="G795" s="42" t="s">
        <v>353</v>
      </c>
      <c r="H795" s="43" t="s">
        <v>54</v>
      </c>
      <c r="I795" s="44">
        <v>25</v>
      </c>
      <c r="J795" s="45">
        <v>7.7905259618202343E-6</v>
      </c>
      <c r="K795" s="45">
        <v>7.5780862451432556E-6</v>
      </c>
      <c r="L795" s="45">
        <v>7.475586665769185E-6</v>
      </c>
      <c r="M795" s="45">
        <v>7.270166735584111E-6</v>
      </c>
      <c r="N795" s="45">
        <v>7.8176022807195394E-6</v>
      </c>
      <c r="O795" s="45">
        <v>7.3431674491600979E-6</v>
      </c>
      <c r="P795" s="45">
        <v>7.4269743578690552E-6</v>
      </c>
      <c r="Q795" s="45">
        <v>7.3973611604110645E-6</v>
      </c>
      <c r="R795" s="45">
        <v>8.1743500000000008E-6</v>
      </c>
      <c r="S795" s="45">
        <v>6.7036925000000002E-6</v>
      </c>
      <c r="T795" s="45">
        <v>7.0997549999999996E-6</v>
      </c>
      <c r="U795" s="45">
        <v>7.2983899999999987E-6</v>
      </c>
      <c r="V795" s="45">
        <v>5.8129585567500664E-6</v>
      </c>
      <c r="W795" s="45">
        <v>5.4258127677562785E-6</v>
      </c>
      <c r="X795" s="45">
        <v>6.1677552254993617E-6</v>
      </c>
      <c r="Y795" s="45">
        <v>6.2191296474873539E-6</v>
      </c>
      <c r="Z795" s="45">
        <v>5.6476350243487378E-6</v>
      </c>
      <c r="AA795" s="45">
        <v>5.564977701972894E-6</v>
      </c>
      <c r="AB795" s="45">
        <v>5.3791505141662971E-6</v>
      </c>
      <c r="AC795" s="45">
        <v>4.7656226636386979E-6</v>
      </c>
      <c r="AD795" s="45">
        <v>4.4487163445503565E-6</v>
      </c>
      <c r="AE795" s="45">
        <v>4.5802354770822093E-6</v>
      </c>
    </row>
    <row r="796" spans="1:31" ht="15" customHeight="1">
      <c r="A796" s="42" t="s">
        <v>47</v>
      </c>
      <c r="B796" s="42" t="s">
        <v>48</v>
      </c>
      <c r="C796" s="42" t="s">
        <v>49</v>
      </c>
      <c r="D796" s="42" t="s">
        <v>294</v>
      </c>
      <c r="E796" s="42" t="s">
        <v>341</v>
      </c>
      <c r="F796" s="42" t="s">
        <v>269</v>
      </c>
      <c r="G796" s="42" t="s">
        <v>353</v>
      </c>
      <c r="H796" s="43" t="s">
        <v>55</v>
      </c>
      <c r="I796" s="44">
        <v>1</v>
      </c>
      <c r="J796" s="45">
        <v>1.6522147459828353E-2</v>
      </c>
      <c r="K796" s="45">
        <v>1.6071605308699815E-2</v>
      </c>
      <c r="L796" s="45">
        <v>1.5854224200763288E-2</v>
      </c>
      <c r="M796" s="45">
        <v>1.5418569612826782E-2</v>
      </c>
      <c r="N796" s="45">
        <v>1.657957091695E-2</v>
      </c>
      <c r="O796" s="45">
        <v>1.5573389526178736E-2</v>
      </c>
      <c r="P796" s="45">
        <v>1.5751127218168692E-2</v>
      </c>
      <c r="Q796" s="45">
        <v>1.5688323548999784E-2</v>
      </c>
      <c r="R796" s="45">
        <v>1.7336161480000001E-2</v>
      </c>
      <c r="S796" s="45">
        <v>1.4217191053999999E-2</v>
      </c>
      <c r="T796" s="45">
        <v>1.5057160404E-2</v>
      </c>
      <c r="U796" s="45">
        <v>1.5478425512E-2</v>
      </c>
      <c r="V796" s="45">
        <v>1.2328122507155542E-2</v>
      </c>
      <c r="W796" s="45">
        <v>1.1507063717857516E-2</v>
      </c>
      <c r="X796" s="45">
        <v>1.3080575282239043E-2</v>
      </c>
      <c r="Y796" s="45">
        <v>1.3189530156391179E-2</v>
      </c>
      <c r="Z796" s="45">
        <v>1.1977504359638803E-2</v>
      </c>
      <c r="AA796" s="45">
        <v>1.1802204710344114E-2</v>
      </c>
      <c r="AB796" s="45">
        <v>1.1408102410443882E-2</v>
      </c>
      <c r="AC796" s="45">
        <v>1.0106932545044951E-2</v>
      </c>
      <c r="AD796" s="45">
        <v>9.4348376235223966E-3</v>
      </c>
      <c r="AE796" s="45">
        <v>9.7137633997959518E-3</v>
      </c>
    </row>
    <row r="797" spans="1:31" ht="15" customHeight="1">
      <c r="A797" s="42" t="s">
        <v>47</v>
      </c>
      <c r="B797" s="42" t="s">
        <v>48</v>
      </c>
      <c r="C797" s="42" t="s">
        <v>49</v>
      </c>
      <c r="D797" s="42" t="s">
        <v>294</v>
      </c>
      <c r="E797" s="42" t="s">
        <v>341</v>
      </c>
      <c r="F797" s="42" t="s">
        <v>269</v>
      </c>
      <c r="G797" s="42" t="s">
        <v>353</v>
      </c>
      <c r="H797" s="43" t="s">
        <v>56</v>
      </c>
      <c r="I797" s="44">
        <v>298</v>
      </c>
      <c r="J797" s="45">
        <v>9.2863069464897205E-6</v>
      </c>
      <c r="K797" s="45">
        <v>9.0330788042107593E-6</v>
      </c>
      <c r="L797" s="45">
        <v>8.9108993055968669E-6</v>
      </c>
      <c r="M797" s="45">
        <v>8.6660387488162603E-6</v>
      </c>
      <c r="N797" s="45">
        <v>9.318581918617691E-6</v>
      </c>
      <c r="O797" s="45">
        <v>8.7530555993988361E-6</v>
      </c>
      <c r="P797" s="45">
        <v>8.8529534345799144E-6</v>
      </c>
      <c r="Q797" s="45">
        <v>8.817654503209988E-6</v>
      </c>
      <c r="R797" s="45">
        <v>9.7438251999999997E-6</v>
      </c>
      <c r="S797" s="45">
        <v>7.9908014599999996E-6</v>
      </c>
      <c r="T797" s="45">
        <v>8.4629079600000008E-6</v>
      </c>
      <c r="U797" s="45">
        <v>8.6996808799999992E-6</v>
      </c>
      <c r="V797" s="45">
        <v>6.9290465996460805E-6</v>
      </c>
      <c r="W797" s="45">
        <v>6.4675688191654842E-6</v>
      </c>
      <c r="X797" s="45">
        <v>7.3519642287952389E-6</v>
      </c>
      <c r="Y797" s="45">
        <v>7.4132025398049274E-6</v>
      </c>
      <c r="Z797" s="45">
        <v>6.7319809490236969E-6</v>
      </c>
      <c r="AA797" s="45">
        <v>6.6334534207516902E-6</v>
      </c>
      <c r="AB797" s="45">
        <v>6.4119474128862277E-6</v>
      </c>
      <c r="AC797" s="45">
        <v>5.680622215057329E-6</v>
      </c>
      <c r="AD797" s="45">
        <v>5.3028698827040253E-6</v>
      </c>
      <c r="AE797" s="45">
        <v>5.4596406886819958E-6</v>
      </c>
    </row>
    <row r="798" spans="1:31" ht="15" customHeight="1">
      <c r="A798" s="42" t="s">
        <v>47</v>
      </c>
      <c r="B798" s="42" t="s">
        <v>48</v>
      </c>
      <c r="C798" s="42" t="s">
        <v>49</v>
      </c>
      <c r="D798" s="42" t="s">
        <v>294</v>
      </c>
      <c r="E798" s="42" t="s">
        <v>341</v>
      </c>
      <c r="F798" s="42" t="s">
        <v>269</v>
      </c>
      <c r="G798" s="42" t="s">
        <v>354</v>
      </c>
      <c r="H798" s="43" t="s">
        <v>54</v>
      </c>
      <c r="I798" s="44">
        <v>25</v>
      </c>
      <c r="J798" s="45">
        <v>1.3263444016934202E-4</v>
      </c>
      <c r="K798" s="45">
        <v>9.7647243599322146E-5</v>
      </c>
      <c r="L798" s="45">
        <v>1.0830363945690253E-4</v>
      </c>
      <c r="M798" s="45">
        <v>9.4275340308764717E-5</v>
      </c>
      <c r="N798" s="45">
        <v>1.1083278317981924E-4</v>
      </c>
      <c r="O798" s="45">
        <v>8.8308768021492211E-5</v>
      </c>
      <c r="P798" s="45">
        <v>9.1275704606193713E-5</v>
      </c>
      <c r="Q798" s="45">
        <v>7.2474234554155677E-5</v>
      </c>
      <c r="R798" s="45">
        <v>5.9846049999999999E-5</v>
      </c>
      <c r="S798" s="45">
        <v>5.0839089274999996E-5</v>
      </c>
      <c r="T798" s="45">
        <v>4.9259394999999991E-5</v>
      </c>
      <c r="U798" s="45">
        <v>4.5375779999999999E-5</v>
      </c>
      <c r="V798" s="45">
        <v>3.5778246557117234E-5</v>
      </c>
      <c r="W798" s="45">
        <v>3.5314900796011263E-5</v>
      </c>
      <c r="X798" s="45">
        <v>3.8629559130540518E-5</v>
      </c>
      <c r="Y798" s="45">
        <v>3.8548741546802103E-5</v>
      </c>
      <c r="Z798" s="45">
        <v>3.7461640061021727E-5</v>
      </c>
      <c r="AA798" s="45">
        <v>3.7732781903332815E-5</v>
      </c>
      <c r="AB798" s="45">
        <v>3.6252168013103251E-5</v>
      </c>
      <c r="AC798" s="45">
        <v>3.7210573943326958E-5</v>
      </c>
      <c r="AD798" s="45">
        <v>3.3961325255803799E-5</v>
      </c>
      <c r="AE798" s="45">
        <v>3.2510474462359591E-5</v>
      </c>
    </row>
    <row r="799" spans="1:31" ht="15" customHeight="1">
      <c r="A799" s="42" t="s">
        <v>47</v>
      </c>
      <c r="B799" s="42" t="s">
        <v>48</v>
      </c>
      <c r="C799" s="42" t="s">
        <v>49</v>
      </c>
      <c r="D799" s="42" t="s">
        <v>294</v>
      </c>
      <c r="E799" s="42" t="s">
        <v>341</v>
      </c>
      <c r="F799" s="42" t="s">
        <v>269</v>
      </c>
      <c r="G799" s="42" t="s">
        <v>354</v>
      </c>
      <c r="H799" s="43" t="s">
        <v>55</v>
      </c>
      <c r="I799" s="44">
        <v>1</v>
      </c>
      <c r="J799" s="45">
        <v>0.28129112071114054</v>
      </c>
      <c r="K799" s="45">
        <v>0.20709027422544238</v>
      </c>
      <c r="L799" s="45">
        <v>0.22969035856019893</v>
      </c>
      <c r="M799" s="45">
        <v>0.1999391417268282</v>
      </c>
      <c r="N799" s="45">
        <v>0.23505416656776063</v>
      </c>
      <c r="O799" s="45">
        <v>0.18728523521998069</v>
      </c>
      <c r="P799" s="45">
        <v>0.19357751432881562</v>
      </c>
      <c r="Q799" s="45">
        <v>0.15370335664245338</v>
      </c>
      <c r="R799" s="45">
        <v>0.12692150284000001</v>
      </c>
      <c r="S799" s="45">
        <v>0.10781954053442</v>
      </c>
      <c r="T799" s="45">
        <v>0.104469324916</v>
      </c>
      <c r="U799" s="45">
        <v>9.6232954223999995E-2</v>
      </c>
      <c r="V799" s="45">
        <v>7.5878505298334217E-2</v>
      </c>
      <c r="W799" s="45">
        <v>7.4895841608180691E-2</v>
      </c>
      <c r="X799" s="45">
        <v>8.1925569004050333E-2</v>
      </c>
      <c r="Y799" s="45">
        <v>8.1754171072457901E-2</v>
      </c>
      <c r="Z799" s="45">
        <v>7.9448646241414886E-2</v>
      </c>
      <c r="AA799" s="45">
        <v>8.0023683860588238E-2</v>
      </c>
      <c r="AB799" s="45">
        <v>7.6883597922189378E-2</v>
      </c>
      <c r="AC799" s="45">
        <v>7.8916185219007798E-2</v>
      </c>
      <c r="AD799" s="45">
        <v>7.2025178602508691E-2</v>
      </c>
      <c r="AE799" s="45">
        <v>6.8948214239772238E-2</v>
      </c>
    </row>
    <row r="800" spans="1:31" ht="15" customHeight="1">
      <c r="A800" s="42" t="s">
        <v>47</v>
      </c>
      <c r="B800" s="42" t="s">
        <v>48</v>
      </c>
      <c r="C800" s="42" t="s">
        <v>49</v>
      </c>
      <c r="D800" s="42" t="s">
        <v>294</v>
      </c>
      <c r="E800" s="42" t="s">
        <v>341</v>
      </c>
      <c r="F800" s="42" t="s">
        <v>269</v>
      </c>
      <c r="G800" s="42" t="s">
        <v>354</v>
      </c>
      <c r="H800" s="43" t="s">
        <v>56</v>
      </c>
      <c r="I800" s="44">
        <v>298</v>
      </c>
      <c r="J800" s="45">
        <v>1.5810025268185571E-4</v>
      </c>
      <c r="K800" s="45">
        <v>1.16395514370392E-4</v>
      </c>
      <c r="L800" s="45">
        <v>1.2909793823262785E-4</v>
      </c>
      <c r="M800" s="45">
        <v>1.1237620564804752E-4</v>
      </c>
      <c r="N800" s="45">
        <v>1.3211267755034454E-4</v>
      </c>
      <c r="O800" s="45">
        <v>1.0526405148161872E-4</v>
      </c>
      <c r="P800" s="45">
        <v>1.0880063989058291E-4</v>
      </c>
      <c r="Q800" s="45">
        <v>8.6389287588553573E-5</v>
      </c>
      <c r="R800" s="45">
        <v>7.1336491599999989E-5</v>
      </c>
      <c r="S800" s="45">
        <v>6.0600194415799997E-5</v>
      </c>
      <c r="T800" s="45">
        <v>5.8717198839999994E-5</v>
      </c>
      <c r="U800" s="45">
        <v>5.4087929760000001E-5</v>
      </c>
      <c r="V800" s="45">
        <v>4.2647669896083734E-5</v>
      </c>
      <c r="W800" s="45">
        <v>4.2095361748845427E-5</v>
      </c>
      <c r="X800" s="45">
        <v>4.6046434483604306E-5</v>
      </c>
      <c r="Y800" s="45">
        <v>4.5950099923788108E-5</v>
      </c>
      <c r="Z800" s="45">
        <v>4.4654274952737915E-5</v>
      </c>
      <c r="AA800" s="45">
        <v>4.4977476028772722E-5</v>
      </c>
      <c r="AB800" s="45">
        <v>4.3212584271619082E-5</v>
      </c>
      <c r="AC800" s="45">
        <v>4.4355004140445729E-5</v>
      </c>
      <c r="AD800" s="45">
        <v>4.0481899704918139E-5</v>
      </c>
      <c r="AE800" s="45">
        <v>3.8752485559132646E-5</v>
      </c>
    </row>
    <row r="801" spans="1:31" ht="15" customHeight="1">
      <c r="A801" s="42" t="s">
        <v>47</v>
      </c>
      <c r="B801" s="42" t="s">
        <v>48</v>
      </c>
      <c r="C801" s="42" t="s">
        <v>49</v>
      </c>
      <c r="D801" s="42" t="s">
        <v>294</v>
      </c>
      <c r="E801" s="42" t="s">
        <v>341</v>
      </c>
      <c r="F801" s="42" t="s">
        <v>269</v>
      </c>
      <c r="G801" s="42" t="s">
        <v>355</v>
      </c>
      <c r="H801" s="43" t="s">
        <v>54</v>
      </c>
      <c r="I801" s="44">
        <v>25</v>
      </c>
      <c r="J801" s="45">
        <v>7.3275000000000006E-5</v>
      </c>
      <c r="K801" s="45">
        <v>1.28775E-4</v>
      </c>
      <c r="L801" s="45">
        <v>1.383E-4</v>
      </c>
      <c r="M801" s="45">
        <v>1.29825E-4</v>
      </c>
      <c r="N801" s="45">
        <v>1.16925E-4</v>
      </c>
      <c r="O801" s="45">
        <v>1.1625000000000001E-4</v>
      </c>
      <c r="P801" s="45">
        <v>8.3024999999999999E-5</v>
      </c>
      <c r="Q801" s="45">
        <v>8.1525000000000003E-5</v>
      </c>
      <c r="R801" s="45">
        <v>8.6700000000000007E-5</v>
      </c>
      <c r="S801" s="45">
        <v>9.2700000000000004E-5</v>
      </c>
      <c r="T801" s="45">
        <v>9.6899999999999997E-5</v>
      </c>
      <c r="U801" s="45">
        <v>1.0057500000000001E-4</v>
      </c>
      <c r="V801" s="45">
        <v>9.8624999999999998E-5</v>
      </c>
      <c r="W801" s="45">
        <v>2.09025E-4</v>
      </c>
      <c r="X801" s="45">
        <v>2.232E-4</v>
      </c>
      <c r="Y801" s="45">
        <v>2.307E-4</v>
      </c>
      <c r="Z801" s="45">
        <v>2.3369999999999999E-4</v>
      </c>
      <c r="AA801" s="45">
        <v>2.9797500000000002E-4</v>
      </c>
      <c r="AB801" s="45">
        <v>2.967E-4</v>
      </c>
      <c r="AC801" s="45">
        <v>2.7E-4</v>
      </c>
      <c r="AD801" s="45">
        <v>2.55825E-4</v>
      </c>
      <c r="AE801" s="45">
        <v>2.5597499999999997E-4</v>
      </c>
    </row>
    <row r="802" spans="1:31" ht="15" customHeight="1">
      <c r="A802" s="42" t="s">
        <v>47</v>
      </c>
      <c r="B802" s="42" t="s">
        <v>48</v>
      </c>
      <c r="C802" s="42" t="s">
        <v>49</v>
      </c>
      <c r="D802" s="42" t="s">
        <v>294</v>
      </c>
      <c r="E802" s="42" t="s">
        <v>341</v>
      </c>
      <c r="F802" s="42" t="s">
        <v>269</v>
      </c>
      <c r="G802" s="42" t="s">
        <v>355</v>
      </c>
      <c r="H802" s="43" t="s">
        <v>55</v>
      </c>
      <c r="I802" s="44">
        <v>1</v>
      </c>
      <c r="J802" s="45">
        <v>6.9337689999999993E-2</v>
      </c>
      <c r="K802" s="45">
        <v>0.12185549000000001</v>
      </c>
      <c r="L802" s="45">
        <v>0.13086868000000001</v>
      </c>
      <c r="M802" s="45">
        <v>0.12284907000000002</v>
      </c>
      <c r="N802" s="45">
        <v>0.11064223000000002</v>
      </c>
      <c r="O802" s="45">
        <v>0.11000350000000002</v>
      </c>
      <c r="P802" s="45">
        <v>7.8563789999999994E-2</v>
      </c>
      <c r="Q802" s="45">
        <v>7.7144389999999993E-2</v>
      </c>
      <c r="R802" s="45">
        <v>8.2041320000000001E-2</v>
      </c>
      <c r="S802" s="45">
        <v>8.7718920000000006E-2</v>
      </c>
      <c r="T802" s="45">
        <v>9.1693239999999995E-2</v>
      </c>
      <c r="U802" s="45">
        <v>9.5170770000000002E-2</v>
      </c>
      <c r="V802" s="45">
        <v>9.3325549999999993E-2</v>
      </c>
      <c r="W802" s="45">
        <v>0.19779339000000001</v>
      </c>
      <c r="X802" s="45">
        <v>0.21120672000000004</v>
      </c>
      <c r="Y802" s="45">
        <v>0.21830372000000003</v>
      </c>
      <c r="Z802" s="45">
        <v>0.22114252000000004</v>
      </c>
      <c r="AA802" s="45">
        <v>0.28196380999999998</v>
      </c>
      <c r="AB802" s="45">
        <v>0.28075731999999998</v>
      </c>
      <c r="AC802" s="45">
        <v>0.25549200000000005</v>
      </c>
      <c r="AD802" s="45">
        <v>0.24207867000000002</v>
      </c>
      <c r="AE802" s="45">
        <v>0.24222061000000003</v>
      </c>
    </row>
    <row r="803" spans="1:31" ht="15" customHeight="1">
      <c r="A803" s="42" t="s">
        <v>47</v>
      </c>
      <c r="B803" s="42" t="s">
        <v>48</v>
      </c>
      <c r="C803" s="42" t="s">
        <v>49</v>
      </c>
      <c r="D803" s="42" t="s">
        <v>294</v>
      </c>
      <c r="E803" s="42" t="s">
        <v>341</v>
      </c>
      <c r="F803" s="42" t="s">
        <v>269</v>
      </c>
      <c r="G803" s="42" t="s">
        <v>355</v>
      </c>
      <c r="H803" s="43" t="s">
        <v>56</v>
      </c>
      <c r="I803" s="44">
        <v>298</v>
      </c>
      <c r="J803" s="45">
        <v>1.7468759999999999E-4</v>
      </c>
      <c r="K803" s="45">
        <v>3.0699960000000001E-4</v>
      </c>
      <c r="L803" s="45">
        <v>3.2970720000000001E-4</v>
      </c>
      <c r="M803" s="45">
        <v>3.0950280000000002E-4</v>
      </c>
      <c r="N803" s="45">
        <v>2.7874920000000002E-4</v>
      </c>
      <c r="O803" s="45">
        <v>2.7713999999999999E-4</v>
      </c>
      <c r="P803" s="45">
        <v>1.979316E-4</v>
      </c>
      <c r="Q803" s="45">
        <v>1.9435559999999999E-4</v>
      </c>
      <c r="R803" s="45">
        <v>2.0669279999999999E-4</v>
      </c>
      <c r="S803" s="45">
        <v>2.209968E-4</v>
      </c>
      <c r="T803" s="45">
        <v>2.310096E-4</v>
      </c>
      <c r="U803" s="45">
        <v>2.3977079999999999E-4</v>
      </c>
      <c r="V803" s="45">
        <v>2.3512199999999994E-4</v>
      </c>
      <c r="W803" s="45">
        <v>4.9831560000000003E-4</v>
      </c>
      <c r="X803" s="45">
        <v>5.3210880000000005E-4</v>
      </c>
      <c r="Y803" s="45">
        <v>5.4998880000000001E-4</v>
      </c>
      <c r="Z803" s="45">
        <v>5.5714079999999997E-4</v>
      </c>
      <c r="AA803" s="45">
        <v>7.1037240000000005E-4</v>
      </c>
      <c r="AB803" s="45">
        <v>7.0733280000000003E-4</v>
      </c>
      <c r="AC803" s="45">
        <v>6.4367999999999999E-4</v>
      </c>
      <c r="AD803" s="45">
        <v>6.0988679999999997E-4</v>
      </c>
      <c r="AE803" s="45">
        <v>6.1024440000000005E-4</v>
      </c>
    </row>
    <row r="804" spans="1:31" ht="15" customHeight="1">
      <c r="A804" s="42" t="s">
        <v>47</v>
      </c>
      <c r="B804" s="42" t="s">
        <v>48</v>
      </c>
      <c r="C804" s="42" t="s">
        <v>49</v>
      </c>
      <c r="D804" s="42" t="s">
        <v>294</v>
      </c>
      <c r="E804" s="42" t="s">
        <v>341</v>
      </c>
      <c r="F804" s="42" t="s">
        <v>269</v>
      </c>
      <c r="G804" s="42" t="s">
        <v>356</v>
      </c>
      <c r="H804" s="43" t="s">
        <v>54</v>
      </c>
      <c r="I804" s="44">
        <v>25</v>
      </c>
      <c r="J804" s="45">
        <v>3.1712799999999999E-2</v>
      </c>
      <c r="K804" s="45">
        <v>3.5755200000000001E-2</v>
      </c>
      <c r="L804" s="45">
        <v>2.19496E-2</v>
      </c>
      <c r="M804" s="45">
        <v>2.1343999999999998E-2</v>
      </c>
      <c r="N804" s="45">
        <v>2.15512E-2</v>
      </c>
      <c r="O804" s="45">
        <v>2.3736799999999999E-2</v>
      </c>
      <c r="P804" s="45">
        <v>2.1848800000000002E-2</v>
      </c>
      <c r="Q804" s="45">
        <v>2.2253599999999998E-2</v>
      </c>
      <c r="R804" s="45">
        <v>1.97296E-2</v>
      </c>
      <c r="S804" s="45">
        <v>1.8132800000000001E-2</v>
      </c>
      <c r="T804" s="45">
        <v>2.06456E-2</v>
      </c>
      <c r="U804" s="45">
        <v>2.2805599999999999E-2</v>
      </c>
      <c r="V804" s="45">
        <v>2.2301600000000001E-2</v>
      </c>
      <c r="W804" s="45">
        <v>2.1988799999999999E-2</v>
      </c>
      <c r="X804" s="45">
        <v>1.9604E-2</v>
      </c>
      <c r="Y804" s="45">
        <v>1.8485600000000001E-2</v>
      </c>
      <c r="Z804" s="45">
        <v>1.9826400000000001E-2</v>
      </c>
      <c r="AA804" s="45">
        <v>1.90104E-2</v>
      </c>
      <c r="AB804" s="45">
        <v>1.90752E-2</v>
      </c>
      <c r="AC804" s="45">
        <v>1.9453600000000001E-2</v>
      </c>
      <c r="AD804" s="45">
        <v>3.6756799999999999E-2</v>
      </c>
      <c r="AE804" s="45">
        <v>3.8168000000000001E-2</v>
      </c>
    </row>
    <row r="805" spans="1:31" ht="15" customHeight="1">
      <c r="A805" s="42" t="s">
        <v>47</v>
      </c>
      <c r="B805" s="42" t="s">
        <v>48</v>
      </c>
      <c r="C805" s="42" t="s">
        <v>49</v>
      </c>
      <c r="D805" s="42" t="s">
        <v>294</v>
      </c>
      <c r="E805" s="42" t="s">
        <v>341</v>
      </c>
      <c r="F805" s="42" t="s">
        <v>269</v>
      </c>
      <c r="G805" s="42" t="s">
        <v>356</v>
      </c>
      <c r="H805" s="43" t="s">
        <v>56</v>
      </c>
      <c r="I805" s="44">
        <v>298</v>
      </c>
      <c r="J805" s="45">
        <v>4.9614675599999991E-2</v>
      </c>
      <c r="K805" s="45">
        <v>5.5939010399999996E-2</v>
      </c>
      <c r="L805" s="45">
        <v>3.4340149199999996E-2</v>
      </c>
      <c r="M805" s="45">
        <v>3.3392687999999997E-2</v>
      </c>
      <c r="N805" s="45">
        <v>3.3716852399999997E-2</v>
      </c>
      <c r="O805" s="45">
        <v>3.713622359999999E-2</v>
      </c>
      <c r="P805" s="45">
        <v>3.4182447599999999E-2</v>
      </c>
      <c r="Q805" s="45">
        <v>3.4815757199999992E-2</v>
      </c>
      <c r="R805" s="45">
        <v>3.0866959199999995E-2</v>
      </c>
      <c r="S805" s="45">
        <v>2.8368765599999995E-2</v>
      </c>
      <c r="T805" s="45">
        <v>3.2300041199999997E-2</v>
      </c>
      <c r="U805" s="45">
        <v>3.5679361199999995E-2</v>
      </c>
      <c r="V805" s="45">
        <v>3.4890853199999995E-2</v>
      </c>
      <c r="W805" s="45">
        <v>3.4401477599999994E-2</v>
      </c>
      <c r="X805" s="45">
        <v>3.0670457999999998E-2</v>
      </c>
      <c r="Y805" s="45">
        <v>2.8920721199999996E-2</v>
      </c>
      <c r="Z805" s="45">
        <v>3.1018402799999997E-2</v>
      </c>
      <c r="AA805" s="45">
        <v>2.9741770799999998E-2</v>
      </c>
      <c r="AB805" s="45">
        <v>2.9843150399999997E-2</v>
      </c>
      <c r="AC805" s="45">
        <v>3.0435157199999997E-2</v>
      </c>
      <c r="AD805" s="45">
        <v>5.7506013599999996E-2</v>
      </c>
      <c r="AE805" s="45">
        <v>5.9713835999999992E-2</v>
      </c>
    </row>
    <row r="806" spans="1:31" ht="15" customHeight="1">
      <c r="A806" s="42" t="s">
        <v>47</v>
      </c>
      <c r="B806" s="42" t="s">
        <v>48</v>
      </c>
      <c r="C806" s="42" t="s">
        <v>49</v>
      </c>
      <c r="D806" s="42" t="s">
        <v>357</v>
      </c>
      <c r="E806" s="42" t="s">
        <v>269</v>
      </c>
      <c r="F806" s="42" t="s">
        <v>269</v>
      </c>
      <c r="G806" s="42" t="s">
        <v>358</v>
      </c>
      <c r="H806" s="43" t="s">
        <v>54</v>
      </c>
      <c r="I806" s="44">
        <v>25</v>
      </c>
      <c r="J806" s="45">
        <v>3.9062446630732281E-7</v>
      </c>
      <c r="K806" s="45">
        <v>4.7965504694092911E-7</v>
      </c>
      <c r="L806" s="45">
        <v>7.6651153564422108E-7</v>
      </c>
      <c r="M806" s="45">
        <v>1.6959304142183807E-7</v>
      </c>
      <c r="N806" s="45">
        <v>2.6703270482369628E-7</v>
      </c>
      <c r="O806" s="45">
        <v>4.8251274118516923E-7</v>
      </c>
      <c r="P806" s="45">
        <v>3.8624056344900521E-6</v>
      </c>
      <c r="Q806" s="45">
        <v>2.5575485434580437E-6</v>
      </c>
      <c r="R806" s="45">
        <v>2.4042985529004607E-6</v>
      </c>
      <c r="S806" s="45">
        <v>1.1035345863974016E-6</v>
      </c>
      <c r="T806" s="45">
        <v>1.3984429326763547E-6</v>
      </c>
      <c r="U806" s="45">
        <v>1.9680675398395942E-6</v>
      </c>
      <c r="V806" s="45">
        <v>3.4252111680177272E-6</v>
      </c>
      <c r="W806" s="45">
        <v>9.2602469711530005E-6</v>
      </c>
      <c r="X806" s="45">
        <v>1.331868112549861E-5</v>
      </c>
      <c r="Y806" s="45">
        <v>2.6084677787269282E-5</v>
      </c>
      <c r="Z806" s="45">
        <v>2.2211240830849476E-5</v>
      </c>
      <c r="AA806" s="45">
        <v>2.0464190344108692E-5</v>
      </c>
      <c r="AB806" s="45">
        <v>2.605884122571524E-5</v>
      </c>
      <c r="AC806" s="45">
        <v>3.9772317909862658E-5</v>
      </c>
      <c r="AD806" s="45">
        <v>3.5837019330955384E-5</v>
      </c>
      <c r="AE806" s="45">
        <v>3.8059684893903434E-5</v>
      </c>
    </row>
    <row r="807" spans="1:31" ht="15" customHeight="1">
      <c r="A807" s="42" t="s">
        <v>47</v>
      </c>
      <c r="B807" s="42" t="s">
        <v>48</v>
      </c>
      <c r="C807" s="42" t="s">
        <v>49</v>
      </c>
      <c r="D807" s="42" t="s">
        <v>357</v>
      </c>
      <c r="E807" s="42" t="s">
        <v>269</v>
      </c>
      <c r="F807" s="42" t="s">
        <v>269</v>
      </c>
      <c r="G807" s="42" t="s">
        <v>358</v>
      </c>
      <c r="H807" s="43" t="s">
        <v>56</v>
      </c>
      <c r="I807" s="44">
        <v>298</v>
      </c>
      <c r="J807" s="45">
        <v>9.3124872767665737E-7</v>
      </c>
      <c r="K807" s="45">
        <v>1.1434976319071747E-6</v>
      </c>
      <c r="L807" s="45">
        <v>1.8273635009758231E-6</v>
      </c>
      <c r="M807" s="45">
        <v>4.0430981074966201E-7</v>
      </c>
      <c r="N807" s="45">
        <v>6.3660596829969192E-7</v>
      </c>
      <c r="O807" s="45">
        <v>1.1503103749854432E-6</v>
      </c>
      <c r="P807" s="45">
        <v>9.2079750326242843E-6</v>
      </c>
      <c r="Q807" s="45">
        <v>6.0971957276039744E-6</v>
      </c>
      <c r="R807" s="45">
        <v>5.7318477501146973E-6</v>
      </c>
      <c r="S807" s="45">
        <v>2.6308264539714049E-6</v>
      </c>
      <c r="T807" s="45">
        <v>3.3338879515004292E-6</v>
      </c>
      <c r="U807" s="45">
        <v>4.6918730149775926E-6</v>
      </c>
      <c r="V807" s="45">
        <v>8.1657034245542604E-6</v>
      </c>
      <c r="W807" s="45">
        <v>2.207642877922875E-5</v>
      </c>
      <c r="X807" s="45">
        <v>3.1751735803188684E-5</v>
      </c>
      <c r="Y807" s="45">
        <v>6.2185871844849965E-5</v>
      </c>
      <c r="Z807" s="45">
        <v>5.2951598140745147E-5</v>
      </c>
      <c r="AA807" s="45">
        <v>4.8786629780355121E-5</v>
      </c>
      <c r="AB807" s="45">
        <v>6.2124277482105127E-5</v>
      </c>
      <c r="AC807" s="45">
        <v>9.4817205897112575E-5</v>
      </c>
      <c r="AD807" s="45">
        <v>8.5435454084997628E-5</v>
      </c>
      <c r="AE807" s="45">
        <v>9.0734288787065769E-5</v>
      </c>
    </row>
    <row r="808" spans="1:31" ht="15" customHeight="1">
      <c r="A808" s="42" t="s">
        <v>47</v>
      </c>
      <c r="B808" s="42" t="s">
        <v>48</v>
      </c>
      <c r="C808" s="42" t="s">
        <v>49</v>
      </c>
      <c r="D808" s="42" t="s">
        <v>357</v>
      </c>
      <c r="E808" s="42" t="s">
        <v>269</v>
      </c>
      <c r="F808" s="42" t="s">
        <v>269</v>
      </c>
      <c r="G808" s="42" t="s">
        <v>359</v>
      </c>
      <c r="H808" s="43" t="s">
        <v>54</v>
      </c>
      <c r="I808" s="44">
        <v>25</v>
      </c>
      <c r="J808" s="45">
        <v>7.122198931266365E-4</v>
      </c>
      <c r="K808" s="45">
        <v>7.1067078136592199E-4</v>
      </c>
      <c r="L808" s="45">
        <v>7.3007703312890076E-4</v>
      </c>
      <c r="M808" s="45">
        <v>7.2196136510278971E-4</v>
      </c>
      <c r="N808" s="45">
        <v>7.6906843174472832E-4</v>
      </c>
      <c r="O808" s="45">
        <v>8.0171279173130844E-4</v>
      </c>
      <c r="P808" s="45">
        <v>8.5469260442554758E-4</v>
      </c>
      <c r="Q808" s="45">
        <v>6.2242201093154199E-4</v>
      </c>
      <c r="R808" s="45">
        <v>8.1956626639709956E-4</v>
      </c>
      <c r="S808" s="45">
        <v>5.5910971826360269E-4</v>
      </c>
      <c r="T808" s="45">
        <v>9.4209015131239103E-4</v>
      </c>
      <c r="U808" s="45">
        <v>5.8465588057777824E-4</v>
      </c>
      <c r="V808" s="45">
        <v>7.2388229871437395E-5</v>
      </c>
      <c r="W808" s="45">
        <v>6.4928076407401144E-5</v>
      </c>
      <c r="X808" s="45">
        <v>8.7461755360073666E-5</v>
      </c>
      <c r="Y808" s="45">
        <v>9.0025579743813048E-5</v>
      </c>
      <c r="Z808" s="45">
        <v>5.846580946182033E-5</v>
      </c>
      <c r="AA808" s="45">
        <v>5.0332401543451483E-5</v>
      </c>
      <c r="AB808" s="45">
        <v>5.8130030014476846E-5</v>
      </c>
      <c r="AC808" s="45">
        <v>6.9270313541309363E-5</v>
      </c>
      <c r="AD808" s="45">
        <v>4.985149976128955E-5</v>
      </c>
      <c r="AE808" s="45">
        <v>4.5583423092236241E-5</v>
      </c>
    </row>
    <row r="809" spans="1:31" ht="15" customHeight="1">
      <c r="A809" s="42" t="s">
        <v>47</v>
      </c>
      <c r="B809" s="42" t="s">
        <v>48</v>
      </c>
      <c r="C809" s="42" t="s">
        <v>49</v>
      </c>
      <c r="D809" s="42" t="s">
        <v>357</v>
      </c>
      <c r="E809" s="42" t="s">
        <v>269</v>
      </c>
      <c r="F809" s="42" t="s">
        <v>269</v>
      </c>
      <c r="G809" s="42" t="s">
        <v>359</v>
      </c>
      <c r="H809" s="43" t="s">
        <v>55</v>
      </c>
      <c r="I809" s="44">
        <v>1</v>
      </c>
      <c r="J809" s="45">
        <v>0.70234377727528041</v>
      </c>
      <c r="K809" s="45">
        <v>0.70081614653098123</v>
      </c>
      <c r="L809" s="45">
        <v>0.71995329826951315</v>
      </c>
      <c r="M809" s="45">
        <v>0.71195016750669771</v>
      </c>
      <c r="N809" s="45">
        <v>0.75840401615786801</v>
      </c>
      <c r="O809" s="45">
        <v>0.79059570768596765</v>
      </c>
      <c r="P809" s="45">
        <v>0.84284086697751326</v>
      </c>
      <c r="Q809" s="45">
        <v>0.61379109237995799</v>
      </c>
      <c r="R809" s="45">
        <v>0.80820161416972647</v>
      </c>
      <c r="S809" s="45">
        <v>0.55135673017034736</v>
      </c>
      <c r="T809" s="45">
        <v>0.9290265012141925</v>
      </c>
      <c r="U809" s="45">
        <v>0.57654865236709973</v>
      </c>
      <c r="V809" s="45">
        <v>0.6219596710553903</v>
      </c>
      <c r="W809" s="45">
        <v>0.55785978392622182</v>
      </c>
      <c r="X809" s="45">
        <v>0.75145998498696509</v>
      </c>
      <c r="Y809" s="45">
        <v>0.77349978115884188</v>
      </c>
      <c r="Z809" s="45">
        <v>0.50233823489596008</v>
      </c>
      <c r="AA809" s="45">
        <v>0.43245599406133517</v>
      </c>
      <c r="AB809" s="45">
        <v>0.49945321788438507</v>
      </c>
      <c r="AC809" s="45">
        <v>0.59517053394692976</v>
      </c>
      <c r="AD809" s="45">
        <v>0.42832408594900001</v>
      </c>
      <c r="AE809" s="45">
        <v>0.3916527712084939</v>
      </c>
    </row>
    <row r="810" spans="1:31" ht="15" customHeight="1">
      <c r="A810" s="42" t="s">
        <v>47</v>
      </c>
      <c r="B810" s="42" t="s">
        <v>48</v>
      </c>
      <c r="C810" s="42" t="s">
        <v>49</v>
      </c>
      <c r="D810" s="42" t="s">
        <v>357</v>
      </c>
      <c r="E810" s="42" t="s">
        <v>269</v>
      </c>
      <c r="F810" s="42" t="s">
        <v>269</v>
      </c>
      <c r="G810" s="42" t="s">
        <v>359</v>
      </c>
      <c r="H810" s="43" t="s">
        <v>56</v>
      </c>
      <c r="I810" s="44">
        <v>298</v>
      </c>
      <c r="J810" s="45">
        <v>1.6979322252139012E-3</v>
      </c>
      <c r="K810" s="45">
        <v>1.694239142776358E-3</v>
      </c>
      <c r="L810" s="45">
        <v>1.7405036469792994E-3</v>
      </c>
      <c r="M810" s="45">
        <v>1.7211558944050507E-3</v>
      </c>
      <c r="N810" s="45">
        <v>1.8334591412794321E-3</v>
      </c>
      <c r="O810" s="45">
        <v>1.9112832954874394E-3</v>
      </c>
      <c r="P810" s="45">
        <v>2.0375871689505051E-3</v>
      </c>
      <c r="Q810" s="45">
        <v>1.4838540740607963E-3</v>
      </c>
      <c r="R810" s="45">
        <v>1.9538459790906853E-3</v>
      </c>
      <c r="S810" s="45">
        <v>1.3329175683404288E-3</v>
      </c>
      <c r="T810" s="45">
        <v>2.2459429207287397E-3</v>
      </c>
      <c r="U810" s="45">
        <v>1.3938196192974234E-3</v>
      </c>
      <c r="V810" s="45">
        <v>4.3143385003376685E-4</v>
      </c>
      <c r="W810" s="45">
        <v>3.8697133538811079E-4</v>
      </c>
      <c r="X810" s="45">
        <v>5.2127206194603915E-4</v>
      </c>
      <c r="Y810" s="45">
        <v>5.3655245527312577E-4</v>
      </c>
      <c r="Z810" s="45">
        <v>3.4845622439244915E-4</v>
      </c>
      <c r="AA810" s="45">
        <v>2.9998111319897081E-4</v>
      </c>
      <c r="AB810" s="45">
        <v>3.4645497888628198E-4</v>
      </c>
      <c r="AC810" s="45">
        <v>4.128510687062037E-4</v>
      </c>
      <c r="AD810" s="45">
        <v>2.9711493857728573E-4</v>
      </c>
      <c r="AE810" s="45">
        <v>2.71677201629728E-4</v>
      </c>
    </row>
    <row r="811" spans="1:31" ht="15" customHeight="1">
      <c r="A811" s="42" t="s">
        <v>47</v>
      </c>
      <c r="B811" s="42" t="s">
        <v>48</v>
      </c>
      <c r="C811" s="42" t="s">
        <v>49</v>
      </c>
      <c r="D811" s="42" t="s">
        <v>357</v>
      </c>
      <c r="E811" s="42" t="s">
        <v>269</v>
      </c>
      <c r="F811" s="42" t="s">
        <v>269</v>
      </c>
      <c r="G811" s="42" t="s">
        <v>360</v>
      </c>
      <c r="H811" s="43" t="s">
        <v>54</v>
      </c>
      <c r="I811" s="44">
        <v>25</v>
      </c>
      <c r="J811" s="45">
        <v>9.8324999999999991E-5</v>
      </c>
      <c r="K811" s="45">
        <v>1.1234999999999997E-4</v>
      </c>
      <c r="L811" s="45">
        <v>1.4430000000000001E-4</v>
      </c>
      <c r="M811" s="45">
        <v>1.4699999999999997E-4</v>
      </c>
      <c r="N811" s="45">
        <v>1.3777499999999997E-4</v>
      </c>
      <c r="O811" s="45">
        <v>2.4269999999999994E-4</v>
      </c>
      <c r="P811" s="45">
        <v>2.5004999999999993E-4</v>
      </c>
      <c r="Q811" s="45">
        <v>2.1892499999999994E-4</v>
      </c>
      <c r="R811" s="45">
        <v>3.8039999999999992E-4</v>
      </c>
      <c r="S811" s="45">
        <v>2.9189999999999989E-4</v>
      </c>
      <c r="T811" s="45">
        <v>3.3299999999999989E-5</v>
      </c>
      <c r="U811" s="45">
        <v>3.3674999999999992E-5</v>
      </c>
      <c r="V811" s="45">
        <v>4.2374999999999993E-5</v>
      </c>
      <c r="W811" s="45">
        <v>5.8499999999999985E-5</v>
      </c>
      <c r="X811" s="45">
        <v>6.104999999999998E-5</v>
      </c>
      <c r="Y811" s="45">
        <v>8.212499999999999E-5</v>
      </c>
      <c r="Z811" s="45">
        <v>9.8924999999999979E-5</v>
      </c>
      <c r="AA811" s="45">
        <v>7.9049999999999997E-5</v>
      </c>
      <c r="AB811" s="45">
        <v>8.2949999999999983E-5</v>
      </c>
      <c r="AC811" s="45">
        <v>7.207499999999999E-5</v>
      </c>
      <c r="AD811" s="45">
        <v>4.1849999999999994E-5</v>
      </c>
      <c r="AE811" s="45">
        <v>3.7724999999999995E-5</v>
      </c>
    </row>
    <row r="812" spans="1:31" ht="15" customHeight="1">
      <c r="A812" s="42" t="s">
        <v>47</v>
      </c>
      <c r="B812" s="42" t="s">
        <v>48</v>
      </c>
      <c r="C812" s="42" t="s">
        <v>49</v>
      </c>
      <c r="D812" s="42" t="s">
        <v>357</v>
      </c>
      <c r="E812" s="42" t="s">
        <v>269</v>
      </c>
      <c r="F812" s="42" t="s">
        <v>269</v>
      </c>
      <c r="G812" s="42" t="s">
        <v>360</v>
      </c>
      <c r="H812" s="43" t="s">
        <v>55</v>
      </c>
      <c r="I812" s="44">
        <v>1</v>
      </c>
      <c r="J812" s="45">
        <v>8.2566780000000006E-2</v>
      </c>
      <c r="K812" s="45">
        <v>9.434403999999999E-2</v>
      </c>
      <c r="L812" s="45">
        <v>0.12117352000000001</v>
      </c>
      <c r="M812" s="45">
        <v>0.12344079999999999</v>
      </c>
      <c r="N812" s="45">
        <v>0.11569425999999997</v>
      </c>
      <c r="O812" s="45">
        <v>0.20380327999999995</v>
      </c>
      <c r="P812" s="45">
        <v>0.20997531999999997</v>
      </c>
      <c r="Q812" s="45">
        <v>0.18383861999999998</v>
      </c>
      <c r="R812" s="45">
        <v>0.31943455999999998</v>
      </c>
      <c r="S812" s="45">
        <v>0.24511815999999995</v>
      </c>
      <c r="T812" s="45">
        <v>2.7963119999999998E-2</v>
      </c>
      <c r="U812" s="45">
        <v>2.8278019999999997E-2</v>
      </c>
      <c r="V812" s="45">
        <v>3.5583700000000003E-2</v>
      </c>
      <c r="W812" s="45">
        <v>4.9124399999999992E-2</v>
      </c>
      <c r="X812" s="45">
        <v>5.1265719999999994E-2</v>
      </c>
      <c r="Y812" s="45">
        <v>6.8963099999999999E-2</v>
      </c>
      <c r="Z812" s="45">
        <v>8.3070619999999998E-2</v>
      </c>
      <c r="AA812" s="45">
        <v>6.6380919999999996E-2</v>
      </c>
      <c r="AB812" s="45">
        <v>6.9655880000000003E-2</v>
      </c>
      <c r="AC812" s="45">
        <v>6.0523779999999992E-2</v>
      </c>
      <c r="AD812" s="45">
        <v>3.5142840000000002E-2</v>
      </c>
      <c r="AE812" s="45">
        <v>3.1678939999999996E-2</v>
      </c>
    </row>
    <row r="813" spans="1:31" ht="15" customHeight="1">
      <c r="A813" s="42" t="s">
        <v>47</v>
      </c>
      <c r="B813" s="42" t="s">
        <v>48</v>
      </c>
      <c r="C813" s="42" t="s">
        <v>49</v>
      </c>
      <c r="D813" s="42" t="s">
        <v>357</v>
      </c>
      <c r="E813" s="42" t="s">
        <v>269</v>
      </c>
      <c r="F813" s="42" t="s">
        <v>269</v>
      </c>
      <c r="G813" s="42" t="s">
        <v>360</v>
      </c>
      <c r="H813" s="43" t="s">
        <v>56</v>
      </c>
      <c r="I813" s="44">
        <v>298</v>
      </c>
      <c r="J813" s="45">
        <v>2.3440679999999999E-4</v>
      </c>
      <c r="K813" s="45">
        <v>2.6784239999999999E-4</v>
      </c>
      <c r="L813" s="45">
        <v>3.4401119999999998E-4</v>
      </c>
      <c r="M813" s="45">
        <v>3.50448E-4</v>
      </c>
      <c r="N813" s="45">
        <v>3.2845559999999995E-4</v>
      </c>
      <c r="O813" s="45">
        <v>5.7859679999999985E-4</v>
      </c>
      <c r="P813" s="45">
        <v>5.9611919999999995E-4</v>
      </c>
      <c r="Q813" s="45">
        <v>5.2191719999999996E-4</v>
      </c>
      <c r="R813" s="45">
        <v>9.0687359999999998E-4</v>
      </c>
      <c r="S813" s="45">
        <v>6.9588959999999987E-4</v>
      </c>
      <c r="T813" s="45">
        <v>7.9387200000000005E-5</v>
      </c>
      <c r="U813" s="45">
        <v>8.02812E-5</v>
      </c>
      <c r="V813" s="45">
        <v>1.0102199999999998E-4</v>
      </c>
      <c r="W813" s="45">
        <v>1.3946400000000001E-4</v>
      </c>
      <c r="X813" s="45">
        <v>1.455432E-4</v>
      </c>
      <c r="Y813" s="45">
        <v>1.9578600000000001E-4</v>
      </c>
      <c r="Z813" s="45">
        <v>2.3583720000000001E-4</v>
      </c>
      <c r="AA813" s="45">
        <v>1.8845520000000001E-4</v>
      </c>
      <c r="AB813" s="45">
        <v>1.9775279999999999E-4</v>
      </c>
      <c r="AC813" s="45">
        <v>1.7182680000000001E-4</v>
      </c>
      <c r="AD813" s="45">
        <v>9.9770400000000003E-5</v>
      </c>
      <c r="AE813" s="45">
        <v>8.9936400000000002E-5</v>
      </c>
    </row>
    <row r="814" spans="1:31" ht="15" customHeight="1">
      <c r="A814" s="42" t="s">
        <v>47</v>
      </c>
      <c r="B814" s="42" t="s">
        <v>48</v>
      </c>
      <c r="C814" s="42" t="s">
        <v>49</v>
      </c>
      <c r="D814" s="42" t="s">
        <v>357</v>
      </c>
      <c r="E814" s="42" t="s">
        <v>269</v>
      </c>
      <c r="F814" s="42" t="s">
        <v>269</v>
      </c>
      <c r="G814" s="42" t="s">
        <v>361</v>
      </c>
      <c r="H814" s="43" t="s">
        <v>54</v>
      </c>
      <c r="I814" s="44">
        <v>25</v>
      </c>
      <c r="J814" s="45"/>
      <c r="K814" s="45"/>
      <c r="L814" s="45"/>
      <c r="M814" s="45"/>
      <c r="N814" s="45"/>
      <c r="O814" s="45"/>
      <c r="P814" s="45"/>
      <c r="Q814" s="45"/>
      <c r="R814" s="45"/>
      <c r="S814" s="45"/>
      <c r="T814" s="45">
        <v>5.1039810493228482E-7</v>
      </c>
      <c r="U814" s="45">
        <v>2.8309951315134766E-7</v>
      </c>
      <c r="V814" s="45">
        <v>1.5114638081671557E-6</v>
      </c>
      <c r="W814" s="45">
        <v>1.8077860006363056E-5</v>
      </c>
      <c r="X814" s="45">
        <v>2.2499815366888054E-5</v>
      </c>
      <c r="Y814" s="45">
        <v>3.4068995880719503E-5</v>
      </c>
      <c r="Z814" s="45">
        <v>3.4764722013373108E-5</v>
      </c>
      <c r="AA814" s="45">
        <v>4.0437917341691479E-5</v>
      </c>
      <c r="AB814" s="45">
        <v>5.4197002356307826E-5</v>
      </c>
      <c r="AC814" s="45">
        <v>1.1615696490045547E-4</v>
      </c>
      <c r="AD814" s="45">
        <v>7.9219803232542723E-5</v>
      </c>
      <c r="AE814" s="45">
        <v>1.2346749539082137E-4</v>
      </c>
    </row>
    <row r="815" spans="1:31" ht="15" customHeight="1">
      <c r="A815" s="42" t="s">
        <v>47</v>
      </c>
      <c r="B815" s="42" t="s">
        <v>48</v>
      </c>
      <c r="C815" s="42" t="s">
        <v>49</v>
      </c>
      <c r="D815" s="42" t="s">
        <v>357</v>
      </c>
      <c r="E815" s="42" t="s">
        <v>269</v>
      </c>
      <c r="F815" s="42" t="s">
        <v>269</v>
      </c>
      <c r="G815" s="42" t="s">
        <v>361</v>
      </c>
      <c r="H815" s="43" t="s">
        <v>56</v>
      </c>
      <c r="I815" s="44">
        <v>298</v>
      </c>
      <c r="J815" s="45"/>
      <c r="K815" s="45"/>
      <c r="L815" s="45"/>
      <c r="M815" s="45"/>
      <c r="N815" s="45"/>
      <c r="O815" s="45"/>
      <c r="P815" s="45"/>
      <c r="Q815" s="45"/>
      <c r="R815" s="45"/>
      <c r="S815" s="45"/>
      <c r="T815" s="45">
        <v>1.2167890821585673E-6</v>
      </c>
      <c r="U815" s="45">
        <v>6.7490923935281267E-7</v>
      </c>
      <c r="V815" s="45">
        <v>3.603329718670498E-6</v>
      </c>
      <c r="W815" s="45">
        <v>4.3097618255169524E-5</v>
      </c>
      <c r="X815" s="45">
        <v>5.3639559834661111E-5</v>
      </c>
      <c r="Y815" s="45">
        <v>8.1220486179635299E-5</v>
      </c>
      <c r="Z815" s="45">
        <v>8.2879097279881474E-5</v>
      </c>
      <c r="AA815" s="45">
        <v>9.6403994942592471E-5</v>
      </c>
      <c r="AB815" s="45">
        <v>1.2920565361743786E-4</v>
      </c>
      <c r="AC815" s="45">
        <v>2.769182043226858E-4</v>
      </c>
      <c r="AD815" s="45">
        <v>1.8886001090638184E-4</v>
      </c>
      <c r="AE815" s="45">
        <v>2.9434650901171815E-4</v>
      </c>
    </row>
    <row r="816" spans="1:31" ht="15" customHeight="1">
      <c r="A816" s="42" t="s">
        <v>47</v>
      </c>
      <c r="B816" s="42" t="s">
        <v>48</v>
      </c>
      <c r="C816" s="42" t="s">
        <v>49</v>
      </c>
      <c r="D816" s="42" t="s">
        <v>357</v>
      </c>
      <c r="E816" s="42" t="s">
        <v>362</v>
      </c>
      <c r="F816" s="42" t="s">
        <v>269</v>
      </c>
      <c r="G816" s="42" t="s">
        <v>363</v>
      </c>
      <c r="H816" s="43" t="s">
        <v>54</v>
      </c>
      <c r="I816" s="44">
        <v>25</v>
      </c>
      <c r="J816" s="45">
        <v>7.2852834139567703E-7</v>
      </c>
      <c r="K816" s="45">
        <v>9.0662449714750164E-7</v>
      </c>
      <c r="L816" s="45">
        <v>1.177171678574075E-6</v>
      </c>
      <c r="M816" s="45">
        <v>6.86004104930061E-6</v>
      </c>
      <c r="N816" s="45">
        <v>9.501196543164169E-6</v>
      </c>
      <c r="O816" s="45">
        <v>9.0582975000000008E-6</v>
      </c>
      <c r="P816" s="45">
        <v>8.6362420174734125E-6</v>
      </c>
      <c r="Q816" s="45">
        <v>9.2231389371137209E-6</v>
      </c>
      <c r="R816" s="45">
        <v>8.582202861611085E-6</v>
      </c>
      <c r="S816" s="45">
        <v>7.1176524749701117E-6</v>
      </c>
      <c r="T816" s="45">
        <v>9.6224061270792851E-6</v>
      </c>
      <c r="U816" s="45">
        <v>8.800172106606802E-6</v>
      </c>
      <c r="V816" s="45">
        <v>4.1837046970470847E-5</v>
      </c>
      <c r="W816" s="45">
        <v>3.8638398234124705E-5</v>
      </c>
      <c r="X816" s="45">
        <v>4.948590194608791E-5</v>
      </c>
      <c r="Y816" s="45">
        <v>1.6991276340218246E-5</v>
      </c>
      <c r="Z816" s="45">
        <v>8.1807961205318621E-6</v>
      </c>
      <c r="AA816" s="45">
        <v>8.851455101657569E-6</v>
      </c>
      <c r="AB816" s="45">
        <v>3.3714552387938908E-6</v>
      </c>
      <c r="AC816" s="45">
        <v>6.3332700045200257E-6</v>
      </c>
      <c r="AD816" s="45">
        <v>7.413429962266425E-6</v>
      </c>
      <c r="AE816" s="45">
        <v>4.0656762302974147E-6</v>
      </c>
    </row>
    <row r="817" spans="1:31" ht="15" customHeight="1">
      <c r="A817" s="42" t="s">
        <v>47</v>
      </c>
      <c r="B817" s="42" t="s">
        <v>48</v>
      </c>
      <c r="C817" s="42" t="s">
        <v>49</v>
      </c>
      <c r="D817" s="42" t="s">
        <v>357</v>
      </c>
      <c r="E817" s="42" t="s">
        <v>362</v>
      </c>
      <c r="F817" s="42" t="s">
        <v>269</v>
      </c>
      <c r="G817" s="42" t="s">
        <v>363</v>
      </c>
      <c r="H817" s="43" t="s">
        <v>56</v>
      </c>
      <c r="I817" s="44">
        <v>298</v>
      </c>
      <c r="J817" s="45">
        <v>1.7368115658872943E-6</v>
      </c>
      <c r="K817" s="45">
        <v>2.1613928011996438E-6</v>
      </c>
      <c r="L817" s="45">
        <v>2.8063772817205951E-6</v>
      </c>
      <c r="M817" s="45">
        <v>1.6354337861532655E-5</v>
      </c>
      <c r="N817" s="45">
        <v>2.2650852558903386E-5</v>
      </c>
      <c r="O817" s="45">
        <v>2.159498124E-5</v>
      </c>
      <c r="P817" s="45">
        <v>2.0588800969656618E-5</v>
      </c>
      <c r="Q817" s="45">
        <v>2.198796322607911E-5</v>
      </c>
      <c r="R817" s="45">
        <v>2.0459971622080829E-5</v>
      </c>
      <c r="S817" s="45">
        <v>1.6968483500328747E-5</v>
      </c>
      <c r="T817" s="45">
        <v>2.2939816206957021E-5</v>
      </c>
      <c r="U817" s="45">
        <v>2.097961030215062E-5</v>
      </c>
      <c r="V817" s="45">
        <v>3.6391446478314428E-4</v>
      </c>
      <c r="W817" s="45">
        <v>3.3609140777488369E-4</v>
      </c>
      <c r="X817" s="45">
        <v>4.304470995224037E-4</v>
      </c>
      <c r="Y817" s="45">
        <v>1.4779655073880651E-4</v>
      </c>
      <c r="Z817" s="45">
        <v>7.1159660092756077E-5</v>
      </c>
      <c r="AA817" s="45">
        <v>7.6993305673445214E-5</v>
      </c>
      <c r="AB817" s="45">
        <v>2.9326193352795299E-5</v>
      </c>
      <c r="AC817" s="45">
        <v>5.5089178871749336E-5</v>
      </c>
      <c r="AD817" s="45">
        <v>6.4484818893400709E-5</v>
      </c>
      <c r="AE817" s="45">
        <v>3.5364790215105952E-5</v>
      </c>
    </row>
    <row r="818" spans="1:31" ht="15" customHeight="1">
      <c r="A818" s="42" t="s">
        <v>47</v>
      </c>
      <c r="B818" s="42" t="s">
        <v>48</v>
      </c>
      <c r="C818" s="42" t="s">
        <v>49</v>
      </c>
      <c r="D818" s="42" t="s">
        <v>357</v>
      </c>
      <c r="E818" s="42" t="s">
        <v>362</v>
      </c>
      <c r="F818" s="42" t="s">
        <v>269</v>
      </c>
      <c r="G818" s="42" t="s">
        <v>364</v>
      </c>
      <c r="H818" s="43" t="s">
        <v>54</v>
      </c>
      <c r="I818" s="44">
        <v>25</v>
      </c>
      <c r="J818" s="45">
        <v>2.7818775544435166E-4</v>
      </c>
      <c r="K818" s="45">
        <v>2.5696960640305425E-4</v>
      </c>
      <c r="L818" s="45">
        <v>2.8458888143069331E-4</v>
      </c>
      <c r="M818" s="45">
        <v>2.7613223058139789E-4</v>
      </c>
      <c r="N818" s="45">
        <v>2.4911131466791043E-4</v>
      </c>
      <c r="O818" s="45">
        <v>2.2300476562499993E-4</v>
      </c>
      <c r="P818" s="45">
        <v>2.1222344937875983E-4</v>
      </c>
      <c r="Q818" s="45">
        <v>2.2623759086739032E-4</v>
      </c>
      <c r="R818" s="45">
        <v>1.899538647892692E-4</v>
      </c>
      <c r="S818" s="45">
        <v>1.5486763024558016E-4</v>
      </c>
      <c r="T818" s="45">
        <v>1.3185594326327484E-4</v>
      </c>
      <c r="U818" s="45">
        <v>1.1012790289944278E-4</v>
      </c>
      <c r="V818" s="45">
        <v>2.0639009744812569E-4</v>
      </c>
      <c r="W818" s="45">
        <v>1.8169070768066567E-4</v>
      </c>
      <c r="X818" s="45">
        <v>2.1553934974260933E-4</v>
      </c>
      <c r="Y818" s="45">
        <v>7.9628035401786622E-5</v>
      </c>
      <c r="Z818" s="45">
        <v>3.8831680299326693E-5</v>
      </c>
      <c r="AA818" s="45">
        <v>4.2317653202502092E-5</v>
      </c>
      <c r="AB818" s="45">
        <v>1.5862688544810227E-5</v>
      </c>
      <c r="AC818" s="45">
        <v>3.1020324105636214E-5</v>
      </c>
      <c r="AD818" s="45">
        <v>3.5586367582585092E-5</v>
      </c>
      <c r="AE818" s="45">
        <v>1.9640139212181162E-5</v>
      </c>
    </row>
    <row r="819" spans="1:31" ht="15" customHeight="1">
      <c r="A819" s="42" t="s">
        <v>47</v>
      </c>
      <c r="B819" s="42" t="s">
        <v>48</v>
      </c>
      <c r="C819" s="42" t="s">
        <v>49</v>
      </c>
      <c r="D819" s="42" t="s">
        <v>357</v>
      </c>
      <c r="E819" s="42" t="s">
        <v>362</v>
      </c>
      <c r="F819" s="42" t="s">
        <v>269</v>
      </c>
      <c r="G819" s="42" t="s">
        <v>364</v>
      </c>
      <c r="H819" s="43" t="s">
        <v>55</v>
      </c>
      <c r="I819" s="44">
        <v>1</v>
      </c>
      <c r="J819" s="45">
        <v>0.26288315881561136</v>
      </c>
      <c r="K819" s="45">
        <v>0.24298224465737928</v>
      </c>
      <c r="L819" s="45">
        <v>0.26961665215810815</v>
      </c>
      <c r="M819" s="45">
        <v>0.26133661990539131</v>
      </c>
      <c r="N819" s="45">
        <v>0.23605832211841624</v>
      </c>
      <c r="O819" s="45">
        <v>0.21111193721586052</v>
      </c>
      <c r="P819" s="45">
        <v>0.2018494045259662</v>
      </c>
      <c r="Q819" s="45">
        <v>0.21633688364546164</v>
      </c>
      <c r="R819" s="45">
        <v>0.18068183911884214</v>
      </c>
      <c r="S819" s="45">
        <v>0.1473082334165226</v>
      </c>
      <c r="T819" s="45">
        <v>0.12541979261115857</v>
      </c>
      <c r="U819" s="45">
        <v>0.10475234108159436</v>
      </c>
      <c r="V819" s="45">
        <v>0.15192642527484246</v>
      </c>
      <c r="W819" s="45">
        <v>0.13374177098411449</v>
      </c>
      <c r="X819" s="45">
        <v>0.15865625694532295</v>
      </c>
      <c r="Y819" s="45">
        <v>5.8610374681448606E-2</v>
      </c>
      <c r="Z819" s="45">
        <v>2.8580778955513808E-2</v>
      </c>
      <c r="AA819" s="45">
        <v>3.1146715568051424E-2</v>
      </c>
      <c r="AB819" s="45">
        <v>1.1675435021529018E-2</v>
      </c>
      <c r="AC819" s="45">
        <v>2.2832062225452143E-2</v>
      </c>
      <c r="AD819" s="45">
        <v>2.6189919373249715E-2</v>
      </c>
      <c r="AE819" s="45">
        <v>1.445527113153473E-2</v>
      </c>
    </row>
    <row r="820" spans="1:31" ht="15" customHeight="1">
      <c r="A820" s="42" t="s">
        <v>47</v>
      </c>
      <c r="B820" s="42" t="s">
        <v>48</v>
      </c>
      <c r="C820" s="42" t="s">
        <v>49</v>
      </c>
      <c r="D820" s="42" t="s">
        <v>357</v>
      </c>
      <c r="E820" s="42" t="s">
        <v>362</v>
      </c>
      <c r="F820" s="42" t="s">
        <v>269</v>
      </c>
      <c r="G820" s="42" t="s">
        <v>364</v>
      </c>
      <c r="H820" s="43" t="s">
        <v>56</v>
      </c>
      <c r="I820" s="44">
        <v>298</v>
      </c>
      <c r="J820" s="45">
        <v>6.6319960897933447E-4</v>
      </c>
      <c r="K820" s="45">
        <v>6.1261554166488152E-4</v>
      </c>
      <c r="L820" s="45">
        <v>6.7845989333077303E-4</v>
      </c>
      <c r="M820" s="45">
        <v>6.5829923770605253E-4</v>
      </c>
      <c r="N820" s="45">
        <v>5.9388137416829844E-4</v>
      </c>
      <c r="O820" s="45">
        <v>5.3164336125000001E-4</v>
      </c>
      <c r="P820" s="45">
        <v>5.0594070331896348E-4</v>
      </c>
      <c r="Q820" s="45">
        <v>5.3935041662785848E-4</v>
      </c>
      <c r="R820" s="45">
        <v>4.5285001365761782E-4</v>
      </c>
      <c r="S820" s="45">
        <v>3.6920443050546318E-4</v>
      </c>
      <c r="T820" s="45">
        <v>3.1434456873964727E-4</v>
      </c>
      <c r="U820" s="45">
        <v>2.6254492051227158E-4</v>
      </c>
      <c r="V820" s="45">
        <v>2.4601699615816584E-3</v>
      </c>
      <c r="W820" s="45">
        <v>2.1657532355535349E-3</v>
      </c>
      <c r="X820" s="45">
        <v>2.5692290489319029E-3</v>
      </c>
      <c r="Y820" s="45">
        <v>9.4916618198929656E-4</v>
      </c>
      <c r="Z820" s="45">
        <v>4.6287362916797421E-4</v>
      </c>
      <c r="AA820" s="45">
        <v>5.0442642617382506E-4</v>
      </c>
      <c r="AB820" s="45">
        <v>1.8908324745413793E-4</v>
      </c>
      <c r="AC820" s="45">
        <v>3.6976226333918367E-4</v>
      </c>
      <c r="AD820" s="45">
        <v>4.241895015844143E-4</v>
      </c>
      <c r="AE820" s="45">
        <v>2.3411045940919948E-4</v>
      </c>
    </row>
    <row r="821" spans="1:31" ht="15" customHeight="1">
      <c r="A821" s="42" t="s">
        <v>47</v>
      </c>
      <c r="B821" s="42" t="s">
        <v>48</v>
      </c>
      <c r="C821" s="42" t="s">
        <v>49</v>
      </c>
      <c r="D821" s="42" t="s">
        <v>357</v>
      </c>
      <c r="E821" s="42" t="s">
        <v>362</v>
      </c>
      <c r="F821" s="42" t="s">
        <v>365</v>
      </c>
      <c r="G821" s="42" t="s">
        <v>366</v>
      </c>
      <c r="H821" s="43" t="s">
        <v>54</v>
      </c>
      <c r="I821" s="44">
        <v>25</v>
      </c>
      <c r="J821" s="45">
        <v>5.3620160399999997E-3</v>
      </c>
      <c r="K821" s="45">
        <v>5.1012567E-3</v>
      </c>
      <c r="L821" s="45">
        <v>4.7997450000000002E-3</v>
      </c>
      <c r="M821" s="45">
        <v>5.2409489400000002E-3</v>
      </c>
      <c r="N821" s="45">
        <v>4.68892458E-3</v>
      </c>
      <c r="O821" s="45">
        <v>4.5158347800000002E-3</v>
      </c>
      <c r="P821" s="45">
        <v>4.1211752400000003E-3</v>
      </c>
      <c r="Q821" s="45">
        <v>5.0042820600000003E-3</v>
      </c>
      <c r="R821" s="45">
        <v>4.5192825000000001E-3</v>
      </c>
      <c r="S821" s="45">
        <v>3.5367544799999994E-3</v>
      </c>
      <c r="T821" s="45">
        <v>3.1296688200000006E-3</v>
      </c>
      <c r="U821" s="45">
        <v>3.0099933E-3</v>
      </c>
      <c r="V821" s="45">
        <v>3.0413444400000001E-3</v>
      </c>
      <c r="W821" s="45">
        <v>2.9564197199999998E-3</v>
      </c>
      <c r="X821" s="45">
        <v>2.8635418800000002E-3</v>
      </c>
      <c r="Y821" s="45">
        <v>2.9933181000000001E-3</v>
      </c>
      <c r="Z821" s="45">
        <v>2.8338172200000002E-3</v>
      </c>
      <c r="AA821" s="45">
        <v>2.71330164E-3</v>
      </c>
      <c r="AB821" s="45">
        <v>2.7051422400000001E-3</v>
      </c>
      <c r="AC821" s="45">
        <v>2.8973352599999998E-3</v>
      </c>
      <c r="AD821" s="45">
        <v>2.4773304600000001E-3</v>
      </c>
      <c r="AE821" s="45">
        <v>2.5112349000000001E-3</v>
      </c>
    </row>
    <row r="822" spans="1:31" ht="15" customHeight="1">
      <c r="A822" s="42" t="s">
        <v>47</v>
      </c>
      <c r="B822" s="42" t="s">
        <v>48</v>
      </c>
      <c r="C822" s="42" t="s">
        <v>49</v>
      </c>
      <c r="D822" s="42" t="s">
        <v>357</v>
      </c>
      <c r="E822" s="42" t="s">
        <v>362</v>
      </c>
      <c r="F822" s="42" t="s">
        <v>365</v>
      </c>
      <c r="G822" s="42" t="s">
        <v>366</v>
      </c>
      <c r="H822" s="43" t="s">
        <v>55</v>
      </c>
      <c r="I822" s="44">
        <v>1</v>
      </c>
      <c r="J822" s="45">
        <v>0.24754640718000001</v>
      </c>
      <c r="K822" s="45">
        <v>0.23550801765000004</v>
      </c>
      <c r="L822" s="45">
        <v>0.22158822750000004</v>
      </c>
      <c r="M822" s="45">
        <v>0.24195714273000002</v>
      </c>
      <c r="N822" s="45">
        <v>0.21647201811000003</v>
      </c>
      <c r="O822" s="45">
        <v>0.20848103901000001</v>
      </c>
      <c r="P822" s="45">
        <v>0.19026092357999999</v>
      </c>
      <c r="Q822" s="45">
        <v>0.23103102177000001</v>
      </c>
      <c r="R822" s="45">
        <v>0.20864020875000003</v>
      </c>
      <c r="S822" s="45">
        <v>0.16328016515999999</v>
      </c>
      <c r="T822" s="45">
        <v>0.14448637719000004</v>
      </c>
      <c r="U822" s="45">
        <v>0.13896135735000001</v>
      </c>
      <c r="V822" s="45">
        <v>0.14040873498000001</v>
      </c>
      <c r="W822" s="45">
        <v>0.13648804374000001</v>
      </c>
      <c r="X822" s="45">
        <v>0.13220018346000001</v>
      </c>
      <c r="Y822" s="45">
        <v>0.13819151895000004</v>
      </c>
      <c r="Z822" s="45">
        <v>0.13082789499000003</v>
      </c>
      <c r="AA822" s="45">
        <v>0.12526409238000002</v>
      </c>
      <c r="AB822" s="45">
        <v>0.12488740008000002</v>
      </c>
      <c r="AC822" s="45">
        <v>0.13376031117000003</v>
      </c>
      <c r="AD822" s="45">
        <v>0.11437008957</v>
      </c>
      <c r="AE822" s="45">
        <v>0.11593534455000001</v>
      </c>
    </row>
    <row r="823" spans="1:31" ht="15" customHeight="1">
      <c r="A823" s="42" t="s">
        <v>47</v>
      </c>
      <c r="B823" s="42" t="s">
        <v>48</v>
      </c>
      <c r="C823" s="42" t="s">
        <v>49</v>
      </c>
      <c r="D823" s="42" t="s">
        <v>357</v>
      </c>
      <c r="E823" s="42" t="s">
        <v>362</v>
      </c>
      <c r="F823" s="42" t="s">
        <v>365</v>
      </c>
      <c r="G823" s="42" t="s">
        <v>366</v>
      </c>
      <c r="H823" s="43" t="s">
        <v>56</v>
      </c>
      <c r="I823" s="44">
        <v>298</v>
      </c>
      <c r="J823" s="45">
        <v>9.587284679519999E-4</v>
      </c>
      <c r="K823" s="45">
        <v>9.1210469796000008E-4</v>
      </c>
      <c r="L823" s="45">
        <v>8.5819440599999995E-4</v>
      </c>
      <c r="M823" s="45">
        <v>9.3708167047199995E-4</v>
      </c>
      <c r="N823" s="45">
        <v>8.3837971490399992E-4</v>
      </c>
      <c r="O823" s="45">
        <v>8.07431258664E-4</v>
      </c>
      <c r="P823" s="45">
        <v>7.3686613291199996E-4</v>
      </c>
      <c r="Q823" s="45">
        <v>8.9476563232800002E-4</v>
      </c>
      <c r="R823" s="45">
        <v>8.0804771099999997E-4</v>
      </c>
      <c r="S823" s="45">
        <v>6.3237170102399998E-4</v>
      </c>
      <c r="T823" s="45">
        <v>5.5958478501599992E-4</v>
      </c>
      <c r="U823" s="45">
        <v>5.3818680203999991E-4</v>
      </c>
      <c r="V823" s="45">
        <v>5.4379238587200002E-4</v>
      </c>
      <c r="W823" s="45">
        <v>5.2860784593600002E-4</v>
      </c>
      <c r="X823" s="45">
        <v>5.1200128814399997E-4</v>
      </c>
      <c r="Y823" s="45">
        <v>5.3520527627999993E-4</v>
      </c>
      <c r="Z823" s="45">
        <v>5.0668651893599997E-4</v>
      </c>
      <c r="AA823" s="45">
        <v>4.8513833323199997E-4</v>
      </c>
      <c r="AB823" s="45">
        <v>4.83679432512E-4</v>
      </c>
      <c r="AC823" s="45">
        <v>5.1804354448799998E-4</v>
      </c>
      <c r="AD823" s="45">
        <v>4.4294668624800005E-4</v>
      </c>
      <c r="AE823" s="45">
        <v>4.4900880012000002E-4</v>
      </c>
    </row>
    <row r="824" spans="1:31" ht="15" customHeight="1">
      <c r="A824" s="42" t="s">
        <v>47</v>
      </c>
      <c r="B824" s="42" t="s">
        <v>48</v>
      </c>
      <c r="C824" s="42" t="s">
        <v>49</v>
      </c>
      <c r="D824" s="42" t="s">
        <v>357</v>
      </c>
      <c r="E824" s="42" t="s">
        <v>362</v>
      </c>
      <c r="F824" s="42" t="s">
        <v>365</v>
      </c>
      <c r="G824" s="42" t="s">
        <v>367</v>
      </c>
      <c r="H824" s="43" t="s">
        <v>54</v>
      </c>
      <c r="I824" s="44">
        <v>25</v>
      </c>
      <c r="J824" s="45"/>
      <c r="K824" s="45"/>
      <c r="L824" s="45"/>
      <c r="M824" s="45"/>
      <c r="N824" s="45"/>
      <c r="O824" s="45"/>
      <c r="P824" s="45"/>
      <c r="Q824" s="45"/>
      <c r="R824" s="45"/>
      <c r="S824" s="45"/>
      <c r="T824" s="45"/>
      <c r="U824" s="45"/>
      <c r="V824" s="45"/>
      <c r="W824" s="45"/>
      <c r="X824" s="45"/>
      <c r="Y824" s="45"/>
      <c r="Z824" s="45"/>
      <c r="AA824" s="45"/>
      <c r="AB824" s="45"/>
      <c r="AC824" s="45">
        <v>3.1940552306766934E-7</v>
      </c>
      <c r="AD824" s="45">
        <v>9.267252052002747E-7</v>
      </c>
      <c r="AE824" s="45">
        <v>1.7136000074094787E-6</v>
      </c>
    </row>
    <row r="825" spans="1:31" ht="15" customHeight="1">
      <c r="A825" s="42" t="s">
        <v>47</v>
      </c>
      <c r="B825" s="42" t="s">
        <v>48</v>
      </c>
      <c r="C825" s="42" t="s">
        <v>49</v>
      </c>
      <c r="D825" s="42" t="s">
        <v>357</v>
      </c>
      <c r="E825" s="42" t="s">
        <v>362</v>
      </c>
      <c r="F825" s="42" t="s">
        <v>365</v>
      </c>
      <c r="G825" s="42" t="s">
        <v>367</v>
      </c>
      <c r="H825" s="43" t="s">
        <v>56</v>
      </c>
      <c r="I825" s="44">
        <v>298</v>
      </c>
      <c r="J825" s="45"/>
      <c r="K825" s="45"/>
      <c r="L825" s="45"/>
      <c r="M825" s="45"/>
      <c r="N825" s="45"/>
      <c r="O825" s="45"/>
      <c r="P825" s="45"/>
      <c r="Q825" s="45"/>
      <c r="R825" s="45"/>
      <c r="S825" s="45"/>
      <c r="T825" s="45"/>
      <c r="U825" s="45"/>
      <c r="V825" s="45"/>
      <c r="W825" s="45"/>
      <c r="X825" s="45"/>
      <c r="Y825" s="45"/>
      <c r="Z825" s="45"/>
      <c r="AA825" s="45"/>
      <c r="AB825" s="45"/>
      <c r="AC825" s="45">
        <v>1.5085583119679052E-5</v>
      </c>
      <c r="AD825" s="45">
        <v>4.3769406295421271E-5</v>
      </c>
      <c r="AE825" s="45">
        <v>8.0933651670705794E-5</v>
      </c>
    </row>
    <row r="826" spans="1:31" ht="15" customHeight="1">
      <c r="A826" s="42" t="s">
        <v>47</v>
      </c>
      <c r="B826" s="42" t="s">
        <v>48</v>
      </c>
      <c r="C826" s="42" t="s">
        <v>49</v>
      </c>
      <c r="D826" s="42" t="s">
        <v>357</v>
      </c>
      <c r="E826" s="42" t="s">
        <v>362</v>
      </c>
      <c r="F826" s="42" t="s">
        <v>365</v>
      </c>
      <c r="G826" s="42" t="s">
        <v>368</v>
      </c>
      <c r="H826" s="43" t="s">
        <v>54</v>
      </c>
      <c r="I826" s="44">
        <v>25</v>
      </c>
      <c r="J826" s="45">
        <v>6.7201713612174713E-4</v>
      </c>
      <c r="K826" s="45">
        <v>6.436698078653287E-4</v>
      </c>
      <c r="L826" s="45">
        <v>6.66950215926214E-4</v>
      </c>
      <c r="M826" s="45">
        <v>6.7926976008864809E-4</v>
      </c>
      <c r="N826" s="45">
        <v>7.3331145939028715E-4</v>
      </c>
      <c r="O826" s="45">
        <v>7.3962157661850163E-4</v>
      </c>
      <c r="P826" s="45">
        <v>7.5749843910712566E-4</v>
      </c>
      <c r="Q826" s="45">
        <v>8.216671882336074E-4</v>
      </c>
      <c r="R826" s="45">
        <v>7.4636963933148877E-4</v>
      </c>
      <c r="S826" s="45">
        <v>6.7567964264283336E-4</v>
      </c>
      <c r="T826" s="45">
        <v>6.4904924187814139E-4</v>
      </c>
      <c r="U826" s="45">
        <v>6.3423611804832832E-4</v>
      </c>
      <c r="V826" s="45">
        <v>6.2864285287359347E-4</v>
      </c>
      <c r="W826" s="45">
        <v>6.6324565006558342E-4</v>
      </c>
      <c r="X826" s="45">
        <v>6.5427862618267895E-4</v>
      </c>
      <c r="Y826" s="45">
        <v>7.0703623620498176E-4</v>
      </c>
      <c r="Z826" s="45">
        <v>7.672447957840561E-4</v>
      </c>
      <c r="AA826" s="45">
        <v>8.1152335836898572E-4</v>
      </c>
      <c r="AB826" s="45">
        <v>8.2013533775286468E-4</v>
      </c>
      <c r="AC826" s="45">
        <v>7.6506146533006911E-4</v>
      </c>
      <c r="AD826" s="45">
        <v>5.0749159021169755E-4</v>
      </c>
      <c r="AE826" s="45">
        <v>6.1948366988891419E-4</v>
      </c>
    </row>
    <row r="827" spans="1:31" ht="15" customHeight="1">
      <c r="A827" s="42" t="s">
        <v>47</v>
      </c>
      <c r="B827" s="42" t="s">
        <v>48</v>
      </c>
      <c r="C827" s="42" t="s">
        <v>49</v>
      </c>
      <c r="D827" s="42" t="s">
        <v>357</v>
      </c>
      <c r="E827" s="42" t="s">
        <v>362</v>
      </c>
      <c r="F827" s="42" t="s">
        <v>365</v>
      </c>
      <c r="G827" s="42" t="s">
        <v>368</v>
      </c>
      <c r="H827" s="43" t="s">
        <v>55</v>
      </c>
      <c r="I827" s="44">
        <v>1</v>
      </c>
      <c r="J827" s="45">
        <v>3.6628737789217043</v>
      </c>
      <c r="K827" s="45">
        <v>3.5083647942667198</v>
      </c>
      <c r="L827" s="45">
        <v>3.6352561957880134</v>
      </c>
      <c r="M827" s="45">
        <v>3.7024046848001637</v>
      </c>
      <c r="N827" s="45">
        <v>3.9969625356352103</v>
      </c>
      <c r="O827" s="45">
        <v>4.0313562462934485</v>
      </c>
      <c r="P827" s="45">
        <v>4.1287952658352163</v>
      </c>
      <c r="Q827" s="45">
        <v>4.4785512705080102</v>
      </c>
      <c r="R827" s="45">
        <v>4.0681370077373673</v>
      </c>
      <c r="S827" s="45">
        <v>3.6828365125785227</v>
      </c>
      <c r="T827" s="45">
        <v>3.5376857545991984</v>
      </c>
      <c r="U827" s="45">
        <v>3.4569458449396429</v>
      </c>
      <c r="V827" s="45">
        <v>3.4264593837381829</v>
      </c>
      <c r="W827" s="45">
        <v>3.6150642149235055</v>
      </c>
      <c r="X827" s="45">
        <v>3.5661888590877799</v>
      </c>
      <c r="Y827" s="45">
        <v>3.853747696507456</v>
      </c>
      <c r="Z827" s="45">
        <v>4.181918426530153</v>
      </c>
      <c r="AA827" s="45">
        <v>4.4232616559553328</v>
      </c>
      <c r="AB827" s="45">
        <v>4.4702018183027841</v>
      </c>
      <c r="AC827" s="45">
        <v>4.1700180397084976</v>
      </c>
      <c r="AD827" s="45">
        <v>2.7661164260444382</v>
      </c>
      <c r="AE827" s="45">
        <v>3.3765366520284825</v>
      </c>
    </row>
    <row r="828" spans="1:31" ht="15" customHeight="1">
      <c r="A828" s="42" t="s">
        <v>47</v>
      </c>
      <c r="B828" s="42" t="s">
        <v>48</v>
      </c>
      <c r="C828" s="42" t="s">
        <v>49</v>
      </c>
      <c r="D828" s="42" t="s">
        <v>357</v>
      </c>
      <c r="E828" s="42" t="s">
        <v>362</v>
      </c>
      <c r="F828" s="42" t="s">
        <v>365</v>
      </c>
      <c r="G828" s="42" t="s">
        <v>368</v>
      </c>
      <c r="H828" s="43" t="s">
        <v>56</v>
      </c>
      <c r="I828" s="44">
        <v>298</v>
      </c>
      <c r="J828" s="45">
        <v>3.1739496134716175E-2</v>
      </c>
      <c r="K828" s="45">
        <v>3.0400646472613028E-2</v>
      </c>
      <c r="L828" s="45">
        <v>3.150018453785846E-2</v>
      </c>
      <c r="M828" s="45">
        <v>3.208203893309252E-2</v>
      </c>
      <c r="N828" s="45">
        <v>3.4634438587655976E-2</v>
      </c>
      <c r="O828" s="45">
        <v>3.4932466614932704E-2</v>
      </c>
      <c r="P828" s="45">
        <v>3.5776794203263337E-2</v>
      </c>
      <c r="Q828" s="45">
        <v>3.8807496331818223E-2</v>
      </c>
      <c r="R828" s="45">
        <v>3.5251178890086457E-2</v>
      </c>
      <c r="S828" s="45">
        <v>3.1912477008746047E-2</v>
      </c>
      <c r="T828" s="45">
        <v>3.0654718156025721E-2</v>
      </c>
      <c r="U828" s="45">
        <v>2.9955091522614625E-2</v>
      </c>
      <c r="V828" s="45">
        <v>2.9690920553078846E-2</v>
      </c>
      <c r="W828" s="45">
        <v>3.1325217193286195E-2</v>
      </c>
      <c r="X828" s="45">
        <v>3.090170296340532E-2</v>
      </c>
      <c r="Y828" s="45">
        <v>3.3393454839024721E-2</v>
      </c>
      <c r="Z828" s="45">
        <v>3.623711646804998E-2</v>
      </c>
      <c r="AA828" s="45">
        <v>3.832840133338198E-2</v>
      </c>
      <c r="AB828" s="45">
        <v>3.8735146744584351E-2</v>
      </c>
      <c r="AC828" s="45">
        <v>3.6133997358759024E-2</v>
      </c>
      <c r="AD828" s="45">
        <v>2.3968923558828705E-2</v>
      </c>
      <c r="AE828" s="45">
        <v>2.925833061256472E-2</v>
      </c>
    </row>
    <row r="829" spans="1:31" ht="15" customHeight="1">
      <c r="A829" s="42" t="s">
        <v>47</v>
      </c>
      <c r="B829" s="42" t="s">
        <v>48</v>
      </c>
      <c r="C829" s="42" t="s">
        <v>49</v>
      </c>
      <c r="D829" s="42" t="s">
        <v>357</v>
      </c>
      <c r="E829" s="42" t="s">
        <v>369</v>
      </c>
      <c r="F829" s="42" t="s">
        <v>269</v>
      </c>
      <c r="G829" s="42" t="s">
        <v>370</v>
      </c>
      <c r="H829" s="43" t="s">
        <v>54</v>
      </c>
      <c r="I829" s="44">
        <v>25</v>
      </c>
      <c r="J829" s="45">
        <v>5.6291656176337042E-5</v>
      </c>
      <c r="K829" s="45">
        <v>6.8900343782420304E-5</v>
      </c>
      <c r="L829" s="45">
        <v>7.1297292159726064E-5</v>
      </c>
      <c r="M829" s="45">
        <v>8.7177806210070744E-5</v>
      </c>
      <c r="N829" s="45">
        <v>9.7891624027945096E-5</v>
      </c>
      <c r="O829" s="45">
        <v>2.4071672233377093E-4</v>
      </c>
      <c r="P829" s="45">
        <v>2.5285965698026443E-4</v>
      </c>
      <c r="Q829" s="45">
        <v>2.8344348398957864E-4</v>
      </c>
      <c r="R829" s="45">
        <v>3.0071562170128866E-4</v>
      </c>
      <c r="S829" s="45">
        <v>3.2868757178892147E-4</v>
      </c>
      <c r="T829" s="45">
        <v>3.4659503824643033E-4</v>
      </c>
      <c r="U829" s="45">
        <v>3.7353693817771119E-4</v>
      </c>
      <c r="V829" s="45">
        <v>3.2971871420622737E-4</v>
      </c>
      <c r="W829" s="45">
        <v>3.1281214975155413E-4</v>
      </c>
      <c r="X829" s="45">
        <v>3.6637608992545257E-4</v>
      </c>
      <c r="Y829" s="45">
        <v>4.3938434848602592E-4</v>
      </c>
      <c r="Z829" s="45">
        <v>4.5092313156746346E-4</v>
      </c>
      <c r="AA829" s="45">
        <v>5.8989709418724365E-4</v>
      </c>
      <c r="AB829" s="45">
        <v>5.7872149821704643E-4</v>
      </c>
      <c r="AC829" s="45">
        <v>6.2122087008938381E-4</v>
      </c>
      <c r="AD829" s="45">
        <v>5.4138123873224313E-4</v>
      </c>
      <c r="AE829" s="45">
        <v>5.9589123833598938E-4</v>
      </c>
    </row>
    <row r="830" spans="1:31" ht="15" customHeight="1">
      <c r="A830" s="42" t="s">
        <v>47</v>
      </c>
      <c r="B830" s="42" t="s">
        <v>48</v>
      </c>
      <c r="C830" s="42" t="s">
        <v>49</v>
      </c>
      <c r="D830" s="42" t="s">
        <v>357</v>
      </c>
      <c r="E830" s="42" t="s">
        <v>369</v>
      </c>
      <c r="F830" s="42" t="s">
        <v>269</v>
      </c>
      <c r="G830" s="42" t="s">
        <v>370</v>
      </c>
      <c r="H830" s="43" t="s">
        <v>55</v>
      </c>
      <c r="I830" s="44">
        <v>1</v>
      </c>
      <c r="J830" s="45">
        <v>0.1193833444187756</v>
      </c>
      <c r="K830" s="45">
        <v>0.146123849093757</v>
      </c>
      <c r="L830" s="45">
        <v>0.15120729721234707</v>
      </c>
      <c r="M830" s="45">
        <v>0.18488669141031805</v>
      </c>
      <c r="N830" s="45">
        <v>0.20760855623846597</v>
      </c>
      <c r="O830" s="45">
        <v>0.51051202472546142</v>
      </c>
      <c r="P830" s="45">
        <v>0.53626476052374483</v>
      </c>
      <c r="Q830" s="45">
        <v>0.60112694084509843</v>
      </c>
      <c r="R830" s="45">
        <v>0.63775769050409303</v>
      </c>
      <c r="S830" s="45">
        <v>0.69708060224994473</v>
      </c>
      <c r="T830" s="45">
        <v>0.73505875711302959</v>
      </c>
      <c r="U830" s="45">
        <v>0.7921971384872899</v>
      </c>
      <c r="V830" s="45">
        <v>0.69926744908856686</v>
      </c>
      <c r="W830" s="45">
        <v>0.66341200719309612</v>
      </c>
      <c r="X830" s="45">
        <v>0.77701041151389993</v>
      </c>
      <c r="Y830" s="45">
        <v>0.93184632626916386</v>
      </c>
      <c r="Z830" s="45">
        <v>0.95631777742827651</v>
      </c>
      <c r="AA830" s="45">
        <v>1.2510537573523064</v>
      </c>
      <c r="AB830" s="45">
        <v>1.227352553418712</v>
      </c>
      <c r="AC830" s="45">
        <v>1.3174852212855652</v>
      </c>
      <c r="AD830" s="45">
        <v>1.1481613311033414</v>
      </c>
      <c r="AE830" s="45">
        <v>1.2637661382629661</v>
      </c>
    </row>
    <row r="831" spans="1:31" ht="15" customHeight="1">
      <c r="A831" s="42" t="s">
        <v>47</v>
      </c>
      <c r="B831" s="42" t="s">
        <v>48</v>
      </c>
      <c r="C831" s="42" t="s">
        <v>49</v>
      </c>
      <c r="D831" s="42" t="s">
        <v>357</v>
      </c>
      <c r="E831" s="42" t="s">
        <v>369</v>
      </c>
      <c r="F831" s="42" t="s">
        <v>269</v>
      </c>
      <c r="G831" s="42" t="s">
        <v>370</v>
      </c>
      <c r="H831" s="43" t="s">
        <v>56</v>
      </c>
      <c r="I831" s="44">
        <v>298</v>
      </c>
      <c r="J831" s="45">
        <v>6.7099654162193763E-5</v>
      </c>
      <c r="K831" s="45">
        <v>8.2129209788645019E-5</v>
      </c>
      <c r="L831" s="45">
        <v>8.4986372254393478E-5</v>
      </c>
      <c r="M831" s="45">
        <v>1.0391594500240433E-4</v>
      </c>
      <c r="N831" s="45">
        <v>1.1668681584131057E-4</v>
      </c>
      <c r="O831" s="45">
        <v>2.8693433302185491E-4</v>
      </c>
      <c r="P831" s="45">
        <v>3.0140871112047525E-4</v>
      </c>
      <c r="Q831" s="45">
        <v>3.3786463291557775E-4</v>
      </c>
      <c r="R831" s="45">
        <v>3.5845302106793614E-4</v>
      </c>
      <c r="S831" s="45">
        <v>3.9179558557239441E-4</v>
      </c>
      <c r="T831" s="45">
        <v>4.13141285589745E-4</v>
      </c>
      <c r="U831" s="45">
        <v>4.4525603030783176E-4</v>
      </c>
      <c r="V831" s="45">
        <v>3.9302470733382298E-4</v>
      </c>
      <c r="W831" s="45">
        <v>3.7287208250385255E-4</v>
      </c>
      <c r="X831" s="45">
        <v>4.3672029919113956E-4</v>
      </c>
      <c r="Y831" s="45">
        <v>5.2374614339534297E-4</v>
      </c>
      <c r="Z831" s="45">
        <v>5.3750037282841647E-4</v>
      </c>
      <c r="AA831" s="45">
        <v>7.0315733627119474E-4</v>
      </c>
      <c r="AB831" s="45">
        <v>6.8983602587471935E-4</v>
      </c>
      <c r="AC831" s="45">
        <v>7.4049527714654549E-4</v>
      </c>
      <c r="AD831" s="45">
        <v>6.4532643656883381E-4</v>
      </c>
      <c r="AE831" s="45">
        <v>7.1030235609649941E-4</v>
      </c>
    </row>
    <row r="832" spans="1:31" ht="15" customHeight="1">
      <c r="A832" s="42" t="s">
        <v>47</v>
      </c>
      <c r="B832" s="42" t="s">
        <v>48</v>
      </c>
      <c r="C832" s="42" t="s">
        <v>49</v>
      </c>
      <c r="D832" s="42" t="s">
        <v>357</v>
      </c>
      <c r="E832" s="42" t="s">
        <v>369</v>
      </c>
      <c r="F832" s="42" t="s">
        <v>371</v>
      </c>
      <c r="G832" s="42" t="s">
        <v>372</v>
      </c>
      <c r="H832" s="43" t="s">
        <v>54</v>
      </c>
      <c r="I832" s="44">
        <v>25</v>
      </c>
      <c r="J832" s="45">
        <v>2.1373915359622883E-7</v>
      </c>
      <c r="K832" s="45">
        <v>2.2194467579826561E-7</v>
      </c>
      <c r="L832" s="45">
        <v>3.108452220655426E-7</v>
      </c>
      <c r="M832" s="45">
        <v>5.9811290735302484E-8</v>
      </c>
      <c r="N832" s="45">
        <v>7.7561425290708969E-8</v>
      </c>
      <c r="O832" s="45">
        <v>1.1093154949936126E-7</v>
      </c>
      <c r="P832" s="45">
        <v>7.0736304567114749E-7</v>
      </c>
      <c r="Q832" s="45">
        <v>5.5461243275645563E-7</v>
      </c>
      <c r="R832" s="45">
        <v>3.3398149328158053E-7</v>
      </c>
      <c r="S832" s="45">
        <v>2.0236264542219516E-7</v>
      </c>
      <c r="T832" s="45">
        <v>1.4199031296150708E-7</v>
      </c>
      <c r="U832" s="45">
        <v>2.9115002383850882E-7</v>
      </c>
      <c r="V832" s="45">
        <v>4.3081872282967942E-7</v>
      </c>
      <c r="W832" s="45">
        <v>1.1610643288600544E-6</v>
      </c>
      <c r="X832" s="45">
        <v>1.1479683667879059E-6</v>
      </c>
      <c r="Y832" s="45">
        <v>2.0471503124899825E-6</v>
      </c>
      <c r="Z832" s="45">
        <v>2.4199722883590682E-6</v>
      </c>
      <c r="AA832" s="45">
        <v>1.9055336939184687E-6</v>
      </c>
      <c r="AB832" s="45">
        <v>1.7656494784430205E-6</v>
      </c>
      <c r="AC832" s="45">
        <v>1.8058438158870961E-6</v>
      </c>
      <c r="AD832" s="45">
        <v>1.747810383265042E-6</v>
      </c>
      <c r="AE832" s="45">
        <v>1.9338134329789461E-6</v>
      </c>
    </row>
    <row r="833" spans="1:31" ht="15" customHeight="1">
      <c r="A833" s="42" t="s">
        <v>47</v>
      </c>
      <c r="B833" s="42" t="s">
        <v>48</v>
      </c>
      <c r="C833" s="42" t="s">
        <v>49</v>
      </c>
      <c r="D833" s="42" t="s">
        <v>357</v>
      </c>
      <c r="E833" s="42" t="s">
        <v>369</v>
      </c>
      <c r="F833" s="42" t="s">
        <v>371</v>
      </c>
      <c r="G833" s="42" t="s">
        <v>372</v>
      </c>
      <c r="H833" s="43" t="s">
        <v>56</v>
      </c>
      <c r="I833" s="44">
        <v>298</v>
      </c>
      <c r="J833" s="45">
        <v>8.5507485216470064E-6</v>
      </c>
      <c r="K833" s="45">
        <v>9.1084338050617644E-6</v>
      </c>
      <c r="L833" s="45">
        <v>1.3367010894237251E-5</v>
      </c>
      <c r="M833" s="45">
        <v>2.7177584626697603E-6</v>
      </c>
      <c r="N833" s="45">
        <v>3.6721022271050741E-6</v>
      </c>
      <c r="O833" s="45">
        <v>5.482238329439352E-6</v>
      </c>
      <c r="P833" s="45">
        <v>3.6677211494166149E-5</v>
      </c>
      <c r="Q833" s="45">
        <v>3.0278619648664831E-5</v>
      </c>
      <c r="R833" s="45">
        <v>1.9178096587271887E-5</v>
      </c>
      <c r="S833" s="45">
        <v>1.3569524668701512E-5</v>
      </c>
      <c r="T833" s="45">
        <v>1.1458909965396014E-5</v>
      </c>
      <c r="U833" s="45">
        <v>3.0666209574004636E-5</v>
      </c>
      <c r="V833" s="45">
        <v>5.7367788438136889E-5</v>
      </c>
      <c r="W833" s="45">
        <v>1.9486404456733276E-4</v>
      </c>
      <c r="X833" s="45">
        <v>2.4640036500620199E-4</v>
      </c>
      <c r="Y833" s="45">
        <v>5.3805356480441313E-4</v>
      </c>
      <c r="Z833" s="45">
        <v>6.6002029096959649E-4</v>
      </c>
      <c r="AA833" s="45">
        <v>3.8221456859673678E-4</v>
      </c>
      <c r="AB833" s="45">
        <v>3.5595478262056423E-4</v>
      </c>
      <c r="AC833" s="45">
        <v>4.2116557071089053E-4</v>
      </c>
      <c r="AD833" s="45">
        <v>4.2067990173684684E-4</v>
      </c>
      <c r="AE833" s="45">
        <v>4.8286853783373264E-4</v>
      </c>
    </row>
    <row r="834" spans="1:31" ht="15" customHeight="1">
      <c r="A834" s="42" t="s">
        <v>47</v>
      </c>
      <c r="B834" s="42" t="s">
        <v>48</v>
      </c>
      <c r="C834" s="42" t="s">
        <v>49</v>
      </c>
      <c r="D834" s="42" t="s">
        <v>357</v>
      </c>
      <c r="E834" s="42" t="s">
        <v>369</v>
      </c>
      <c r="F834" s="42" t="s">
        <v>371</v>
      </c>
      <c r="G834" s="42" t="s">
        <v>373</v>
      </c>
      <c r="H834" s="43" t="s">
        <v>54</v>
      </c>
      <c r="I834" s="44">
        <v>25</v>
      </c>
      <c r="J834" s="45">
        <v>3.8970748189520184E-4</v>
      </c>
      <c r="K834" s="45">
        <v>3.2883964669089472E-4</v>
      </c>
      <c r="L834" s="45">
        <v>2.9606985274810139E-4</v>
      </c>
      <c r="M834" s="45">
        <v>2.5461800051342461E-4</v>
      </c>
      <c r="N834" s="45">
        <v>2.2338104147802545E-4</v>
      </c>
      <c r="O834" s="45">
        <v>1.8431687839323384E-4</v>
      </c>
      <c r="P834" s="45">
        <v>1.5652886335406417E-4</v>
      </c>
      <c r="Q834" s="45">
        <v>1.349741675742198E-4</v>
      </c>
      <c r="R834" s="45">
        <v>1.1384608004039552E-4</v>
      </c>
      <c r="S834" s="45">
        <v>1.0252775315221178E-4</v>
      </c>
      <c r="T834" s="45">
        <v>9.5654725907759442E-5</v>
      </c>
      <c r="U834" s="45">
        <v>8.649224181677133E-5</v>
      </c>
      <c r="V834" s="45">
        <v>7.9157999527415128E-5</v>
      </c>
      <c r="W834" s="45">
        <v>7.0775978987027837E-5</v>
      </c>
      <c r="X834" s="45">
        <v>6.5540013262642787E-5</v>
      </c>
      <c r="Y834" s="45">
        <v>6.1425658117583557E-5</v>
      </c>
      <c r="Z834" s="45">
        <v>5.5380793551695697E-5</v>
      </c>
      <c r="AA834" s="45">
        <v>4.0746410323469781E-5</v>
      </c>
      <c r="AB834" s="45">
        <v>3.4242824006147212E-5</v>
      </c>
      <c r="AC834" s="45">
        <v>2.7344253610237213E-5</v>
      </c>
      <c r="AD834" s="45">
        <v>2.1137825014315861E-5</v>
      </c>
      <c r="AE834" s="45">
        <v>2.0136127648567662E-5</v>
      </c>
    </row>
    <row r="835" spans="1:31" ht="15" customHeight="1">
      <c r="A835" s="42" t="s">
        <v>47</v>
      </c>
      <c r="B835" s="42" t="s">
        <v>48</v>
      </c>
      <c r="C835" s="42" t="s">
        <v>49</v>
      </c>
      <c r="D835" s="42" t="s">
        <v>357</v>
      </c>
      <c r="E835" s="42" t="s">
        <v>369</v>
      </c>
      <c r="F835" s="42" t="s">
        <v>371</v>
      </c>
      <c r="G835" s="42" t="s">
        <v>373</v>
      </c>
      <c r="H835" s="43" t="s">
        <v>55</v>
      </c>
      <c r="I835" s="44">
        <v>1</v>
      </c>
      <c r="J835" s="45">
        <v>0.33373262095104023</v>
      </c>
      <c r="K835" s="45">
        <v>0.2888836846879998</v>
      </c>
      <c r="L835" s="45">
        <v>0.27253617728720597</v>
      </c>
      <c r="M835" s="45">
        <v>0.24766044681297333</v>
      </c>
      <c r="N835" s="45">
        <v>0.2263889159119824</v>
      </c>
      <c r="O835" s="45">
        <v>0.19498796449774111</v>
      </c>
      <c r="P835" s="45">
        <v>0.17373536871137177</v>
      </c>
      <c r="Q835" s="45">
        <v>0.15773824189310068</v>
      </c>
      <c r="R835" s="45">
        <v>0.13993973514509742</v>
      </c>
      <c r="S835" s="45">
        <v>0.14716874735583474</v>
      </c>
      <c r="T835" s="45">
        <v>0.16524597465665911</v>
      </c>
      <c r="U835" s="45">
        <v>0.19501153008647593</v>
      </c>
      <c r="V835" s="45">
        <v>0.22612428628566311</v>
      </c>
      <c r="W835" s="45">
        <v>0.25482288295074834</v>
      </c>
      <c r="X835" s="45">
        <v>0.30177983216749177</v>
      </c>
      <c r="Y835" s="45">
        <v>0.34634144082474416</v>
      </c>
      <c r="Z835" s="45">
        <v>0.32402978226066081</v>
      </c>
      <c r="AA835" s="45">
        <v>0.17533104391348722</v>
      </c>
      <c r="AB835" s="45">
        <v>0.14809444747167672</v>
      </c>
      <c r="AC835" s="45">
        <v>0.13680992619866389</v>
      </c>
      <c r="AD835" s="45">
        <v>0.10914318100666699</v>
      </c>
      <c r="AE835" s="45">
        <v>0.10786216968562952</v>
      </c>
    </row>
    <row r="836" spans="1:31" ht="15" customHeight="1">
      <c r="A836" s="42" t="s">
        <v>47</v>
      </c>
      <c r="B836" s="42" t="s">
        <v>48</v>
      </c>
      <c r="C836" s="42" t="s">
        <v>49</v>
      </c>
      <c r="D836" s="42" t="s">
        <v>357</v>
      </c>
      <c r="E836" s="42" t="s">
        <v>369</v>
      </c>
      <c r="F836" s="42" t="s">
        <v>371</v>
      </c>
      <c r="G836" s="42" t="s">
        <v>373</v>
      </c>
      <c r="H836" s="43" t="s">
        <v>56</v>
      </c>
      <c r="I836" s="44">
        <v>298</v>
      </c>
      <c r="J836" s="45">
        <v>1.5590455088004839E-2</v>
      </c>
      <c r="K836" s="45">
        <v>1.3495318793258115E-2</v>
      </c>
      <c r="L836" s="45">
        <v>1.2731638340268992E-2</v>
      </c>
      <c r="M836" s="45">
        <v>1.1569558475269271E-2</v>
      </c>
      <c r="N836" s="45">
        <v>1.0575850261002991E-2</v>
      </c>
      <c r="O836" s="45">
        <v>9.1089420462464269E-3</v>
      </c>
      <c r="P836" s="45">
        <v>8.1161183939589768E-3</v>
      </c>
      <c r="Q836" s="45">
        <v>7.368806108552531E-3</v>
      </c>
      <c r="R836" s="45">
        <v>6.5373416282566389E-3</v>
      </c>
      <c r="S836" s="45">
        <v>6.8750478761673856E-3</v>
      </c>
      <c r="T836" s="45">
        <v>7.7195328968589303E-3</v>
      </c>
      <c r="U836" s="45">
        <v>9.1100429225785991E-3</v>
      </c>
      <c r="V836" s="45">
        <v>1.0540673209948177E-2</v>
      </c>
      <c r="W836" s="45">
        <v>1.1878492156559176E-2</v>
      </c>
      <c r="X836" s="45">
        <v>1.4067533268022663E-2</v>
      </c>
      <c r="Y836" s="45">
        <v>1.6144537173932945E-2</v>
      </c>
      <c r="Z836" s="45">
        <v>1.5104490100960117E-2</v>
      </c>
      <c r="AA836" s="45">
        <v>8.172971012454306E-3</v>
      </c>
      <c r="AB836" s="45">
        <v>6.9033503672375233E-3</v>
      </c>
      <c r="AC836" s="45">
        <v>6.3773279151284629E-3</v>
      </c>
      <c r="AD836" s="45">
        <v>5.0876560953606719E-3</v>
      </c>
      <c r="AE836" s="45">
        <v>5.0279423803149901E-3</v>
      </c>
    </row>
    <row r="837" spans="1:31" ht="15" customHeight="1">
      <c r="A837" s="42" t="s">
        <v>47</v>
      </c>
      <c r="B837" s="42" t="s">
        <v>48</v>
      </c>
      <c r="C837" s="42" t="s">
        <v>49</v>
      </c>
      <c r="D837" s="42" t="s">
        <v>357</v>
      </c>
      <c r="E837" s="42" t="s">
        <v>369</v>
      </c>
      <c r="F837" s="42" t="s">
        <v>371</v>
      </c>
      <c r="G837" s="42" t="s">
        <v>374</v>
      </c>
      <c r="H837" s="43" t="s">
        <v>54</v>
      </c>
      <c r="I837" s="44">
        <v>25</v>
      </c>
      <c r="J837" s="45">
        <v>1.3681554420803489E-3</v>
      </c>
      <c r="K837" s="45">
        <v>1.7162436364948697E-3</v>
      </c>
      <c r="L837" s="45">
        <v>1.9190071298471347E-3</v>
      </c>
      <c r="M837" s="45">
        <v>1.0405105409138379E-2</v>
      </c>
      <c r="N837" s="45">
        <v>1.4805089721206135E-2</v>
      </c>
      <c r="O837" s="45">
        <v>1.4129209372306165E-2</v>
      </c>
      <c r="P837" s="45">
        <v>1.3033127056691036E-2</v>
      </c>
      <c r="Q837" s="45">
        <v>1.1908061775485137E-2</v>
      </c>
      <c r="R837" s="45">
        <v>1.1811069959498682E-2</v>
      </c>
      <c r="S837" s="45">
        <v>1.1292635867855767E-2</v>
      </c>
      <c r="T837" s="45">
        <v>1.625519414648427E-2</v>
      </c>
      <c r="U837" s="45">
        <v>1.6285731049613721E-2</v>
      </c>
      <c r="V837" s="45">
        <v>1.4026491994887008E-2</v>
      </c>
      <c r="W837" s="45">
        <v>1.3618544567598147E-2</v>
      </c>
      <c r="X837" s="45">
        <v>1.337050282500816E-2</v>
      </c>
      <c r="Y837" s="45">
        <v>1.158678085248366E-2</v>
      </c>
      <c r="Z837" s="45">
        <v>1.0586246877944802E-2</v>
      </c>
      <c r="AA837" s="45">
        <v>9.2756607471144031E-3</v>
      </c>
      <c r="AB837" s="45">
        <v>8.5211101286446177E-3</v>
      </c>
      <c r="AC837" s="45">
        <v>7.4457549797146772E-3</v>
      </c>
      <c r="AD837" s="45">
        <v>6.1888243151253753E-3</v>
      </c>
      <c r="AE837" s="45">
        <v>5.8077500398447529E-3</v>
      </c>
    </row>
    <row r="838" spans="1:31" ht="15" customHeight="1">
      <c r="A838" s="42" t="s">
        <v>47</v>
      </c>
      <c r="B838" s="42" t="s">
        <v>48</v>
      </c>
      <c r="C838" s="42" t="s">
        <v>49</v>
      </c>
      <c r="D838" s="42" t="s">
        <v>357</v>
      </c>
      <c r="E838" s="42" t="s">
        <v>369</v>
      </c>
      <c r="F838" s="42" t="s">
        <v>371</v>
      </c>
      <c r="G838" s="42" t="s">
        <v>374</v>
      </c>
      <c r="H838" s="43" t="s">
        <v>56</v>
      </c>
      <c r="I838" s="44">
        <v>298</v>
      </c>
      <c r="J838" s="45">
        <v>1.0745517599620884E-2</v>
      </c>
      <c r="K838" s="45">
        <v>1.3410913862163587E-2</v>
      </c>
      <c r="L838" s="45">
        <v>1.5179173466245449E-2</v>
      </c>
      <c r="M838" s="45">
        <v>8.1433344724155254E-2</v>
      </c>
      <c r="N838" s="45">
        <v>0.11243447748489056</v>
      </c>
      <c r="O838" s="45">
        <v>0.1069561270518275</v>
      </c>
      <c r="P838" s="45">
        <v>9.7116780088512086E-2</v>
      </c>
      <c r="Q838" s="45">
        <v>8.7942167292055257E-2</v>
      </c>
      <c r="R838" s="45">
        <v>8.6275854131591584E-2</v>
      </c>
      <c r="S838" s="45">
        <v>8.242030852318781E-2</v>
      </c>
      <c r="T838" s="45">
        <v>0.12031804967316402</v>
      </c>
      <c r="U838" s="45">
        <v>0.12092559585505278</v>
      </c>
      <c r="V838" s="45">
        <v>0.10486597451314521</v>
      </c>
      <c r="W838" s="45">
        <v>0.10217311654735146</v>
      </c>
      <c r="X838" s="45">
        <v>0.1018021526362704</v>
      </c>
      <c r="Y838" s="45">
        <v>9.0156953194580017E-2</v>
      </c>
      <c r="Z838" s="45">
        <v>8.5511456185755993E-2</v>
      </c>
      <c r="AA838" s="45">
        <v>7.5401529335931403E-2</v>
      </c>
      <c r="AB838" s="45">
        <v>7.0401341092550626E-2</v>
      </c>
      <c r="AC838" s="45">
        <v>6.2718213816778987E-2</v>
      </c>
      <c r="AD838" s="45">
        <v>5.074175278136954E-2</v>
      </c>
      <c r="AE838" s="45">
        <v>5.0960979465770731E-2</v>
      </c>
    </row>
    <row r="839" spans="1:31" ht="15" customHeight="1">
      <c r="A839" s="42" t="s">
        <v>47</v>
      </c>
      <c r="B839" s="42" t="s">
        <v>48</v>
      </c>
      <c r="C839" s="42" t="s">
        <v>49</v>
      </c>
      <c r="D839" s="42" t="s">
        <v>357</v>
      </c>
      <c r="E839" s="42" t="s">
        <v>369</v>
      </c>
      <c r="F839" s="42" t="s">
        <v>371</v>
      </c>
      <c r="G839" s="42" t="s">
        <v>375</v>
      </c>
      <c r="H839" s="43" t="s">
        <v>54</v>
      </c>
      <c r="I839" s="44">
        <v>25</v>
      </c>
      <c r="J839" s="45">
        <v>0.35107206539014674</v>
      </c>
      <c r="K839" s="45">
        <v>0.32689066809512329</v>
      </c>
      <c r="L839" s="45">
        <v>0.31176257878707619</v>
      </c>
      <c r="M839" s="45">
        <v>0.28145316964089184</v>
      </c>
      <c r="N839" s="45">
        <v>0.26085277927894629</v>
      </c>
      <c r="O839" s="45">
        <v>0.23375165680850379</v>
      </c>
      <c r="P839" s="45">
        <v>0.2152219029189566</v>
      </c>
      <c r="Q839" s="45">
        <v>0.19628918355349134</v>
      </c>
      <c r="R839" s="45">
        <v>0.17567415496612165</v>
      </c>
      <c r="S839" s="45">
        <v>0.16511573840101118</v>
      </c>
      <c r="T839" s="45">
        <v>0.14968471712352094</v>
      </c>
      <c r="U839" s="45">
        <v>0.13695652714052867</v>
      </c>
      <c r="V839" s="45">
        <v>0.12801139491724225</v>
      </c>
      <c r="W839" s="45">
        <v>0.11847208371288592</v>
      </c>
      <c r="X839" s="45">
        <v>0.10773691772620786</v>
      </c>
      <c r="Y839" s="45">
        <v>0.10045568492116901</v>
      </c>
      <c r="Z839" s="45">
        <v>9.2961764883664949E-2</v>
      </c>
      <c r="AA839" s="45">
        <v>8.2039591444896351E-2</v>
      </c>
      <c r="AB839" s="45">
        <v>7.4169833777441477E-2</v>
      </c>
      <c r="AC839" s="45">
        <v>6.7468149179896755E-2</v>
      </c>
      <c r="AD839" s="45">
        <v>5.4959700097080087E-2</v>
      </c>
      <c r="AE839" s="45">
        <v>5.1902875127602423E-2</v>
      </c>
    </row>
    <row r="840" spans="1:31" ht="15" customHeight="1">
      <c r="A840" s="42" t="s">
        <v>47</v>
      </c>
      <c r="B840" s="42" t="s">
        <v>48</v>
      </c>
      <c r="C840" s="42" t="s">
        <v>49</v>
      </c>
      <c r="D840" s="42" t="s">
        <v>357</v>
      </c>
      <c r="E840" s="42" t="s">
        <v>369</v>
      </c>
      <c r="F840" s="42" t="s">
        <v>371</v>
      </c>
      <c r="G840" s="42" t="s">
        <v>375</v>
      </c>
      <c r="H840" s="43" t="s">
        <v>55</v>
      </c>
      <c r="I840" s="44">
        <v>1</v>
      </c>
      <c r="J840" s="45">
        <v>65.303753699019254</v>
      </c>
      <c r="K840" s="45">
        <v>64.194655118436401</v>
      </c>
      <c r="L840" s="45">
        <v>65.845564358164467</v>
      </c>
      <c r="M840" s="45">
        <v>61.721639484939203</v>
      </c>
      <c r="N840" s="45">
        <v>60.451635794849437</v>
      </c>
      <c r="O840" s="45">
        <v>59.209253005405003</v>
      </c>
      <c r="P840" s="45">
        <v>58.563350942225</v>
      </c>
      <c r="Q840" s="45">
        <v>58.15087743668969</v>
      </c>
      <c r="R840" s="45">
        <v>55.088464415179843</v>
      </c>
      <c r="S840" s="45">
        <v>54.949191067705286</v>
      </c>
      <c r="T840" s="45">
        <v>53.441898343163039</v>
      </c>
      <c r="U840" s="45">
        <v>52.262797976932497</v>
      </c>
      <c r="V840" s="45">
        <v>51.999612978658341</v>
      </c>
      <c r="W840" s="45">
        <v>52.37713580069979</v>
      </c>
      <c r="X840" s="45">
        <v>52.604791371672853</v>
      </c>
      <c r="Y840" s="45">
        <v>55.110940193387378</v>
      </c>
      <c r="Z840" s="45">
        <v>57.993187490761834</v>
      </c>
      <c r="AA840" s="45">
        <v>55.68814772722849</v>
      </c>
      <c r="AB840" s="45">
        <v>54.647560116377157</v>
      </c>
      <c r="AC840" s="45">
        <v>53.764846539525614</v>
      </c>
      <c r="AD840" s="45">
        <v>43.12852803329919</v>
      </c>
      <c r="AE840" s="45">
        <v>47.40167704710575</v>
      </c>
    </row>
    <row r="841" spans="1:31" ht="15" customHeight="1">
      <c r="A841" s="42" t="s">
        <v>47</v>
      </c>
      <c r="B841" s="42" t="s">
        <v>48</v>
      </c>
      <c r="C841" s="42" t="s">
        <v>49</v>
      </c>
      <c r="D841" s="42" t="s">
        <v>357</v>
      </c>
      <c r="E841" s="42" t="s">
        <v>369</v>
      </c>
      <c r="F841" s="42" t="s">
        <v>371</v>
      </c>
      <c r="G841" s="42" t="s">
        <v>375</v>
      </c>
      <c r="H841" s="43" t="s">
        <v>56</v>
      </c>
      <c r="I841" s="44">
        <v>298</v>
      </c>
      <c r="J841" s="45">
        <v>2.7573263544154565</v>
      </c>
      <c r="K841" s="45">
        <v>2.5543591241638439</v>
      </c>
      <c r="L841" s="45">
        <v>2.4660139037993107</v>
      </c>
      <c r="M841" s="45">
        <v>2.2027333780726028</v>
      </c>
      <c r="N841" s="45">
        <v>1.980997514435898</v>
      </c>
      <c r="O841" s="45">
        <v>1.7694671545591807</v>
      </c>
      <c r="P841" s="45">
        <v>1.6037331735579738</v>
      </c>
      <c r="Q841" s="45">
        <v>1.4496142649527712</v>
      </c>
      <c r="R841" s="45">
        <v>1.2832400299482301</v>
      </c>
      <c r="S841" s="45">
        <v>1.2051119207502925</v>
      </c>
      <c r="T841" s="45">
        <v>1.1079395956692717</v>
      </c>
      <c r="U841" s="45">
        <v>1.0169362124582031</v>
      </c>
      <c r="V841" s="45">
        <v>0.95704896717419263</v>
      </c>
      <c r="W841" s="45">
        <v>0.88883668564732154</v>
      </c>
      <c r="X841" s="45">
        <v>0.82030199510600865</v>
      </c>
      <c r="Y841" s="45">
        <v>0.7816475170172883</v>
      </c>
      <c r="Z841" s="45">
        <v>0.75090785019962891</v>
      </c>
      <c r="AA841" s="45">
        <v>0.66689703619923513</v>
      </c>
      <c r="AB841" s="45">
        <v>0.61279055049297959</v>
      </c>
      <c r="AC841" s="45">
        <v>0.56830795770414377</v>
      </c>
      <c r="AD841" s="45">
        <v>0.45061087102579234</v>
      </c>
      <c r="AE841" s="45">
        <v>0.45542961309383656</v>
      </c>
    </row>
    <row r="842" spans="1:31" ht="15" customHeight="1">
      <c r="A842" s="42" t="s">
        <v>47</v>
      </c>
      <c r="B842" s="42" t="s">
        <v>48</v>
      </c>
      <c r="C842" s="42" t="s">
        <v>49</v>
      </c>
      <c r="D842" s="42" t="s">
        <v>357</v>
      </c>
      <c r="E842" s="42" t="s">
        <v>369</v>
      </c>
      <c r="F842" s="42" t="s">
        <v>371</v>
      </c>
      <c r="G842" s="42" t="s">
        <v>376</v>
      </c>
      <c r="H842" s="43" t="s">
        <v>54</v>
      </c>
      <c r="I842" s="44">
        <v>25</v>
      </c>
      <c r="J842" s="45"/>
      <c r="K842" s="45"/>
      <c r="L842" s="45"/>
      <c r="M842" s="45"/>
      <c r="N842" s="45"/>
      <c r="O842" s="45"/>
      <c r="P842" s="45"/>
      <c r="Q842" s="45"/>
      <c r="R842" s="45"/>
      <c r="S842" s="45"/>
      <c r="T842" s="45">
        <v>5.1823056172623645E-8</v>
      </c>
      <c r="U842" s="45">
        <v>4.1880895006988947E-8</v>
      </c>
      <c r="V842" s="45">
        <v>1.9011000358693423E-7</v>
      </c>
      <c r="W842" s="45">
        <v>2.2666305186999253E-6</v>
      </c>
      <c r="X842" s="45">
        <v>1.9393118625166378E-6</v>
      </c>
      <c r="Y842" s="45">
        <v>2.6737671874740901E-6</v>
      </c>
      <c r="Z842" s="45">
        <v>3.7877066178140143E-6</v>
      </c>
      <c r="AA842" s="45">
        <v>3.765397639035652E-6</v>
      </c>
      <c r="AB842" s="45">
        <v>3.6721858855780175E-6</v>
      </c>
      <c r="AC842" s="45">
        <v>5.2740536071619264E-6</v>
      </c>
      <c r="AD842" s="45">
        <v>3.8636359059708792E-6</v>
      </c>
      <c r="AE842" s="45">
        <v>6.2733861772271947E-6</v>
      </c>
    </row>
    <row r="843" spans="1:31" ht="15" customHeight="1">
      <c r="A843" s="42" t="s">
        <v>47</v>
      </c>
      <c r="B843" s="42" t="s">
        <v>48</v>
      </c>
      <c r="C843" s="42" t="s">
        <v>49</v>
      </c>
      <c r="D843" s="42" t="s">
        <v>357</v>
      </c>
      <c r="E843" s="42" t="s">
        <v>369</v>
      </c>
      <c r="F843" s="42" t="s">
        <v>371</v>
      </c>
      <c r="G843" s="42" t="s">
        <v>376</v>
      </c>
      <c r="H843" s="43" t="s">
        <v>56</v>
      </c>
      <c r="I843" s="44">
        <v>298</v>
      </c>
      <c r="J843" s="45"/>
      <c r="K843" s="45"/>
      <c r="L843" s="45"/>
      <c r="M843" s="45"/>
      <c r="N843" s="45"/>
      <c r="O843" s="45"/>
      <c r="P843" s="45"/>
      <c r="Q843" s="45"/>
      <c r="R843" s="45"/>
      <c r="S843" s="45"/>
      <c r="T843" s="45">
        <v>4.1822271000609779E-6</v>
      </c>
      <c r="U843" s="45">
        <v>4.4112251357519438E-6</v>
      </c>
      <c r="V843" s="45">
        <v>2.5315033650615874E-5</v>
      </c>
      <c r="W843" s="45">
        <v>3.8041371131199056E-4</v>
      </c>
      <c r="X843" s="45">
        <v>4.1625463262720921E-4</v>
      </c>
      <c r="Y843" s="45">
        <v>7.0274759889403255E-4</v>
      </c>
      <c r="Z843" s="45">
        <v>1.0330544841454545E-3</v>
      </c>
      <c r="AA843" s="45">
        <v>7.5526863617913055E-4</v>
      </c>
      <c r="AB843" s="45">
        <v>7.4031235791821982E-4</v>
      </c>
      <c r="AC843" s="45">
        <v>1.2300342797524958E-3</v>
      </c>
      <c r="AD843" s="45">
        <v>9.2993724538613755E-4</v>
      </c>
      <c r="AE843" s="45">
        <v>1.5664493580426094E-3</v>
      </c>
    </row>
    <row r="844" spans="1:31" ht="15" customHeight="1">
      <c r="A844" s="42" t="s">
        <v>47</v>
      </c>
      <c r="B844" s="42" t="s">
        <v>48</v>
      </c>
      <c r="C844" s="42" t="s">
        <v>49</v>
      </c>
      <c r="D844" s="42" t="s">
        <v>357</v>
      </c>
      <c r="E844" s="42" t="s">
        <v>369</v>
      </c>
      <c r="F844" s="42" t="s">
        <v>377</v>
      </c>
      <c r="G844" s="42" t="s">
        <v>378</v>
      </c>
      <c r="H844" s="43" t="s">
        <v>54</v>
      </c>
      <c r="I844" s="44">
        <v>25</v>
      </c>
      <c r="J844" s="45">
        <v>3.5338461099683813E-8</v>
      </c>
      <c r="K844" s="45">
        <v>3.6939296357103763E-8</v>
      </c>
      <c r="L844" s="45">
        <v>5.3205325288504299E-8</v>
      </c>
      <c r="M844" s="45">
        <v>1.0560041443677487E-8</v>
      </c>
      <c r="N844" s="45">
        <v>1.4228629521795687E-8</v>
      </c>
      <c r="O844" s="45">
        <v>2.0451074548953374E-8</v>
      </c>
      <c r="P844" s="45">
        <v>1.3294989776405223E-7</v>
      </c>
      <c r="Q844" s="45">
        <v>1.0606326714300458E-7</v>
      </c>
      <c r="R844" s="45">
        <v>6.5547970589403995E-8</v>
      </c>
      <c r="S844" s="45">
        <v>4.0255979588680775E-8</v>
      </c>
      <c r="T844" s="45">
        <v>2.8936446814044252E-8</v>
      </c>
      <c r="U844" s="45">
        <v>6.1644583096642796E-8</v>
      </c>
      <c r="V844" s="45">
        <v>1.0508199950272134E-7</v>
      </c>
      <c r="W844" s="45">
        <v>3.0881736751018813E-7</v>
      </c>
      <c r="X844" s="45">
        <v>3.3799710734007327E-7</v>
      </c>
      <c r="Y844" s="45">
        <v>8.9819954474376012E-7</v>
      </c>
      <c r="Z844" s="45">
        <v>1.1634852793217063E-6</v>
      </c>
      <c r="AA844" s="45">
        <v>1.1827990830871081E-6</v>
      </c>
      <c r="AB844" s="45">
        <v>1.263673323909879E-6</v>
      </c>
      <c r="AC844" s="45">
        <v>1.49642482985024E-6</v>
      </c>
      <c r="AD844" s="45">
        <v>1.5511847089811239E-6</v>
      </c>
      <c r="AE844" s="45">
        <v>1.8612685599679359E-6</v>
      </c>
    </row>
    <row r="845" spans="1:31" ht="15" customHeight="1">
      <c r="A845" s="42" t="s">
        <v>47</v>
      </c>
      <c r="B845" s="42" t="s">
        <v>48</v>
      </c>
      <c r="C845" s="42" t="s">
        <v>49</v>
      </c>
      <c r="D845" s="42" t="s">
        <v>357</v>
      </c>
      <c r="E845" s="42" t="s">
        <v>369</v>
      </c>
      <c r="F845" s="42" t="s">
        <v>377</v>
      </c>
      <c r="G845" s="42" t="s">
        <v>378</v>
      </c>
      <c r="H845" s="43" t="s">
        <v>56</v>
      </c>
      <c r="I845" s="44">
        <v>298</v>
      </c>
      <c r="J845" s="45">
        <v>2.1767098127965738E-6</v>
      </c>
      <c r="K845" s="45">
        <v>2.3089452026258768E-6</v>
      </c>
      <c r="L845" s="45">
        <v>3.5365050732411655E-6</v>
      </c>
      <c r="M845" s="45">
        <v>7.0714435068227225E-7</v>
      </c>
      <c r="N845" s="45">
        <v>1.0310310934770953E-6</v>
      </c>
      <c r="O845" s="45">
        <v>1.4090629334717382E-6</v>
      </c>
      <c r="P845" s="45">
        <v>9.3010328194309679E-6</v>
      </c>
      <c r="Q845" s="45">
        <v>7.6968177501817859E-6</v>
      </c>
      <c r="R845" s="45">
        <v>5.0012873983532916E-6</v>
      </c>
      <c r="S845" s="45">
        <v>4.1473916515306541E-6</v>
      </c>
      <c r="T845" s="45">
        <v>3.9869468292288042E-6</v>
      </c>
      <c r="U845" s="45">
        <v>1.2541789603005787E-5</v>
      </c>
      <c r="V845" s="45">
        <v>3.2467625068476009E-5</v>
      </c>
      <c r="W845" s="45">
        <v>1.1639118330423045E-4</v>
      </c>
      <c r="X845" s="45">
        <v>1.6437140147587551E-4</v>
      </c>
      <c r="Y845" s="45">
        <v>5.2928722411444285E-4</v>
      </c>
      <c r="Z845" s="45">
        <v>8.1004182555805438E-4</v>
      </c>
      <c r="AA845" s="45">
        <v>7.9781038683969063E-4</v>
      </c>
      <c r="AB845" s="45">
        <v>9.1751317297970847E-4</v>
      </c>
      <c r="AC845" s="45">
        <v>1.1944863705375607E-3</v>
      </c>
      <c r="AD845" s="45">
        <v>1.2710938350540878E-3</v>
      </c>
      <c r="AE845" s="45">
        <v>1.5673563843916698E-3</v>
      </c>
    </row>
    <row r="846" spans="1:31" ht="15" customHeight="1">
      <c r="A846" s="42" t="s">
        <v>47</v>
      </c>
      <c r="B846" s="42" t="s">
        <v>48</v>
      </c>
      <c r="C846" s="42" t="s">
        <v>49</v>
      </c>
      <c r="D846" s="42" t="s">
        <v>357</v>
      </c>
      <c r="E846" s="42" t="s">
        <v>369</v>
      </c>
      <c r="F846" s="42" t="s">
        <v>377</v>
      </c>
      <c r="G846" s="42" t="s">
        <v>379</v>
      </c>
      <c r="H846" s="43" t="s">
        <v>54</v>
      </c>
      <c r="I846" s="44">
        <v>25</v>
      </c>
      <c r="J846" s="45">
        <v>6.4432100799019477E-5</v>
      </c>
      <c r="K846" s="45">
        <v>5.4730329166000114E-5</v>
      </c>
      <c r="L846" s="45">
        <v>5.0676322830083094E-5</v>
      </c>
      <c r="M846" s="45">
        <v>4.4954332278622101E-5</v>
      </c>
      <c r="N846" s="45">
        <v>4.0979211888779453E-5</v>
      </c>
      <c r="O846" s="45">
        <v>3.3980217870048808E-5</v>
      </c>
      <c r="P846" s="45">
        <v>2.9419824102206365E-5</v>
      </c>
      <c r="Q846" s="45">
        <v>2.5812261585408007E-5</v>
      </c>
      <c r="R846" s="45">
        <v>2.2343691660529319E-5</v>
      </c>
      <c r="S846" s="45">
        <v>2.0395835059171697E-5</v>
      </c>
      <c r="T846" s="45">
        <v>1.9493638904030228E-5</v>
      </c>
      <c r="U846" s="45">
        <v>1.8312820715571167E-5</v>
      </c>
      <c r="V846" s="45">
        <v>1.9307612288393367E-5</v>
      </c>
      <c r="W846" s="45">
        <v>1.8824841113833569E-5</v>
      </c>
      <c r="X846" s="45">
        <v>1.9296990700002526E-5</v>
      </c>
      <c r="Y846" s="45">
        <v>2.6950877920484595E-5</v>
      </c>
      <c r="Z846" s="45">
        <v>2.6626229715318045E-5</v>
      </c>
      <c r="AA846" s="45">
        <v>2.529203074367324E-5</v>
      </c>
      <c r="AB846" s="45">
        <v>2.450755020190462E-5</v>
      </c>
      <c r="AC846" s="45">
        <v>2.2659002786450996E-5</v>
      </c>
      <c r="AD846" s="45">
        <v>1.8759855907294568E-5</v>
      </c>
      <c r="AE846" s="45">
        <v>1.9380743081325012E-5</v>
      </c>
    </row>
    <row r="847" spans="1:31" ht="15" customHeight="1">
      <c r="A847" s="42" t="s">
        <v>47</v>
      </c>
      <c r="B847" s="42" t="s">
        <v>48</v>
      </c>
      <c r="C847" s="42" t="s">
        <v>49</v>
      </c>
      <c r="D847" s="42" t="s">
        <v>357</v>
      </c>
      <c r="E847" s="42" t="s">
        <v>369</v>
      </c>
      <c r="F847" s="42" t="s">
        <v>377</v>
      </c>
      <c r="G847" s="42" t="s">
        <v>379</v>
      </c>
      <c r="H847" s="43" t="s">
        <v>55</v>
      </c>
      <c r="I847" s="44">
        <v>1</v>
      </c>
      <c r="J847" s="45">
        <v>8.4956196392459105E-2</v>
      </c>
      <c r="K847" s="45">
        <v>7.3230657662379031E-2</v>
      </c>
      <c r="L847" s="45">
        <v>7.2104794501995847E-2</v>
      </c>
      <c r="M847" s="45">
        <v>6.4439753663400143E-2</v>
      </c>
      <c r="N847" s="45">
        <v>6.3564137675115526E-2</v>
      </c>
      <c r="O847" s="45">
        <v>5.0116448200237161E-2</v>
      </c>
      <c r="P847" s="45">
        <v>4.4057830474674736E-2</v>
      </c>
      <c r="Q847" s="45">
        <v>4.0097022720098158E-2</v>
      </c>
      <c r="R847" s="45">
        <v>3.649365465431386E-2</v>
      </c>
      <c r="S847" s="45">
        <v>4.4980679072192435E-2</v>
      </c>
      <c r="T847" s="45">
        <v>5.7494728268988451E-2</v>
      </c>
      <c r="U847" s="45">
        <v>7.9755327254689243E-2</v>
      </c>
      <c r="V847" s="45">
        <v>0.12797632167287329</v>
      </c>
      <c r="W847" s="45">
        <v>0.15220425571653615</v>
      </c>
      <c r="X847" s="45">
        <v>0.20131453117717105</v>
      </c>
      <c r="Y847" s="45">
        <v>0.34069860667099017</v>
      </c>
      <c r="Z847" s="45">
        <v>0.39768122271258421</v>
      </c>
      <c r="AA847" s="45">
        <v>0.36597487236523041</v>
      </c>
      <c r="AB847" s="45">
        <v>0.3817299641672639</v>
      </c>
      <c r="AC847" s="45">
        <v>0.38801270460672255</v>
      </c>
      <c r="AD847" s="45">
        <v>0.32977858911729485</v>
      </c>
      <c r="AE847" s="45">
        <v>0.35011280929433952</v>
      </c>
    </row>
    <row r="848" spans="1:31" ht="15" customHeight="1">
      <c r="A848" s="42" t="s">
        <v>47</v>
      </c>
      <c r="B848" s="42" t="s">
        <v>48</v>
      </c>
      <c r="C848" s="42" t="s">
        <v>49</v>
      </c>
      <c r="D848" s="42" t="s">
        <v>357</v>
      </c>
      <c r="E848" s="42" t="s">
        <v>369</v>
      </c>
      <c r="F848" s="42" t="s">
        <v>377</v>
      </c>
      <c r="G848" s="42" t="s">
        <v>379</v>
      </c>
      <c r="H848" s="43" t="s">
        <v>56</v>
      </c>
      <c r="I848" s="44">
        <v>298</v>
      </c>
      <c r="J848" s="45">
        <v>3.968763259744169E-3</v>
      </c>
      <c r="K848" s="45">
        <v>3.4209999493308996E-3</v>
      </c>
      <c r="L848" s="45">
        <v>3.3684047942569026E-3</v>
      </c>
      <c r="M848" s="45">
        <v>3.0103292945459215E-3</v>
      </c>
      <c r="N848" s="45">
        <v>2.9694245379568861E-3</v>
      </c>
      <c r="O848" s="45">
        <v>2.3412102555965754E-3</v>
      </c>
      <c r="P848" s="45">
        <v>2.0581794654865432E-3</v>
      </c>
      <c r="Q848" s="45">
        <v>1.8731487205182445E-3</v>
      </c>
      <c r="R848" s="45">
        <v>1.7048159161858333E-3</v>
      </c>
      <c r="S848" s="45">
        <v>2.1012907129501299E-3</v>
      </c>
      <c r="T848" s="45">
        <v>2.6858896089769135E-3</v>
      </c>
      <c r="U848" s="45">
        <v>3.7258025428152796E-3</v>
      </c>
      <c r="V848" s="45">
        <v>5.9655537552920418E-3</v>
      </c>
      <c r="W848" s="45">
        <v>7.0949556704608995E-3</v>
      </c>
      <c r="X848" s="45">
        <v>9.384321157621606E-3</v>
      </c>
      <c r="Y848" s="45">
        <v>1.5881499211903953E-2</v>
      </c>
      <c r="Z848" s="45">
        <v>1.8537716041322289E-2</v>
      </c>
      <c r="AA848" s="45">
        <v>1.7059740001578314E-2</v>
      </c>
      <c r="AB848" s="45">
        <v>1.7794155912175157E-2</v>
      </c>
      <c r="AC848" s="45">
        <v>1.8087022788239249E-2</v>
      </c>
      <c r="AD848" s="45">
        <v>1.5372467928676125E-2</v>
      </c>
      <c r="AE848" s="45">
        <v>1.6320337675124506E-2</v>
      </c>
    </row>
    <row r="849" spans="1:31" ht="15" customHeight="1">
      <c r="A849" s="42" t="s">
        <v>47</v>
      </c>
      <c r="B849" s="42" t="s">
        <v>48</v>
      </c>
      <c r="C849" s="42" t="s">
        <v>49</v>
      </c>
      <c r="D849" s="42" t="s">
        <v>357</v>
      </c>
      <c r="E849" s="42" t="s">
        <v>369</v>
      </c>
      <c r="F849" s="42" t="s">
        <v>377</v>
      </c>
      <c r="G849" s="42" t="s">
        <v>380</v>
      </c>
      <c r="H849" s="43" t="s">
        <v>54</v>
      </c>
      <c r="I849" s="44">
        <v>25</v>
      </c>
      <c r="J849" s="45">
        <v>9.9384314556791461E-4</v>
      </c>
      <c r="K849" s="45">
        <v>1.290068481290191E-3</v>
      </c>
      <c r="L849" s="45">
        <v>1.4709473726312644E-3</v>
      </c>
      <c r="M849" s="45">
        <v>8.6319768474951604E-3</v>
      </c>
      <c r="N849" s="45">
        <v>1.2526452831429193E-2</v>
      </c>
      <c r="O849" s="45">
        <v>1.2500441554966006E-2</v>
      </c>
      <c r="P849" s="45">
        <v>1.1769458124725686E-2</v>
      </c>
      <c r="Q849" s="45">
        <v>1.1007609928141853E-2</v>
      </c>
      <c r="R849" s="45">
        <v>1.1215171051100491E-2</v>
      </c>
      <c r="S849" s="45">
        <v>1.0775028437016974E-2</v>
      </c>
      <c r="T849" s="45">
        <v>1.5891710860649194E-2</v>
      </c>
      <c r="U849" s="45">
        <v>1.6311377966503754E-2</v>
      </c>
      <c r="V849" s="45">
        <v>1.4312598239610258E-2</v>
      </c>
      <c r="W849" s="45">
        <v>1.4118787412558296E-2</v>
      </c>
      <c r="X849" s="45">
        <v>1.4315039642658615E-2</v>
      </c>
      <c r="Y849" s="45">
        <v>1.275428375955354E-2</v>
      </c>
      <c r="Z849" s="45">
        <v>1.1811848254334316E-2</v>
      </c>
      <c r="AA849" s="45">
        <v>1.1087979276770042E-2</v>
      </c>
      <c r="AB849" s="45">
        <v>1.0431157535150211E-2</v>
      </c>
      <c r="AC849" s="45">
        <v>9.275431608275729E-3</v>
      </c>
      <c r="AD849" s="45">
        <v>7.7721518246261223E-3</v>
      </c>
      <c r="AE849" s="45">
        <v>7.4022888566440985E-3</v>
      </c>
    </row>
    <row r="850" spans="1:31" ht="15" customHeight="1">
      <c r="A850" s="42" t="s">
        <v>47</v>
      </c>
      <c r="B850" s="42" t="s">
        <v>48</v>
      </c>
      <c r="C850" s="42" t="s">
        <v>49</v>
      </c>
      <c r="D850" s="42" t="s">
        <v>357</v>
      </c>
      <c r="E850" s="42" t="s">
        <v>369</v>
      </c>
      <c r="F850" s="42" t="s">
        <v>377</v>
      </c>
      <c r="G850" s="42" t="s">
        <v>380</v>
      </c>
      <c r="H850" s="43" t="s">
        <v>56</v>
      </c>
      <c r="I850" s="44">
        <v>298</v>
      </c>
      <c r="J850" s="45">
        <v>9.3433343103174558E-3</v>
      </c>
      <c r="K850" s="45">
        <v>1.2058631467245628E-2</v>
      </c>
      <c r="L850" s="45">
        <v>1.3856960648485841E-2</v>
      </c>
      <c r="M850" s="45">
        <v>8.0682401439548274E-2</v>
      </c>
      <c r="N850" s="45">
        <v>0.11422492364134475</v>
      </c>
      <c r="O850" s="45">
        <v>0.1136881857878321</v>
      </c>
      <c r="P850" s="45">
        <v>0.1055265669186768</v>
      </c>
      <c r="Q850" s="45">
        <v>9.7658533704518463E-2</v>
      </c>
      <c r="R850" s="45">
        <v>9.8111966965377939E-2</v>
      </c>
      <c r="S850" s="45">
        <v>9.4238552796268429E-2</v>
      </c>
      <c r="T850" s="45">
        <v>0.14028172170837028</v>
      </c>
      <c r="U850" s="45">
        <v>0.14350944754300798</v>
      </c>
      <c r="V850" s="45">
        <v>0.12564312238318751</v>
      </c>
      <c r="W850" s="45">
        <v>0.12348851253936619</v>
      </c>
      <c r="X850" s="45">
        <v>0.12564510403360554</v>
      </c>
      <c r="Y850" s="45">
        <v>0.11241773899055107</v>
      </c>
      <c r="Z850" s="45">
        <v>0.10604949344845864</v>
      </c>
      <c r="AA850" s="45">
        <v>9.8351189890765009E-2</v>
      </c>
      <c r="AB850" s="45">
        <v>9.2775974045617396E-2</v>
      </c>
      <c r="AC850" s="45">
        <v>8.2503734025788894E-2</v>
      </c>
      <c r="AD850" s="45">
        <v>6.6312087800626918E-2</v>
      </c>
      <c r="AE850" s="45">
        <v>6.6789347354132847E-2</v>
      </c>
    </row>
    <row r="851" spans="1:31" ht="15" customHeight="1">
      <c r="A851" s="42" t="s">
        <v>47</v>
      </c>
      <c r="B851" s="42" t="s">
        <v>48</v>
      </c>
      <c r="C851" s="42" t="s">
        <v>49</v>
      </c>
      <c r="D851" s="42" t="s">
        <v>357</v>
      </c>
      <c r="E851" s="42" t="s">
        <v>369</v>
      </c>
      <c r="F851" s="42" t="s">
        <v>377</v>
      </c>
      <c r="G851" s="42" t="s">
        <v>381</v>
      </c>
      <c r="H851" s="43" t="s">
        <v>54</v>
      </c>
      <c r="I851" s="44">
        <v>25</v>
      </c>
      <c r="J851" s="45">
        <v>0.25502260566082463</v>
      </c>
      <c r="K851" s="45">
        <v>0.24571764682471528</v>
      </c>
      <c r="L851" s="45">
        <v>0.23897063174962124</v>
      </c>
      <c r="M851" s="45">
        <v>0.23349088245281768</v>
      </c>
      <c r="N851" s="45">
        <v>0.22070518295506356</v>
      </c>
      <c r="O851" s="45">
        <v>0.20680555063742004</v>
      </c>
      <c r="P851" s="45">
        <v>0.19435436813515949</v>
      </c>
      <c r="Q851" s="45">
        <v>0.18144638534865543</v>
      </c>
      <c r="R851" s="45">
        <v>0.16681094125753657</v>
      </c>
      <c r="S851" s="45">
        <v>0.15754752012629705</v>
      </c>
      <c r="T851" s="45">
        <v>0.14633760897279366</v>
      </c>
      <c r="U851" s="45">
        <v>0.13717220752100526</v>
      </c>
      <c r="V851" s="45">
        <v>0.13062251532389188</v>
      </c>
      <c r="W851" s="45">
        <v>0.12282385654079124</v>
      </c>
      <c r="X851" s="45">
        <v>0.11534781215137839</v>
      </c>
      <c r="Y851" s="45">
        <v>0.11057776331984875</v>
      </c>
      <c r="Z851" s="45">
        <v>0.1037242256789432</v>
      </c>
      <c r="AA851" s="45">
        <v>9.8068840012144512E-2</v>
      </c>
      <c r="AB851" s="45">
        <v>9.0795355160074642E-2</v>
      </c>
      <c r="AC851" s="45">
        <v>8.4047380710217404E-2</v>
      </c>
      <c r="AD851" s="45">
        <v>6.9020400586661673E-2</v>
      </c>
      <c r="AE851" s="45">
        <v>6.6152997554817572E-2</v>
      </c>
    </row>
    <row r="852" spans="1:31" ht="15" customHeight="1">
      <c r="A852" s="42" t="s">
        <v>47</v>
      </c>
      <c r="B852" s="42" t="s">
        <v>48</v>
      </c>
      <c r="C852" s="42" t="s">
        <v>49</v>
      </c>
      <c r="D852" s="42" t="s">
        <v>357</v>
      </c>
      <c r="E852" s="42" t="s">
        <v>369</v>
      </c>
      <c r="F852" s="42" t="s">
        <v>377</v>
      </c>
      <c r="G852" s="42" t="s">
        <v>381</v>
      </c>
      <c r="H852" s="43" t="s">
        <v>55</v>
      </c>
      <c r="I852" s="44">
        <v>1</v>
      </c>
      <c r="J852" s="45">
        <v>52.959217911041314</v>
      </c>
      <c r="K852" s="45">
        <v>55.034416521930133</v>
      </c>
      <c r="L852" s="45">
        <v>58.395671715623379</v>
      </c>
      <c r="M852" s="45">
        <v>59.546213398825671</v>
      </c>
      <c r="N852" s="45">
        <v>60.447255069391581</v>
      </c>
      <c r="O852" s="45">
        <v>61.705140788829141</v>
      </c>
      <c r="P852" s="45">
        <v>61.82507938181093</v>
      </c>
      <c r="Q852" s="45">
        <v>61.822433114244369</v>
      </c>
      <c r="R852" s="45">
        <v>58.939762353238933</v>
      </c>
      <c r="S852" s="45">
        <v>57.892715161582302</v>
      </c>
      <c r="T852" s="45">
        <v>56.128985101067364</v>
      </c>
      <c r="U852" s="45">
        <v>54.669611294344094</v>
      </c>
      <c r="V852" s="45">
        <v>53.649661219156442</v>
      </c>
      <c r="W852" s="45">
        <v>53.210387436027226</v>
      </c>
      <c r="X852" s="45">
        <v>53.640610709368516</v>
      </c>
      <c r="Y852" s="45">
        <v>55.136268801109509</v>
      </c>
      <c r="Z852" s="45">
        <v>54.885529960586773</v>
      </c>
      <c r="AA852" s="45">
        <v>57.714306412400717</v>
      </c>
      <c r="AB852" s="45">
        <v>58.105700282042939</v>
      </c>
      <c r="AC852" s="45">
        <v>58.619561854179182</v>
      </c>
      <c r="AD852" s="45">
        <v>47.809049931616272</v>
      </c>
      <c r="AE852" s="45">
        <v>53.346917254402634</v>
      </c>
    </row>
    <row r="853" spans="1:31" ht="15" customHeight="1">
      <c r="A853" s="42" t="s">
        <v>47</v>
      </c>
      <c r="B853" s="42" t="s">
        <v>48</v>
      </c>
      <c r="C853" s="42" t="s">
        <v>49</v>
      </c>
      <c r="D853" s="42" t="s">
        <v>357</v>
      </c>
      <c r="E853" s="42" t="s">
        <v>369</v>
      </c>
      <c r="F853" s="42" t="s">
        <v>377</v>
      </c>
      <c r="G853" s="42" t="s">
        <v>381</v>
      </c>
      <c r="H853" s="43" t="s">
        <v>56</v>
      </c>
      <c r="I853" s="44">
        <v>298</v>
      </c>
      <c r="J853" s="45">
        <v>2.3975226593888244</v>
      </c>
      <c r="K853" s="45">
        <v>2.2967916750394215</v>
      </c>
      <c r="L853" s="45">
        <v>2.2512067405748057</v>
      </c>
      <c r="M853" s="45">
        <v>2.1824207181462985</v>
      </c>
      <c r="N853" s="45">
        <v>2.0125436154629934</v>
      </c>
      <c r="O853" s="45">
        <v>1.8808413894372922</v>
      </c>
      <c r="P853" s="45">
        <v>1.7426077749378184</v>
      </c>
      <c r="Q853" s="45">
        <v>1.6097761507548174</v>
      </c>
      <c r="R853" s="45">
        <v>1.4592866647822633</v>
      </c>
      <c r="S853" s="45">
        <v>1.3779128640010865</v>
      </c>
      <c r="T853" s="45">
        <v>1.291773548952623</v>
      </c>
      <c r="U853" s="45">
        <v>1.2068574316663809</v>
      </c>
      <c r="V853" s="45">
        <v>1.1466695567140044</v>
      </c>
      <c r="W853" s="45">
        <v>1.0742661466153856</v>
      </c>
      <c r="X853" s="45">
        <v>1.0124238716475591</v>
      </c>
      <c r="Y853" s="45">
        <v>0.97464525404951696</v>
      </c>
      <c r="Z853" s="45">
        <v>0.93125998190411552</v>
      </c>
      <c r="AA853" s="45">
        <v>0.86987780781739965</v>
      </c>
      <c r="AB853" s="45">
        <v>0.80754484681190242</v>
      </c>
      <c r="AC853" s="45">
        <v>0.74759030485364608</v>
      </c>
      <c r="AD853" s="45">
        <v>0.58888284313171146</v>
      </c>
      <c r="AE853" s="45">
        <v>0.59688504701353928</v>
      </c>
    </row>
    <row r="854" spans="1:31" ht="15" customHeight="1">
      <c r="A854" s="42" t="s">
        <v>47</v>
      </c>
      <c r="B854" s="42" t="s">
        <v>48</v>
      </c>
      <c r="C854" s="42" t="s">
        <v>49</v>
      </c>
      <c r="D854" s="42" t="s">
        <v>357</v>
      </c>
      <c r="E854" s="42" t="s">
        <v>369</v>
      </c>
      <c r="F854" s="42" t="s">
        <v>377</v>
      </c>
      <c r="G854" s="42" t="s">
        <v>382</v>
      </c>
      <c r="H854" s="43" t="s">
        <v>54</v>
      </c>
      <c r="I854" s="44">
        <v>25</v>
      </c>
      <c r="J854" s="45"/>
      <c r="K854" s="45"/>
      <c r="L854" s="45"/>
      <c r="M854" s="45"/>
      <c r="N854" s="45"/>
      <c r="O854" s="45"/>
      <c r="P854" s="45"/>
      <c r="Q854" s="45"/>
      <c r="R854" s="45"/>
      <c r="S854" s="45"/>
      <c r="T854" s="45">
        <v>1.0561108553136859E-8</v>
      </c>
      <c r="U854" s="45">
        <v>8.8673539448243429E-9</v>
      </c>
      <c r="V854" s="45">
        <v>4.6370174376758409E-8</v>
      </c>
      <c r="W854" s="45">
        <v>6.028734605862935E-7</v>
      </c>
      <c r="X854" s="45">
        <v>5.7099291123761236E-7</v>
      </c>
      <c r="Y854" s="45">
        <v>1.1731314773945229E-6</v>
      </c>
      <c r="Z854" s="45">
        <v>1.8210708087092461E-6</v>
      </c>
      <c r="AA854" s="45">
        <v>2.3372501305664611E-6</v>
      </c>
      <c r="AB854" s="45">
        <v>2.6281792624747565E-6</v>
      </c>
      <c r="AC854" s="45">
        <v>4.3703805956449111E-6</v>
      </c>
      <c r="AD854" s="45">
        <v>3.4289834845909795E-6</v>
      </c>
      <c r="AE854" s="45">
        <v>6.0380470303298085E-6</v>
      </c>
    </row>
    <row r="855" spans="1:31" ht="15" customHeight="1">
      <c r="A855" s="42" t="s">
        <v>47</v>
      </c>
      <c r="B855" s="42" t="s">
        <v>48</v>
      </c>
      <c r="C855" s="42" t="s">
        <v>49</v>
      </c>
      <c r="D855" s="42" t="s">
        <v>357</v>
      </c>
      <c r="E855" s="42" t="s">
        <v>369</v>
      </c>
      <c r="F855" s="42" t="s">
        <v>377</v>
      </c>
      <c r="G855" s="42" t="s">
        <v>382</v>
      </c>
      <c r="H855" s="43" t="s">
        <v>56</v>
      </c>
      <c r="I855" s="44">
        <v>298</v>
      </c>
      <c r="J855" s="45"/>
      <c r="K855" s="45"/>
      <c r="L855" s="45"/>
      <c r="M855" s="45"/>
      <c r="N855" s="45"/>
      <c r="O855" s="45"/>
      <c r="P855" s="45"/>
      <c r="Q855" s="45"/>
      <c r="R855" s="45"/>
      <c r="S855" s="45"/>
      <c r="T855" s="45">
        <v>1.4551398977788055E-6</v>
      </c>
      <c r="U855" s="45">
        <v>1.8040918102571613E-6</v>
      </c>
      <c r="V855" s="45">
        <v>1.4327186798396004E-5</v>
      </c>
      <c r="W855" s="45">
        <v>2.2721894181693033E-4</v>
      </c>
      <c r="X855" s="45">
        <v>2.7767961031241933E-4</v>
      </c>
      <c r="Y855" s="45">
        <v>6.9129794913062469E-4</v>
      </c>
      <c r="Z855" s="45">
        <v>1.2678660818272716E-3</v>
      </c>
      <c r="AA855" s="45">
        <v>1.5764997263453401E-3</v>
      </c>
      <c r="AB855" s="45">
        <v>1.9082377135347811E-3</v>
      </c>
      <c r="AC855" s="45">
        <v>3.4885548217494628E-3</v>
      </c>
      <c r="AD855" s="45">
        <v>2.8098264136633619E-3</v>
      </c>
      <c r="AE855" s="45">
        <v>5.0845814332175785E-3</v>
      </c>
    </row>
    <row r="856" spans="1:31" ht="15" customHeight="1">
      <c r="A856" s="42" t="s">
        <v>47</v>
      </c>
      <c r="B856" s="42" t="s">
        <v>48</v>
      </c>
      <c r="C856" s="42" t="s">
        <v>49</v>
      </c>
      <c r="D856" s="42" t="s">
        <v>357</v>
      </c>
      <c r="E856" s="42" t="s">
        <v>369</v>
      </c>
      <c r="F856" s="42" t="s">
        <v>383</v>
      </c>
      <c r="G856" s="42" t="s">
        <v>384</v>
      </c>
      <c r="H856" s="43" t="s">
        <v>54</v>
      </c>
      <c r="I856" s="44">
        <v>25</v>
      </c>
      <c r="J856" s="45"/>
      <c r="K856" s="45"/>
      <c r="L856" s="45"/>
      <c r="M856" s="45"/>
      <c r="N856" s="45"/>
      <c r="O856" s="45"/>
      <c r="P856" s="45"/>
      <c r="Q856" s="45"/>
      <c r="R856" s="45"/>
      <c r="S856" s="45"/>
      <c r="T856" s="45"/>
      <c r="U856" s="45">
        <v>4.5445049127867347E-6</v>
      </c>
      <c r="V856" s="45">
        <v>4.598478675578061E-6</v>
      </c>
      <c r="W856" s="45">
        <v>3.6738273323438771E-6</v>
      </c>
      <c r="X856" s="45">
        <v>4.5322718411369902E-6</v>
      </c>
      <c r="Y856" s="45">
        <v>4.7927565758543367E-6</v>
      </c>
      <c r="Z856" s="45">
        <v>3.130453407081122E-6</v>
      </c>
      <c r="AA856" s="45">
        <v>4.2164659423436215E-6</v>
      </c>
      <c r="AB856" s="45">
        <v>5.8721019965132648E-6</v>
      </c>
      <c r="AC856" s="45">
        <v>5.4858186442267494E-6</v>
      </c>
      <c r="AD856" s="45">
        <v>1.1660326910428647E-5</v>
      </c>
      <c r="AE856" s="45">
        <v>2.9164558713261885E-5</v>
      </c>
    </row>
    <row r="857" spans="1:31" ht="15" customHeight="1">
      <c r="A857" s="42" t="s">
        <v>47</v>
      </c>
      <c r="B857" s="42" t="s">
        <v>48</v>
      </c>
      <c r="C857" s="42" t="s">
        <v>49</v>
      </c>
      <c r="D857" s="42" t="s">
        <v>357</v>
      </c>
      <c r="E857" s="42" t="s">
        <v>369</v>
      </c>
      <c r="F857" s="42" t="s">
        <v>383</v>
      </c>
      <c r="G857" s="42" t="s">
        <v>384</v>
      </c>
      <c r="H857" s="43" t="s">
        <v>56</v>
      </c>
      <c r="I857" s="44">
        <v>298</v>
      </c>
      <c r="J857" s="45"/>
      <c r="K857" s="45"/>
      <c r="L857" s="45"/>
      <c r="M857" s="45"/>
      <c r="N857" s="45"/>
      <c r="O857" s="45"/>
      <c r="P857" s="45"/>
      <c r="Q857" s="45"/>
      <c r="R857" s="45"/>
      <c r="S857" s="45"/>
      <c r="T857" s="45"/>
      <c r="U857" s="45">
        <v>5.4170498560417871E-6</v>
      </c>
      <c r="V857" s="45">
        <v>5.4813865812890484E-6</v>
      </c>
      <c r="W857" s="45">
        <v>4.3792021801539019E-6</v>
      </c>
      <c r="X857" s="45">
        <v>5.402468034635291E-6</v>
      </c>
      <c r="Y857" s="45">
        <v>5.7129658384183684E-6</v>
      </c>
      <c r="Z857" s="45">
        <v>3.7315004612406972E-6</v>
      </c>
      <c r="AA857" s="45">
        <v>5.0260274032735961E-6</v>
      </c>
      <c r="AB857" s="45">
        <v>6.9995455798438124E-6</v>
      </c>
      <c r="AC857" s="45">
        <v>6.5390958239182849E-6</v>
      </c>
      <c r="AD857" s="45">
        <v>1.3899109677230946E-5</v>
      </c>
      <c r="AE857" s="45">
        <v>3.4764153986208172E-5</v>
      </c>
    </row>
    <row r="858" spans="1:31" ht="15" customHeight="1">
      <c r="A858" s="42" t="s">
        <v>47</v>
      </c>
      <c r="B858" s="42" t="s">
        <v>48</v>
      </c>
      <c r="C858" s="42" t="s">
        <v>49</v>
      </c>
      <c r="D858" s="42" t="s">
        <v>357</v>
      </c>
      <c r="E858" s="42" t="s">
        <v>369</v>
      </c>
      <c r="F858" s="42" t="s">
        <v>383</v>
      </c>
      <c r="G858" s="42" t="s">
        <v>385</v>
      </c>
      <c r="H858" s="43" t="s">
        <v>54</v>
      </c>
      <c r="I858" s="44">
        <v>25</v>
      </c>
      <c r="J858" s="45">
        <v>3.0948873978845737E-7</v>
      </c>
      <c r="K858" s="45">
        <v>3.6900663828779339E-7</v>
      </c>
      <c r="L858" s="45">
        <v>5.3435974816079355E-7</v>
      </c>
      <c r="M858" s="45">
        <v>1.1818052939810162E-7</v>
      </c>
      <c r="N858" s="45">
        <v>1.8123158410274996E-7</v>
      </c>
      <c r="O858" s="45">
        <v>3.1221208179701697E-7</v>
      </c>
      <c r="P858" s="45">
        <v>2.3963512861489975E-6</v>
      </c>
      <c r="Q858" s="45">
        <v>2.203806459166809E-6</v>
      </c>
      <c r="R858" s="45">
        <v>1.4154381096016332E-6</v>
      </c>
      <c r="S858" s="45">
        <v>8.1164699703832401E-7</v>
      </c>
      <c r="T858" s="45">
        <v>5.8976944971486064E-7</v>
      </c>
      <c r="U858" s="45">
        <v>1.2949011568325036E-6</v>
      </c>
      <c r="V858" s="45">
        <v>1.7831683871745463E-6</v>
      </c>
      <c r="W858" s="45">
        <v>4.5098669352251192E-6</v>
      </c>
      <c r="X858" s="45">
        <v>3.8377853489379337E-6</v>
      </c>
      <c r="Y858" s="45">
        <v>6.7197016293876879E-6</v>
      </c>
      <c r="Z858" s="45">
        <v>8.4491257925518154E-6</v>
      </c>
      <c r="AA858" s="45">
        <v>8.6232834174941365E-6</v>
      </c>
      <c r="AB858" s="45">
        <v>8.4156505623932899E-6</v>
      </c>
      <c r="AC858" s="45">
        <v>8.791755582398326E-6</v>
      </c>
      <c r="AD858" s="45">
        <v>5.1207954019266243E-6</v>
      </c>
      <c r="AE858" s="45">
        <v>4.0228963000734375E-6</v>
      </c>
    </row>
    <row r="859" spans="1:31" ht="15" customHeight="1">
      <c r="A859" s="42" t="s">
        <v>47</v>
      </c>
      <c r="B859" s="42" t="s">
        <v>48</v>
      </c>
      <c r="C859" s="42" t="s">
        <v>49</v>
      </c>
      <c r="D859" s="42" t="s">
        <v>357</v>
      </c>
      <c r="E859" s="42" t="s">
        <v>369</v>
      </c>
      <c r="F859" s="42" t="s">
        <v>383</v>
      </c>
      <c r="G859" s="42" t="s">
        <v>385</v>
      </c>
      <c r="H859" s="43" t="s">
        <v>56</v>
      </c>
      <c r="I859" s="44">
        <v>298</v>
      </c>
      <c r="J859" s="45">
        <v>2.6165653600244711E-5</v>
      </c>
      <c r="K859" s="45">
        <v>3.1236951827484781E-5</v>
      </c>
      <c r="L859" s="45">
        <v>4.8438025418768604E-5</v>
      </c>
      <c r="M859" s="45">
        <v>1.0521018602813398E-5</v>
      </c>
      <c r="N859" s="45">
        <v>1.5264582342143831E-5</v>
      </c>
      <c r="O859" s="45">
        <v>2.6005505407937993E-5</v>
      </c>
      <c r="P859" s="45">
        <v>1.9076963941584354E-4</v>
      </c>
      <c r="Q859" s="45">
        <v>1.7443645106257006E-4</v>
      </c>
      <c r="R859" s="45">
        <v>1.145499277870223E-4</v>
      </c>
      <c r="S859" s="45">
        <v>6.8484603508036409E-5</v>
      </c>
      <c r="T859" s="45">
        <v>4.9965168429883688E-5</v>
      </c>
      <c r="U859" s="45">
        <v>1.1005947894338912E-4</v>
      </c>
      <c r="V859" s="45">
        <v>1.7289052609943765E-4</v>
      </c>
      <c r="W859" s="45">
        <v>5.0901207584213778E-4</v>
      </c>
      <c r="X859" s="45">
        <v>5.1710370272604975E-4</v>
      </c>
      <c r="Y859" s="45">
        <v>9.8258756008825381E-4</v>
      </c>
      <c r="Z859" s="45">
        <v>1.308133348945672E-3</v>
      </c>
      <c r="AA859" s="45">
        <v>1.3575989988729869E-3</v>
      </c>
      <c r="AB859" s="45">
        <v>1.4233965211122867E-3</v>
      </c>
      <c r="AC859" s="45">
        <v>1.6321773424180725E-3</v>
      </c>
      <c r="AD859" s="45">
        <v>1.9039884947351685E-3</v>
      </c>
      <c r="AE859" s="45">
        <v>2.021734153584755E-3</v>
      </c>
    </row>
    <row r="860" spans="1:31" ht="15" customHeight="1">
      <c r="A860" s="42" t="s">
        <v>47</v>
      </c>
      <c r="B860" s="42" t="s">
        <v>48</v>
      </c>
      <c r="C860" s="42" t="s">
        <v>49</v>
      </c>
      <c r="D860" s="42" t="s">
        <v>357</v>
      </c>
      <c r="E860" s="42" t="s">
        <v>369</v>
      </c>
      <c r="F860" s="42" t="s">
        <v>383</v>
      </c>
      <c r="G860" s="42" t="s">
        <v>386</v>
      </c>
      <c r="H860" s="43" t="s">
        <v>54</v>
      </c>
      <c r="I860" s="44">
        <v>25</v>
      </c>
      <c r="J860" s="45">
        <v>5.6428630612864489E-4</v>
      </c>
      <c r="K860" s="45">
        <v>5.4673090095410618E-4</v>
      </c>
      <c r="L860" s="45">
        <v>5.0896008920838474E-4</v>
      </c>
      <c r="M860" s="45">
        <v>5.0309715314673952E-4</v>
      </c>
      <c r="N860" s="45">
        <v>5.2195662797385647E-4</v>
      </c>
      <c r="O860" s="45">
        <v>5.1875193822845231E-4</v>
      </c>
      <c r="P860" s="45">
        <v>5.302767020604794E-4</v>
      </c>
      <c r="Q860" s="45">
        <v>5.3633298633849725E-4</v>
      </c>
      <c r="R860" s="45">
        <v>4.8248805266007481E-4</v>
      </c>
      <c r="S860" s="45">
        <v>4.1122383424797859E-4</v>
      </c>
      <c r="T860" s="45">
        <v>3.9731044945677914E-4</v>
      </c>
      <c r="U860" s="45">
        <v>3.8467763975762512E-4</v>
      </c>
      <c r="V860" s="45">
        <v>3.2763674109183874E-4</v>
      </c>
      <c r="W860" s="45">
        <v>2.7491176802853733E-4</v>
      </c>
      <c r="X860" s="45">
        <v>2.191075206822662E-4</v>
      </c>
      <c r="Y860" s="45">
        <v>2.0162764425289708E-4</v>
      </c>
      <c r="Z860" s="45">
        <v>1.933572931642558E-4</v>
      </c>
      <c r="AA860" s="45">
        <v>1.8439340410835199E-4</v>
      </c>
      <c r="AB860" s="45">
        <v>1.6321225963795787E-4</v>
      </c>
      <c r="AC860" s="45">
        <v>1.3312557387817246E-4</v>
      </c>
      <c r="AD860" s="45">
        <v>6.1930331903528992E-5</v>
      </c>
      <c r="AE860" s="45">
        <v>4.1889021988250513E-5</v>
      </c>
    </row>
    <row r="861" spans="1:31" ht="15" customHeight="1">
      <c r="A861" s="42" t="s">
        <v>47</v>
      </c>
      <c r="B861" s="42" t="s">
        <v>48</v>
      </c>
      <c r="C861" s="42" t="s">
        <v>49</v>
      </c>
      <c r="D861" s="42" t="s">
        <v>357</v>
      </c>
      <c r="E861" s="42" t="s">
        <v>369</v>
      </c>
      <c r="F861" s="42" t="s">
        <v>383</v>
      </c>
      <c r="G861" s="42" t="s">
        <v>386</v>
      </c>
      <c r="H861" s="43" t="s">
        <v>55</v>
      </c>
      <c r="I861" s="44">
        <v>1</v>
      </c>
      <c r="J861" s="45">
        <v>1.0212359926249301</v>
      </c>
      <c r="K861" s="45">
        <v>0.99071321517371402</v>
      </c>
      <c r="L861" s="45">
        <v>0.98758910185639237</v>
      </c>
      <c r="M861" s="45">
        <v>0.95874604145954978</v>
      </c>
      <c r="N861" s="45">
        <v>0.94107735420310434</v>
      </c>
      <c r="O861" s="45">
        <v>0.9249434737792136</v>
      </c>
      <c r="P861" s="45">
        <v>0.90365194889787981</v>
      </c>
      <c r="Q861" s="45">
        <v>0.90873690506635252</v>
      </c>
      <c r="R861" s="45">
        <v>0.83585388569070773</v>
      </c>
      <c r="S861" s="45">
        <v>0.74275212727058848</v>
      </c>
      <c r="T861" s="45">
        <v>0.72053476099228297</v>
      </c>
      <c r="U861" s="45">
        <v>0.69988654236249714</v>
      </c>
      <c r="V861" s="45">
        <v>0.68147557882363929</v>
      </c>
      <c r="W861" s="45">
        <v>0.66563292823713283</v>
      </c>
      <c r="X861" s="45">
        <v>0.63332482732075235</v>
      </c>
      <c r="Y861" s="45">
        <v>0.63248496730426507</v>
      </c>
      <c r="Z861" s="45">
        <v>0.6422138379482778</v>
      </c>
      <c r="AA861" s="45">
        <v>0.6227634141370193</v>
      </c>
      <c r="AB861" s="45">
        <v>0.59220196401024716</v>
      </c>
      <c r="AC861" s="45">
        <v>0.53019068333477792</v>
      </c>
      <c r="AD861" s="45">
        <v>0.49397976936424554</v>
      </c>
      <c r="AE861" s="45">
        <v>0.45161077035361102</v>
      </c>
    </row>
    <row r="862" spans="1:31" ht="15" customHeight="1">
      <c r="A862" s="42" t="s">
        <v>47</v>
      </c>
      <c r="B862" s="42" t="s">
        <v>48</v>
      </c>
      <c r="C862" s="42" t="s">
        <v>49</v>
      </c>
      <c r="D862" s="42" t="s">
        <v>357</v>
      </c>
      <c r="E862" s="42" t="s">
        <v>369</v>
      </c>
      <c r="F862" s="42" t="s">
        <v>383</v>
      </c>
      <c r="G862" s="42" t="s">
        <v>386</v>
      </c>
      <c r="H862" s="43" t="s">
        <v>56</v>
      </c>
      <c r="I862" s="44">
        <v>298</v>
      </c>
      <c r="J862" s="45">
        <v>4.7707454647997638E-2</v>
      </c>
      <c r="K862" s="45">
        <v>4.628157069191053E-2</v>
      </c>
      <c r="L862" s="45">
        <v>4.6135626463384309E-2</v>
      </c>
      <c r="M862" s="45">
        <v>4.4788211173509375E-2</v>
      </c>
      <c r="N862" s="45">
        <v>4.3962811262619049E-2</v>
      </c>
      <c r="O862" s="45">
        <v>4.3209110478143027E-2</v>
      </c>
      <c r="P862" s="45">
        <v>4.2214468232355182E-2</v>
      </c>
      <c r="Q862" s="45">
        <v>4.2452014030328222E-2</v>
      </c>
      <c r="R862" s="45">
        <v>3.9047254143713649E-2</v>
      </c>
      <c r="S862" s="45">
        <v>3.4697967643928247E-2</v>
      </c>
      <c r="T862" s="45">
        <v>3.3660074348813032E-2</v>
      </c>
      <c r="U862" s="45">
        <v>3.2695484415551687E-2</v>
      </c>
      <c r="V862" s="45">
        <v>3.176665139663476E-2</v>
      </c>
      <c r="W862" s="45">
        <v>3.1028279044036367E-2</v>
      </c>
      <c r="X862" s="45">
        <v>2.9522576157439171E-2</v>
      </c>
      <c r="Y862" s="45">
        <v>2.9482977956396164E-2</v>
      </c>
      <c r="Z862" s="45">
        <v>2.9936484514528183E-2</v>
      </c>
      <c r="AA862" s="45">
        <v>2.9029812508357233E-2</v>
      </c>
      <c r="AB862" s="45">
        <v>2.7605205426385636E-2</v>
      </c>
      <c r="AC862" s="45">
        <v>2.4714579851989323E-2</v>
      </c>
      <c r="AD862" s="45">
        <v>2.3026625780652336E-2</v>
      </c>
      <c r="AE862" s="45">
        <v>2.1051615576658751E-2</v>
      </c>
    </row>
    <row r="863" spans="1:31" ht="15" customHeight="1">
      <c r="A863" s="42" t="s">
        <v>47</v>
      </c>
      <c r="B863" s="42" t="s">
        <v>48</v>
      </c>
      <c r="C863" s="42" t="s">
        <v>49</v>
      </c>
      <c r="D863" s="42" t="s">
        <v>357</v>
      </c>
      <c r="E863" s="42" t="s">
        <v>369</v>
      </c>
      <c r="F863" s="42" t="s">
        <v>383</v>
      </c>
      <c r="G863" s="42" t="s">
        <v>387</v>
      </c>
      <c r="H863" s="43" t="s">
        <v>54</v>
      </c>
      <c r="I863" s="44">
        <v>25</v>
      </c>
      <c r="J863" s="45">
        <v>4.874494169928266E-6</v>
      </c>
      <c r="K863" s="45">
        <v>6.1546726927374169E-6</v>
      </c>
      <c r="L863" s="45">
        <v>7.382304365466141E-6</v>
      </c>
      <c r="M863" s="45">
        <v>4.2495341213997485E-5</v>
      </c>
      <c r="N863" s="45">
        <v>6.18283439687925E-5</v>
      </c>
      <c r="O863" s="45">
        <v>6.2322673634416861E-5</v>
      </c>
      <c r="P863" s="45">
        <v>6.2291464986276876E-5</v>
      </c>
      <c r="Q863" s="45">
        <v>5.8728014641455072E-5</v>
      </c>
      <c r="R863" s="45">
        <v>6.2602978488153236E-5</v>
      </c>
      <c r="S863" s="45">
        <v>6.2334632195507387E-5</v>
      </c>
      <c r="T863" s="45">
        <v>9.4086192254159634E-5</v>
      </c>
      <c r="U863" s="45">
        <v>9.5432396479606759E-5</v>
      </c>
      <c r="V863" s="45">
        <v>8.2424290751101372E-5</v>
      </c>
      <c r="W863" s="45">
        <v>6.0485060834863468E-5</v>
      </c>
      <c r="X863" s="45">
        <v>6.2416824663038303E-5</v>
      </c>
      <c r="Y863" s="45">
        <v>9.266798325539289E-5</v>
      </c>
      <c r="Z863" s="45">
        <v>8.4689022342663745E-5</v>
      </c>
      <c r="AA863" s="45">
        <v>7.1536909545312196E-5</v>
      </c>
      <c r="AB863" s="45">
        <v>8.0067885364972868E-5</v>
      </c>
      <c r="AC863" s="45">
        <v>6.8761656190929055E-5</v>
      </c>
      <c r="AD863" s="45">
        <v>4.0870640828274993E-5</v>
      </c>
      <c r="AE863" s="45">
        <v>4.0431505815798879E-5</v>
      </c>
    </row>
    <row r="864" spans="1:31" ht="15" customHeight="1">
      <c r="A864" s="42" t="s">
        <v>47</v>
      </c>
      <c r="B864" s="42" t="s">
        <v>48</v>
      </c>
      <c r="C864" s="42" t="s">
        <v>49</v>
      </c>
      <c r="D864" s="42" t="s">
        <v>357</v>
      </c>
      <c r="E864" s="42" t="s">
        <v>369</v>
      </c>
      <c r="F864" s="42" t="s">
        <v>383</v>
      </c>
      <c r="G864" s="42" t="s">
        <v>387</v>
      </c>
      <c r="H864" s="43" t="s">
        <v>56</v>
      </c>
      <c r="I864" s="44">
        <v>298</v>
      </c>
      <c r="J864" s="45">
        <v>4.0393661556258658E-5</v>
      </c>
      <c r="K864" s="45">
        <v>5.3373548755541691E-5</v>
      </c>
      <c r="L864" s="45">
        <v>6.985007437624639E-5</v>
      </c>
      <c r="M864" s="45">
        <v>4.0405780990451979E-4</v>
      </c>
      <c r="N864" s="45">
        <v>5.8951321566871428E-4</v>
      </c>
      <c r="O864" s="45">
        <v>6.0362778299425139E-4</v>
      </c>
      <c r="P864" s="45">
        <v>6.0048304853051637E-4</v>
      </c>
      <c r="Q864" s="45">
        <v>5.6269866528055356E-4</v>
      </c>
      <c r="R864" s="45">
        <v>5.9784242377239024E-4</v>
      </c>
      <c r="S864" s="45">
        <v>5.9009561423984584E-4</v>
      </c>
      <c r="T864" s="45">
        <v>8.8758105510292973E-4</v>
      </c>
      <c r="U864" s="45">
        <v>8.9720664926405691E-4</v>
      </c>
      <c r="V864" s="45">
        <v>7.8417510042265632E-4</v>
      </c>
      <c r="W864" s="45">
        <v>7.0435543099621554E-4</v>
      </c>
      <c r="X864" s="45">
        <v>7.1725134001854633E-4</v>
      </c>
      <c r="Y864" s="45">
        <v>7.8870223631705334E-4</v>
      </c>
      <c r="Z864" s="45">
        <v>7.5802663180711181E-4</v>
      </c>
      <c r="AA864" s="45">
        <v>6.978929149605228E-4</v>
      </c>
      <c r="AB864" s="45">
        <v>6.9757118628305974E-4</v>
      </c>
      <c r="AC864" s="45">
        <v>6.2020574806907313E-4</v>
      </c>
      <c r="AD864" s="45">
        <v>4.3469279001878014E-4</v>
      </c>
      <c r="AE864" s="45">
        <v>4.4618408903654205E-4</v>
      </c>
    </row>
    <row r="865" spans="1:31" ht="15" customHeight="1">
      <c r="A865" s="42" t="s">
        <v>47</v>
      </c>
      <c r="B865" s="42" t="s">
        <v>48</v>
      </c>
      <c r="C865" s="42" t="s">
        <v>49</v>
      </c>
      <c r="D865" s="42" t="s">
        <v>357</v>
      </c>
      <c r="E865" s="42" t="s">
        <v>369</v>
      </c>
      <c r="F865" s="42" t="s">
        <v>383</v>
      </c>
      <c r="G865" s="42" t="s">
        <v>388</v>
      </c>
      <c r="H865" s="43" t="s">
        <v>54</v>
      </c>
      <c r="I865" s="44">
        <v>25</v>
      </c>
      <c r="J865" s="45">
        <v>1.250807242608946E-3</v>
      </c>
      <c r="K865" s="45">
        <v>1.1722724126422474E-3</v>
      </c>
      <c r="L865" s="45">
        <v>1.1993317849486832E-3</v>
      </c>
      <c r="M865" s="45">
        <v>1.1494788384504441E-3</v>
      </c>
      <c r="N865" s="45">
        <v>1.0893615416172084E-3</v>
      </c>
      <c r="O865" s="45">
        <v>1.0310575655658788E-3</v>
      </c>
      <c r="P865" s="45">
        <v>1.0286470446916542E-3</v>
      </c>
      <c r="Q865" s="45">
        <v>9.6805628514797187E-4</v>
      </c>
      <c r="R865" s="45">
        <v>9.3113709274273142E-4</v>
      </c>
      <c r="S865" s="45">
        <v>9.1142838070373009E-4</v>
      </c>
      <c r="T865" s="45">
        <v>8.6638553473315891E-4</v>
      </c>
      <c r="U865" s="45">
        <v>8.0254853520100107E-4</v>
      </c>
      <c r="V865" s="45">
        <v>7.5223715508902864E-4</v>
      </c>
      <c r="W865" s="45">
        <v>5.2617892866878855E-4</v>
      </c>
      <c r="X865" s="45">
        <v>5.0294266352311214E-4</v>
      </c>
      <c r="Y865" s="45">
        <v>8.0341777813019554E-4</v>
      </c>
      <c r="Z865" s="45">
        <v>7.4368575322461918E-4</v>
      </c>
      <c r="AA865" s="45">
        <v>6.3271598566750958E-4</v>
      </c>
      <c r="AB865" s="45">
        <v>6.9693052416585613E-4</v>
      </c>
      <c r="AC865" s="45">
        <v>6.2306934493352745E-4</v>
      </c>
      <c r="AD865" s="45">
        <v>3.6295070732702888E-4</v>
      </c>
      <c r="AE865" s="45">
        <v>3.6132949647992008E-4</v>
      </c>
    </row>
    <row r="866" spans="1:31" ht="15" customHeight="1">
      <c r="A866" s="42" t="s">
        <v>47</v>
      </c>
      <c r="B866" s="42" t="s">
        <v>48</v>
      </c>
      <c r="C866" s="42" t="s">
        <v>49</v>
      </c>
      <c r="D866" s="42" t="s">
        <v>357</v>
      </c>
      <c r="E866" s="42" t="s">
        <v>369</v>
      </c>
      <c r="F866" s="42" t="s">
        <v>383</v>
      </c>
      <c r="G866" s="42" t="s">
        <v>388</v>
      </c>
      <c r="H866" s="43" t="s">
        <v>55</v>
      </c>
      <c r="I866" s="44">
        <v>1</v>
      </c>
      <c r="J866" s="45">
        <v>0.39309098206787157</v>
      </c>
      <c r="K866" s="45">
        <v>0.40959762796371119</v>
      </c>
      <c r="L866" s="45">
        <v>0.49894924411179781</v>
      </c>
      <c r="M866" s="45">
        <v>0.48731575770048724</v>
      </c>
      <c r="N866" s="45">
        <v>0.50057164359910256</v>
      </c>
      <c r="O866" s="45">
        <v>0.5339419942037773</v>
      </c>
      <c r="P866" s="45">
        <v>0.61290341187584108</v>
      </c>
      <c r="Q866" s="45">
        <v>0.63116988933985319</v>
      </c>
      <c r="R866" s="45">
        <v>0.66457202237461677</v>
      </c>
      <c r="S866" s="45">
        <v>0.7326561466617274</v>
      </c>
      <c r="T866" s="45">
        <v>0.72819300063998271</v>
      </c>
      <c r="U866" s="45">
        <v>0.69383518262763832</v>
      </c>
      <c r="V866" s="45">
        <v>0.67804529819553272</v>
      </c>
      <c r="W866" s="45">
        <v>0.6882249160050109</v>
      </c>
      <c r="X866" s="45">
        <v>0.63906405949954392</v>
      </c>
      <c r="Y866" s="45">
        <v>0.68707057134365923</v>
      </c>
      <c r="Z866" s="45">
        <v>0.6909283033271143</v>
      </c>
      <c r="AA866" s="45">
        <v>0.68111335498021264</v>
      </c>
      <c r="AB866" s="45">
        <v>0.6695426830203477</v>
      </c>
      <c r="AC866" s="45">
        <v>0.63382795211428578</v>
      </c>
      <c r="AD866" s="45">
        <v>0.50156249307687595</v>
      </c>
      <c r="AE866" s="45">
        <v>0.53034507156987643</v>
      </c>
    </row>
    <row r="867" spans="1:31" ht="15" customHeight="1">
      <c r="A867" s="42" t="s">
        <v>47</v>
      </c>
      <c r="B867" s="42" t="s">
        <v>48</v>
      </c>
      <c r="C867" s="42" t="s">
        <v>49</v>
      </c>
      <c r="D867" s="42" t="s">
        <v>357</v>
      </c>
      <c r="E867" s="42" t="s">
        <v>369</v>
      </c>
      <c r="F867" s="42" t="s">
        <v>383</v>
      </c>
      <c r="G867" s="42" t="s">
        <v>388</v>
      </c>
      <c r="H867" s="43" t="s">
        <v>56</v>
      </c>
      <c r="I867" s="44">
        <v>298</v>
      </c>
      <c r="J867" s="45">
        <v>1.0365113316117971E-2</v>
      </c>
      <c r="K867" s="45">
        <v>1.0165989630085257E-2</v>
      </c>
      <c r="L867" s="45">
        <v>1.1347867851716808E-2</v>
      </c>
      <c r="M867" s="45">
        <v>1.0929572247860692E-2</v>
      </c>
      <c r="N867" s="45">
        <v>1.0386709140208115E-2</v>
      </c>
      <c r="O867" s="45">
        <v>9.9863333221680527E-3</v>
      </c>
      <c r="P867" s="45">
        <v>9.9160473010938173E-3</v>
      </c>
      <c r="Q867" s="45">
        <v>9.2753685425065197E-3</v>
      </c>
      <c r="R867" s="45">
        <v>8.8921209474886933E-3</v>
      </c>
      <c r="S867" s="45">
        <v>8.6281072207202106E-3</v>
      </c>
      <c r="T867" s="45">
        <v>8.1732225379795367E-3</v>
      </c>
      <c r="U867" s="45">
        <v>7.5451514234302717E-3</v>
      </c>
      <c r="V867" s="45">
        <v>7.1566966637891284E-3</v>
      </c>
      <c r="W867" s="45">
        <v>6.1274136285568315E-3</v>
      </c>
      <c r="X867" s="45">
        <v>5.7794721425178195E-3</v>
      </c>
      <c r="Y867" s="45">
        <v>6.8379323262253797E-3</v>
      </c>
      <c r="Z867" s="45">
        <v>6.6565133360360117E-3</v>
      </c>
      <c r="AA867" s="45">
        <v>6.172589875439405E-3</v>
      </c>
      <c r="AB867" s="45">
        <v>6.0718308006162168E-3</v>
      </c>
      <c r="AC867" s="45">
        <v>5.6198644794187378E-3</v>
      </c>
      <c r="AD867" s="45">
        <v>3.8602784886633472E-3</v>
      </c>
      <c r="AE867" s="45">
        <v>3.9874713784696092E-3</v>
      </c>
    </row>
    <row r="868" spans="1:31" ht="15" customHeight="1">
      <c r="A868" s="42" t="s">
        <v>47</v>
      </c>
      <c r="B868" s="42" t="s">
        <v>48</v>
      </c>
      <c r="C868" s="42" t="s">
        <v>49</v>
      </c>
      <c r="D868" s="42" t="s">
        <v>357</v>
      </c>
      <c r="E868" s="42" t="s">
        <v>369</v>
      </c>
      <c r="F868" s="42" t="s">
        <v>383</v>
      </c>
      <c r="G868" s="42" t="s">
        <v>389</v>
      </c>
      <c r="H868" s="43" t="s">
        <v>54</v>
      </c>
      <c r="I868" s="44">
        <v>25</v>
      </c>
      <c r="J868" s="45"/>
      <c r="K868" s="45"/>
      <c r="L868" s="45"/>
      <c r="M868" s="45"/>
      <c r="N868" s="45"/>
      <c r="O868" s="45"/>
      <c r="P868" s="45"/>
      <c r="Q868" s="45"/>
      <c r="R868" s="45"/>
      <c r="S868" s="45"/>
      <c r="T868" s="45">
        <v>2.1525169347120342E-7</v>
      </c>
      <c r="U868" s="45">
        <v>1.8626692410580423E-7</v>
      </c>
      <c r="V868" s="45">
        <v>7.8686958230429735E-7</v>
      </c>
      <c r="W868" s="45">
        <v>8.8041650893652222E-6</v>
      </c>
      <c r="X868" s="45">
        <v>6.4833342697525447E-6</v>
      </c>
      <c r="Y868" s="45">
        <v>8.7765503180953644E-6</v>
      </c>
      <c r="Z868" s="45">
        <v>1.32244529547452E-5</v>
      </c>
      <c r="AA868" s="45">
        <v>1.7039893403405221E-5</v>
      </c>
      <c r="AB868" s="45">
        <v>1.7502813321944772E-5</v>
      </c>
      <c r="AC868" s="45">
        <v>2.567674448626452E-5</v>
      </c>
      <c r="AD868" s="45">
        <v>1.131981430677544E-5</v>
      </c>
      <c r="AE868" s="45">
        <v>1.3050474058618192E-5</v>
      </c>
    </row>
    <row r="869" spans="1:31" ht="15" customHeight="1">
      <c r="A869" s="42" t="s">
        <v>47</v>
      </c>
      <c r="B869" s="42" t="s">
        <v>48</v>
      </c>
      <c r="C869" s="42" t="s">
        <v>49</v>
      </c>
      <c r="D869" s="42" t="s">
        <v>357</v>
      </c>
      <c r="E869" s="42" t="s">
        <v>369</v>
      </c>
      <c r="F869" s="42" t="s">
        <v>383</v>
      </c>
      <c r="G869" s="42" t="s">
        <v>389</v>
      </c>
      <c r="H869" s="43" t="s">
        <v>56</v>
      </c>
      <c r="I869" s="44">
        <v>298</v>
      </c>
      <c r="J869" s="45"/>
      <c r="K869" s="45"/>
      <c r="L869" s="45"/>
      <c r="M869" s="45"/>
      <c r="N869" s="45"/>
      <c r="O869" s="45"/>
      <c r="P869" s="45"/>
      <c r="Q869" s="45"/>
      <c r="R869" s="45"/>
      <c r="S869" s="45"/>
      <c r="T869" s="45">
        <v>1.823608721052981E-5</v>
      </c>
      <c r="U869" s="45">
        <v>1.5831664450450689E-5</v>
      </c>
      <c r="V869" s="45">
        <v>7.6292456189062173E-5</v>
      </c>
      <c r="W869" s="45">
        <v>9.9369369707822102E-4</v>
      </c>
      <c r="X869" s="45">
        <v>8.7356531230375228E-4</v>
      </c>
      <c r="Y869" s="45">
        <v>1.2833500114550359E-3</v>
      </c>
      <c r="Z869" s="45">
        <v>2.0474719345420652E-3</v>
      </c>
      <c r="AA869" s="45">
        <v>2.6826605488153767E-3</v>
      </c>
      <c r="AB869" s="45">
        <v>2.9603704915534138E-3</v>
      </c>
      <c r="AC869" s="45">
        <v>4.7668523294077591E-3</v>
      </c>
      <c r="AD869" s="45">
        <v>4.2088766511800225E-3</v>
      </c>
      <c r="AE869" s="45">
        <v>6.5586053322574112E-3</v>
      </c>
    </row>
    <row r="870" spans="1:31" ht="15" customHeight="1">
      <c r="A870" s="42" t="s">
        <v>47</v>
      </c>
      <c r="B870" s="42" t="s">
        <v>48</v>
      </c>
      <c r="C870" s="42" t="s">
        <v>49</v>
      </c>
      <c r="D870" s="42" t="s">
        <v>357</v>
      </c>
      <c r="E870" s="42" t="s">
        <v>369</v>
      </c>
      <c r="F870" s="42" t="s">
        <v>383</v>
      </c>
      <c r="G870" s="42" t="s">
        <v>390</v>
      </c>
      <c r="H870" s="43" t="s">
        <v>54</v>
      </c>
      <c r="I870" s="44">
        <v>25</v>
      </c>
      <c r="J870" s="45">
        <v>1.0914783334199519E-5</v>
      </c>
      <c r="K870" s="45">
        <v>1.2913825592291202E-5</v>
      </c>
      <c r="L870" s="45">
        <v>2.0415314614643294E-5</v>
      </c>
      <c r="M870" s="45">
        <v>4.4807412945602185E-6</v>
      </c>
      <c r="N870" s="45">
        <v>6.9608790518749097E-6</v>
      </c>
      <c r="O870" s="45">
        <v>1.1826568676656988E-5</v>
      </c>
      <c r="P870" s="45">
        <v>8.9043704871763057E-5</v>
      </c>
      <c r="Q870" s="45">
        <v>8.1430348039762589E-5</v>
      </c>
      <c r="R870" s="45">
        <v>5.1657420301249076E-5</v>
      </c>
      <c r="S870" s="45">
        <v>3.1231431361153062E-5</v>
      </c>
      <c r="T870" s="45">
        <v>2.3250951074647249E-5</v>
      </c>
      <c r="U870" s="45">
        <v>5.1316660959647468E-5</v>
      </c>
      <c r="V870" s="45">
        <v>7.4918009944378047E-5</v>
      </c>
      <c r="W870" s="45">
        <v>1.8276804576063834E-4</v>
      </c>
      <c r="X870" s="45">
        <v>1.4445423931201147E-4</v>
      </c>
      <c r="Y870" s="45">
        <v>2.3774288453671033E-4</v>
      </c>
      <c r="Z870" s="45">
        <v>2.78513797399262E-4</v>
      </c>
      <c r="AA870" s="45">
        <v>2.5816213262927398E-4</v>
      </c>
      <c r="AB870" s="45">
        <v>2.486642205185579E-4</v>
      </c>
      <c r="AC870" s="45">
        <v>2.5858875059844291E-4</v>
      </c>
      <c r="AD870" s="45">
        <v>2.2458418337769853E-4</v>
      </c>
      <c r="AE870" s="45">
        <v>2.074712194438068E-4</v>
      </c>
    </row>
    <row r="871" spans="1:31" ht="15" customHeight="1">
      <c r="A871" s="42" t="s">
        <v>47</v>
      </c>
      <c r="B871" s="42" t="s">
        <v>48</v>
      </c>
      <c r="C871" s="42" t="s">
        <v>49</v>
      </c>
      <c r="D871" s="42" t="s">
        <v>357</v>
      </c>
      <c r="E871" s="42" t="s">
        <v>369</v>
      </c>
      <c r="F871" s="42" t="s">
        <v>383</v>
      </c>
      <c r="G871" s="42" t="s">
        <v>390</v>
      </c>
      <c r="H871" s="43" t="s">
        <v>56</v>
      </c>
      <c r="I871" s="44">
        <v>298</v>
      </c>
      <c r="J871" s="45">
        <v>6.5005673524343773E-4</v>
      </c>
      <c r="K871" s="45">
        <v>8.0067137936744043E-4</v>
      </c>
      <c r="L871" s="45">
        <v>1.2819876337530262E-3</v>
      </c>
      <c r="M871" s="45">
        <v>2.8401967447477295E-4</v>
      </c>
      <c r="N871" s="45">
        <v>4.4909348086400017E-4</v>
      </c>
      <c r="O871" s="45">
        <v>8.1446156428204442E-4</v>
      </c>
      <c r="P871" s="45">
        <v>6.1637535953743099E-3</v>
      </c>
      <c r="Q871" s="45">
        <v>5.7812134662966795E-3</v>
      </c>
      <c r="R871" s="45">
        <v>3.7897284481623219E-3</v>
      </c>
      <c r="S871" s="45">
        <v>2.3272410313716647E-3</v>
      </c>
      <c r="T871" s="45">
        <v>1.7571233742080064E-3</v>
      </c>
      <c r="U871" s="45">
        <v>4.0237857637347553E-3</v>
      </c>
      <c r="V871" s="45">
        <v>6.4157771825115936E-3</v>
      </c>
      <c r="W871" s="45">
        <v>1.9551420916861649E-2</v>
      </c>
      <c r="X871" s="45">
        <v>2.1137097851756426E-2</v>
      </c>
      <c r="Y871" s="45">
        <v>3.9479081672848006E-2</v>
      </c>
      <c r="Z871" s="45">
        <v>5.3321927480287343E-2</v>
      </c>
      <c r="AA871" s="45">
        <v>5.8389046965890617E-2</v>
      </c>
      <c r="AB871" s="45">
        <v>6.2271250509845624E-2</v>
      </c>
      <c r="AC871" s="45">
        <v>7.3656057207696135E-2</v>
      </c>
      <c r="AD871" s="45">
        <v>8.8921916758339853E-2</v>
      </c>
      <c r="AE871" s="45">
        <v>9.776518750422597E-2</v>
      </c>
    </row>
    <row r="872" spans="1:31" ht="15" customHeight="1">
      <c r="A872" s="42" t="s">
        <v>47</v>
      </c>
      <c r="B872" s="42" t="s">
        <v>48</v>
      </c>
      <c r="C872" s="42" t="s">
        <v>49</v>
      </c>
      <c r="D872" s="42" t="s">
        <v>357</v>
      </c>
      <c r="E872" s="42" t="s">
        <v>369</v>
      </c>
      <c r="F872" s="42" t="s">
        <v>383</v>
      </c>
      <c r="G872" s="42" t="s">
        <v>391</v>
      </c>
      <c r="H872" s="43" t="s">
        <v>54</v>
      </c>
      <c r="I872" s="44">
        <v>25</v>
      </c>
      <c r="J872" s="45">
        <v>1.9900765288132297E-2</v>
      </c>
      <c r="K872" s="45">
        <v>1.9133497255220299E-2</v>
      </c>
      <c r="L872" s="45">
        <v>1.9444915870346347E-2</v>
      </c>
      <c r="M872" s="45">
        <v>1.9074615765907146E-2</v>
      </c>
      <c r="N872" s="45">
        <v>2.0047702919103676E-2</v>
      </c>
      <c r="O872" s="45">
        <v>1.9650281911884466E-2</v>
      </c>
      <c r="P872" s="45">
        <v>1.9704040234654184E-2</v>
      </c>
      <c r="Q872" s="45">
        <v>1.9817430682756404E-2</v>
      </c>
      <c r="R872" s="45">
        <v>1.7608744569981533E-2</v>
      </c>
      <c r="S872" s="45">
        <v>1.5823515641960176E-2</v>
      </c>
      <c r="T872" s="45">
        <v>1.5663486513640128E-2</v>
      </c>
      <c r="U872" s="45">
        <v>1.5244694094248067E-2</v>
      </c>
      <c r="V872" s="45">
        <v>1.3765325139122327E-2</v>
      </c>
      <c r="W872" s="45">
        <v>1.1141146140417028E-2</v>
      </c>
      <c r="X872" s="45">
        <v>8.2472070087131564E-3</v>
      </c>
      <c r="Y872" s="45">
        <v>7.1335812794701995E-3</v>
      </c>
      <c r="Z872" s="45">
        <v>6.3737569183183636E-3</v>
      </c>
      <c r="AA872" s="45">
        <v>5.5203328178696082E-3</v>
      </c>
      <c r="AB872" s="45">
        <v>4.8225682638614095E-3</v>
      </c>
      <c r="AC872" s="45">
        <v>3.915574710786773E-3</v>
      </c>
      <c r="AD872" s="45">
        <v>2.7160962165430377E-3</v>
      </c>
      <c r="AE872" s="45">
        <v>2.1603257516362331E-3</v>
      </c>
    </row>
    <row r="873" spans="1:31" ht="15" customHeight="1">
      <c r="A873" s="42" t="s">
        <v>47</v>
      </c>
      <c r="B873" s="42" t="s">
        <v>48</v>
      </c>
      <c r="C873" s="42" t="s">
        <v>49</v>
      </c>
      <c r="D873" s="42" t="s">
        <v>357</v>
      </c>
      <c r="E873" s="42" t="s">
        <v>369</v>
      </c>
      <c r="F873" s="42" t="s">
        <v>383</v>
      </c>
      <c r="G873" s="42" t="s">
        <v>391</v>
      </c>
      <c r="H873" s="43" t="s">
        <v>55</v>
      </c>
      <c r="I873" s="44">
        <v>1</v>
      </c>
      <c r="J873" s="45">
        <v>25.371479162472593</v>
      </c>
      <c r="K873" s="45">
        <v>25.394146045714812</v>
      </c>
      <c r="L873" s="45">
        <v>26.138080665194551</v>
      </c>
      <c r="M873" s="45">
        <v>25.88178472793712</v>
      </c>
      <c r="N873" s="45">
        <v>27.687079495170032</v>
      </c>
      <c r="O873" s="45">
        <v>28.968131807788186</v>
      </c>
      <c r="P873" s="45">
        <v>29.196930743587675</v>
      </c>
      <c r="Q873" s="45">
        <v>30.117570045881283</v>
      </c>
      <c r="R873" s="45">
        <v>27.653088136212482</v>
      </c>
      <c r="S873" s="45">
        <v>25.240172803611873</v>
      </c>
      <c r="T873" s="45">
        <v>25.339021375252102</v>
      </c>
      <c r="U873" s="45">
        <v>25.587923303460421</v>
      </c>
      <c r="V873" s="45">
        <v>25.288808867151705</v>
      </c>
      <c r="W873" s="45">
        <v>25.567310046501323</v>
      </c>
      <c r="X873" s="45">
        <v>25.887745100989203</v>
      </c>
      <c r="Y873" s="45">
        <v>25.412417876222218</v>
      </c>
      <c r="Z873" s="45">
        <v>26.177820268205153</v>
      </c>
      <c r="AA873" s="45">
        <v>26.784464542126038</v>
      </c>
      <c r="AB873" s="45">
        <v>25.907859339484087</v>
      </c>
      <c r="AC873" s="45">
        <v>23.926171676117228</v>
      </c>
      <c r="AD873" s="45">
        <v>23.070322148582171</v>
      </c>
      <c r="AE873" s="45">
        <v>21.838584248527791</v>
      </c>
    </row>
    <row r="874" spans="1:31" ht="15" customHeight="1">
      <c r="A874" s="42" t="s">
        <v>47</v>
      </c>
      <c r="B874" s="42" t="s">
        <v>48</v>
      </c>
      <c r="C874" s="42" t="s">
        <v>49</v>
      </c>
      <c r="D874" s="42" t="s">
        <v>357</v>
      </c>
      <c r="E874" s="42" t="s">
        <v>369</v>
      </c>
      <c r="F874" s="42" t="s">
        <v>383</v>
      </c>
      <c r="G874" s="42" t="s">
        <v>391</v>
      </c>
      <c r="H874" s="43" t="s">
        <v>56</v>
      </c>
      <c r="I874" s="44">
        <v>298</v>
      </c>
      <c r="J874" s="45">
        <v>1.1852389659000022</v>
      </c>
      <c r="K874" s="45">
        <v>1.1862978580572823</v>
      </c>
      <c r="L874" s="45">
        <v>1.221051066598394</v>
      </c>
      <c r="M874" s="45">
        <v>1.2090780976668838</v>
      </c>
      <c r="N874" s="45">
        <v>1.293413176722646</v>
      </c>
      <c r="O874" s="45">
        <v>1.353258056677564</v>
      </c>
      <c r="P874" s="45">
        <v>1.3639464913848556</v>
      </c>
      <c r="Q874" s="45">
        <v>1.4069545309398426</v>
      </c>
      <c r="R874" s="45">
        <v>1.2918252565482686</v>
      </c>
      <c r="S874" s="45">
        <v>1.1791049355594276</v>
      </c>
      <c r="T874" s="45">
        <v>1.1837226867127844</v>
      </c>
      <c r="U874" s="45">
        <v>1.1953502414578785</v>
      </c>
      <c r="V874" s="45">
        <v>1.1788254787200407</v>
      </c>
      <c r="W874" s="45">
        <v>1.1918124789321001</v>
      </c>
      <c r="X874" s="45">
        <v>1.2067629332105476</v>
      </c>
      <c r="Y874" s="45">
        <v>1.1845874525368476</v>
      </c>
      <c r="Z874" s="45">
        <v>1.2202663112174132</v>
      </c>
      <c r="AA874" s="45">
        <v>1.2485447377087013</v>
      </c>
      <c r="AB874" s="45">
        <v>1.2076822143269828</v>
      </c>
      <c r="AC874" s="45">
        <v>1.1153068114187932</v>
      </c>
      <c r="AD874" s="45">
        <v>1.0754118034612452</v>
      </c>
      <c r="AE874" s="45">
        <v>1.0179949428413548</v>
      </c>
    </row>
    <row r="875" spans="1:31" ht="15" customHeight="1">
      <c r="A875" s="42" t="s">
        <v>47</v>
      </c>
      <c r="B875" s="42" t="s">
        <v>48</v>
      </c>
      <c r="C875" s="42" t="s">
        <v>49</v>
      </c>
      <c r="D875" s="42" t="s">
        <v>357</v>
      </c>
      <c r="E875" s="42" t="s">
        <v>369</v>
      </c>
      <c r="F875" s="42" t="s">
        <v>383</v>
      </c>
      <c r="G875" s="42" t="s">
        <v>392</v>
      </c>
      <c r="H875" s="43" t="s">
        <v>54</v>
      </c>
      <c r="I875" s="44">
        <v>25</v>
      </c>
      <c r="J875" s="45">
        <v>1.2693899442117881E-4</v>
      </c>
      <c r="K875" s="45">
        <v>1.5647043638411835E-4</v>
      </c>
      <c r="L875" s="45">
        <v>1.7092424671739286E-4</v>
      </c>
      <c r="M875" s="45">
        <v>9.6502977970778082E-4</v>
      </c>
      <c r="N875" s="45">
        <v>1.3476603482300731E-3</v>
      </c>
      <c r="O875" s="45">
        <v>1.287643125332402E-3</v>
      </c>
      <c r="P875" s="45">
        <v>1.1743534201145802E-3</v>
      </c>
      <c r="Q875" s="45">
        <v>1.0599187991219825E-3</v>
      </c>
      <c r="R875" s="45">
        <v>1.0361061618019021E-3</v>
      </c>
      <c r="S875" s="45">
        <v>9.3492369064269206E-4</v>
      </c>
      <c r="T875" s="45">
        <v>1.3450994537570339E-3</v>
      </c>
      <c r="U875" s="45">
        <v>1.3383434283419067E-3</v>
      </c>
      <c r="V875" s="45">
        <v>1.1402541753066898E-3</v>
      </c>
      <c r="W875" s="45">
        <v>1.1061492697592113E-3</v>
      </c>
      <c r="X875" s="45">
        <v>1.213610989202641E-3</v>
      </c>
      <c r="Y875" s="45">
        <v>1.0524846572475496E-3</v>
      </c>
      <c r="Z875" s="45">
        <v>9.978111683680345E-4</v>
      </c>
      <c r="AA875" s="45">
        <v>9.4050882317689563E-4</v>
      </c>
      <c r="AB875" s="45">
        <v>8.728904110822986E-4</v>
      </c>
      <c r="AC875" s="45">
        <v>8.2509053221494367E-4</v>
      </c>
      <c r="AD875" s="45">
        <v>6.6602731094335974E-4</v>
      </c>
      <c r="AE875" s="45">
        <v>6.3984204922123576E-4</v>
      </c>
    </row>
    <row r="876" spans="1:31" ht="15" customHeight="1">
      <c r="A876" s="42" t="s">
        <v>47</v>
      </c>
      <c r="B876" s="42" t="s">
        <v>48</v>
      </c>
      <c r="C876" s="42" t="s">
        <v>49</v>
      </c>
      <c r="D876" s="42" t="s">
        <v>357</v>
      </c>
      <c r="E876" s="42" t="s">
        <v>369</v>
      </c>
      <c r="F876" s="42" t="s">
        <v>383</v>
      </c>
      <c r="G876" s="42" t="s">
        <v>392</v>
      </c>
      <c r="H876" s="43" t="s">
        <v>56</v>
      </c>
      <c r="I876" s="44">
        <v>298</v>
      </c>
      <c r="J876" s="45">
        <v>9.7525681091696951E-4</v>
      </c>
      <c r="K876" s="45">
        <v>1.2273466145821474E-3</v>
      </c>
      <c r="L876" s="45">
        <v>1.3939220656102726E-3</v>
      </c>
      <c r="M876" s="45">
        <v>8.0574417921664941E-3</v>
      </c>
      <c r="N876" s="45">
        <v>1.1620096070577138E-2</v>
      </c>
      <c r="O876" s="45">
        <v>1.154726089068631E-2</v>
      </c>
      <c r="P876" s="45">
        <v>1.1033132846516148E-2</v>
      </c>
      <c r="Q876" s="45">
        <v>1.0427564818595492E-2</v>
      </c>
      <c r="R876" s="45">
        <v>1.047437672752766E-2</v>
      </c>
      <c r="S876" s="45">
        <v>9.6718507761201795E-3</v>
      </c>
      <c r="T876" s="45">
        <v>1.4184871763442687E-2</v>
      </c>
      <c r="U876" s="45">
        <v>1.440356486014968E-2</v>
      </c>
      <c r="V876" s="45">
        <v>1.2544435020668066E-2</v>
      </c>
      <c r="W876" s="45">
        <v>1.2410243279518417E-2</v>
      </c>
      <c r="X876" s="45">
        <v>1.2854043983173894E-2</v>
      </c>
      <c r="Y876" s="45">
        <v>1.1539352324569015E-2</v>
      </c>
      <c r="Z876" s="45">
        <v>1.1542876307138801E-2</v>
      </c>
      <c r="AA876" s="45">
        <v>1.1487983464638323E-2</v>
      </c>
      <c r="AB876" s="45">
        <v>1.1195964530537882E-2</v>
      </c>
      <c r="AC876" s="45">
        <v>1.0853535382072805E-2</v>
      </c>
      <c r="AD876" s="45">
        <v>8.9657719395544507E-3</v>
      </c>
      <c r="AE876" s="45">
        <v>8.9543080446429293E-3</v>
      </c>
    </row>
    <row r="877" spans="1:31" ht="15" customHeight="1">
      <c r="A877" s="42" t="s">
        <v>47</v>
      </c>
      <c r="B877" s="42" t="s">
        <v>48</v>
      </c>
      <c r="C877" s="42" t="s">
        <v>49</v>
      </c>
      <c r="D877" s="42" t="s">
        <v>357</v>
      </c>
      <c r="E877" s="42" t="s">
        <v>369</v>
      </c>
      <c r="F877" s="42" t="s">
        <v>383</v>
      </c>
      <c r="G877" s="42" t="s">
        <v>393</v>
      </c>
      <c r="H877" s="43" t="s">
        <v>54</v>
      </c>
      <c r="I877" s="44">
        <v>25</v>
      </c>
      <c r="J877" s="45">
        <v>3.2572859471456425E-2</v>
      </c>
      <c r="K877" s="45">
        <v>2.9802718214997928E-2</v>
      </c>
      <c r="L877" s="45">
        <v>2.7768413730749213E-2</v>
      </c>
      <c r="M877" s="45">
        <v>2.6103598148853147E-2</v>
      </c>
      <c r="N877" s="45">
        <v>2.3744600943303704E-2</v>
      </c>
      <c r="O877" s="45">
        <v>2.1302587143657105E-2</v>
      </c>
      <c r="P877" s="45">
        <v>1.9392627469758925E-2</v>
      </c>
      <c r="Q877" s="45">
        <v>1.7471407155525514E-2</v>
      </c>
      <c r="R877" s="45">
        <v>1.5410718508475125E-2</v>
      </c>
      <c r="S877" s="45">
        <v>1.3670025079660907E-2</v>
      </c>
      <c r="T877" s="45">
        <v>1.2386245862352301E-2</v>
      </c>
      <c r="U877" s="45">
        <v>1.1254936453798558E-2</v>
      </c>
      <c r="V877" s="45">
        <v>1.0406417199284536E-2</v>
      </c>
      <c r="W877" s="45">
        <v>9.6227470002672507E-3</v>
      </c>
      <c r="X877" s="45">
        <v>9.7790418959256206E-3</v>
      </c>
      <c r="Y877" s="45">
        <v>9.1248870984006972E-3</v>
      </c>
      <c r="Z877" s="45">
        <v>8.7621503920690888E-3</v>
      </c>
      <c r="AA877" s="45">
        <v>8.3184326925449924E-3</v>
      </c>
      <c r="AB877" s="45">
        <v>7.5978523594313228E-3</v>
      </c>
      <c r="AC877" s="45">
        <v>7.476385036313862E-3</v>
      </c>
      <c r="AD877" s="45">
        <v>5.9146389365829326E-3</v>
      </c>
      <c r="AE877" s="45">
        <v>5.7181596580914108E-3</v>
      </c>
    </row>
    <row r="878" spans="1:31" ht="15" customHeight="1">
      <c r="A878" s="42" t="s">
        <v>47</v>
      </c>
      <c r="B878" s="42" t="s">
        <v>48</v>
      </c>
      <c r="C878" s="42" t="s">
        <v>49</v>
      </c>
      <c r="D878" s="42" t="s">
        <v>357</v>
      </c>
      <c r="E878" s="42" t="s">
        <v>369</v>
      </c>
      <c r="F878" s="42" t="s">
        <v>383</v>
      </c>
      <c r="G878" s="42" t="s">
        <v>393</v>
      </c>
      <c r="H878" s="43" t="s">
        <v>55</v>
      </c>
      <c r="I878" s="44">
        <v>1</v>
      </c>
      <c r="J878" s="45">
        <v>10.032774001987068</v>
      </c>
      <c r="K878" s="45">
        <v>9.9917805917191327</v>
      </c>
      <c r="L878" s="45">
        <v>10.553939413349518</v>
      </c>
      <c r="M878" s="45">
        <v>10.792624568792155</v>
      </c>
      <c r="N878" s="45">
        <v>10.733792568922393</v>
      </c>
      <c r="O878" s="45">
        <v>10.362771659369276</v>
      </c>
      <c r="P878" s="45">
        <v>10.514422358580706</v>
      </c>
      <c r="Q878" s="45">
        <v>10.307886485813727</v>
      </c>
      <c r="R878" s="45">
        <v>9.4897070748128094</v>
      </c>
      <c r="S878" s="45">
        <v>8.7279672017021195</v>
      </c>
      <c r="T878" s="45">
        <v>8.094235886135392</v>
      </c>
      <c r="U878" s="45">
        <v>7.5992265150824183</v>
      </c>
      <c r="V878" s="45">
        <v>7.1457214051047746</v>
      </c>
      <c r="W878" s="45">
        <v>6.907135157012144</v>
      </c>
      <c r="X878" s="45">
        <v>6.7150433831343683</v>
      </c>
      <c r="Y878" s="45">
        <v>6.7154542446079297</v>
      </c>
      <c r="Z878" s="45">
        <v>7.2357120121585634</v>
      </c>
      <c r="AA878" s="45">
        <v>7.5693743759258503</v>
      </c>
      <c r="AB878" s="45">
        <v>7.5538562632766455</v>
      </c>
      <c r="AC878" s="45">
        <v>7.7604673599950456</v>
      </c>
      <c r="AD878" s="45">
        <v>6.2004327513336692</v>
      </c>
      <c r="AE878" s="45">
        <v>6.8110948715236077</v>
      </c>
    </row>
    <row r="879" spans="1:31" ht="15" customHeight="1">
      <c r="A879" s="42" t="s">
        <v>47</v>
      </c>
      <c r="B879" s="42" t="s">
        <v>48</v>
      </c>
      <c r="C879" s="42" t="s">
        <v>49</v>
      </c>
      <c r="D879" s="42" t="s">
        <v>357</v>
      </c>
      <c r="E879" s="42" t="s">
        <v>369</v>
      </c>
      <c r="F879" s="42" t="s">
        <v>383</v>
      </c>
      <c r="G879" s="42" t="s">
        <v>393</v>
      </c>
      <c r="H879" s="43" t="s">
        <v>56</v>
      </c>
      <c r="I879" s="44">
        <v>298</v>
      </c>
      <c r="J879" s="45">
        <v>0.25025330628646553</v>
      </c>
      <c r="K879" s="45">
        <v>0.23377109536991147</v>
      </c>
      <c r="L879" s="45">
        <v>0.22645707305813084</v>
      </c>
      <c r="M879" s="45">
        <v>0.21794998151681749</v>
      </c>
      <c r="N879" s="45">
        <v>0.20473596665589602</v>
      </c>
      <c r="O879" s="45">
        <v>0.19103626350731909</v>
      </c>
      <c r="P879" s="45">
        <v>0.18219509685250679</v>
      </c>
      <c r="Q879" s="45">
        <v>0.17188508283581116</v>
      </c>
      <c r="R879" s="45">
        <v>0.15579259852960303</v>
      </c>
      <c r="S879" s="45">
        <v>0.14141736272124286</v>
      </c>
      <c r="T879" s="45">
        <v>0.13062031115780695</v>
      </c>
      <c r="U879" s="45">
        <v>0.12112825734870798</v>
      </c>
      <c r="V879" s="45">
        <v>0.11448554820619351</v>
      </c>
      <c r="W879" s="45">
        <v>0.10796068356720823</v>
      </c>
      <c r="X879" s="45">
        <v>0.10357539257790913</v>
      </c>
      <c r="Y879" s="45">
        <v>0.10004448656356417</v>
      </c>
      <c r="Z879" s="45">
        <v>0.10136228313180839</v>
      </c>
      <c r="AA879" s="45">
        <v>0.10160672060562895</v>
      </c>
      <c r="AB879" s="45">
        <v>9.7452422943888284E-2</v>
      </c>
      <c r="AC879" s="45">
        <v>9.834703751090082E-2</v>
      </c>
      <c r="AD879" s="45">
        <v>7.9620314270747908E-2</v>
      </c>
      <c r="AE879" s="45">
        <v>8.0023129285297409E-2</v>
      </c>
    </row>
    <row r="880" spans="1:31" ht="15" customHeight="1">
      <c r="A880" s="42" t="s">
        <v>47</v>
      </c>
      <c r="B880" s="42" t="s">
        <v>48</v>
      </c>
      <c r="C880" s="42" t="s">
        <v>49</v>
      </c>
      <c r="D880" s="42" t="s">
        <v>357</v>
      </c>
      <c r="E880" s="42" t="s">
        <v>369</v>
      </c>
      <c r="F880" s="42" t="s">
        <v>383</v>
      </c>
      <c r="G880" s="42" t="s">
        <v>394</v>
      </c>
      <c r="H880" s="43" t="s">
        <v>54</v>
      </c>
      <c r="I880" s="44">
        <v>25</v>
      </c>
      <c r="J880" s="45"/>
      <c r="K880" s="45"/>
      <c r="L880" s="45"/>
      <c r="M880" s="45"/>
      <c r="N880" s="45"/>
      <c r="O880" s="45"/>
      <c r="P880" s="45"/>
      <c r="Q880" s="45"/>
      <c r="R880" s="45"/>
      <c r="S880" s="45"/>
      <c r="T880" s="45">
        <v>8.4860390717993608E-6</v>
      </c>
      <c r="U880" s="45">
        <v>7.3817190925332972E-6</v>
      </c>
      <c r="V880" s="45">
        <v>3.3059526860169454E-5</v>
      </c>
      <c r="W880" s="45">
        <v>3.567998947749432E-4</v>
      </c>
      <c r="X880" s="45">
        <v>2.4403269984908833E-4</v>
      </c>
      <c r="Y880" s="45">
        <v>3.1051414244053361E-4</v>
      </c>
      <c r="Z880" s="45">
        <v>4.3592588172859664E-4</v>
      </c>
      <c r="AA880" s="45">
        <v>5.1013691743845345E-4</v>
      </c>
      <c r="AB880" s="45">
        <v>5.1717016994886863E-4</v>
      </c>
      <c r="AC880" s="45">
        <v>7.5522086731252532E-4</v>
      </c>
      <c r="AD880" s="45">
        <v>4.9645632221858834E-4</v>
      </c>
      <c r="AE880" s="45">
        <v>6.7304687103464638E-4</v>
      </c>
    </row>
    <row r="881" spans="1:31" ht="15" customHeight="1">
      <c r="A881" s="42" t="s">
        <v>47</v>
      </c>
      <c r="B881" s="42" t="s">
        <v>48</v>
      </c>
      <c r="C881" s="42" t="s">
        <v>49</v>
      </c>
      <c r="D881" s="42" t="s">
        <v>357</v>
      </c>
      <c r="E881" s="42" t="s">
        <v>369</v>
      </c>
      <c r="F881" s="42" t="s">
        <v>383</v>
      </c>
      <c r="G881" s="42" t="s">
        <v>394</v>
      </c>
      <c r="H881" s="43" t="s">
        <v>56</v>
      </c>
      <c r="I881" s="44">
        <v>298</v>
      </c>
      <c r="J881" s="45"/>
      <c r="K881" s="45"/>
      <c r="L881" s="45"/>
      <c r="M881" s="45"/>
      <c r="N881" s="45"/>
      <c r="O881" s="45"/>
      <c r="P881" s="45"/>
      <c r="Q881" s="45"/>
      <c r="R881" s="45"/>
      <c r="S881" s="45"/>
      <c r="T881" s="45">
        <v>6.4130785702611504E-4</v>
      </c>
      <c r="U881" s="45">
        <v>5.7880726533982517E-4</v>
      </c>
      <c r="V881" s="45">
        <v>2.831129100353537E-3</v>
      </c>
      <c r="W881" s="45">
        <v>3.8168296305870028E-2</v>
      </c>
      <c r="X881" s="45">
        <v>3.5707799787012426E-2</v>
      </c>
      <c r="Y881" s="45">
        <v>5.1563323183669373E-2</v>
      </c>
      <c r="Z881" s="45">
        <v>8.3458731557886301E-2</v>
      </c>
      <c r="AA881" s="45">
        <v>0.11537868907413469</v>
      </c>
      <c r="AB881" s="45">
        <v>0.1295113271300001</v>
      </c>
      <c r="AC881" s="45">
        <v>0.21511605310935836</v>
      </c>
      <c r="AD881" s="45">
        <v>0.19656703822383512</v>
      </c>
      <c r="AE881" s="45">
        <v>0.31715509130487746</v>
      </c>
    </row>
    <row r="882" spans="1:31" ht="15" customHeight="1">
      <c r="A882" s="42" t="s">
        <v>47</v>
      </c>
      <c r="B882" s="42" t="s">
        <v>48</v>
      </c>
      <c r="C882" s="42" t="s">
        <v>49</v>
      </c>
      <c r="D882" s="42" t="s">
        <v>357</v>
      </c>
      <c r="E882" s="42" t="s">
        <v>369</v>
      </c>
      <c r="F882" s="42" t="s">
        <v>383</v>
      </c>
      <c r="G882" s="42" t="s">
        <v>395</v>
      </c>
      <c r="H882" s="43" t="s">
        <v>54</v>
      </c>
      <c r="I882" s="44">
        <v>25</v>
      </c>
      <c r="J882" s="45">
        <v>6.2048058186030572E-9</v>
      </c>
      <c r="K882" s="45">
        <v>8.0956654320285005E-9</v>
      </c>
      <c r="L882" s="45">
        <v>1.3755199343926021E-8</v>
      </c>
      <c r="M882" s="45">
        <v>3.3991056426271801E-9</v>
      </c>
      <c r="N882" s="45">
        <v>5.2256255771423805E-9</v>
      </c>
      <c r="O882" s="45">
        <v>9.5035194373474637E-9</v>
      </c>
      <c r="P882" s="45">
        <v>7.4070285355957525E-8</v>
      </c>
      <c r="Q882" s="45">
        <v>6.8877981719917416E-8</v>
      </c>
      <c r="R882" s="45">
        <v>4.7195484637423774E-8</v>
      </c>
      <c r="S882" s="45">
        <v>3.1360264971591447E-8</v>
      </c>
      <c r="T882" s="45">
        <v>2.3454726783258632E-8</v>
      </c>
      <c r="U882" s="45">
        <v>5.1521260108196613E-8</v>
      </c>
      <c r="V882" s="45">
        <v>8.1547839128635024E-8</v>
      </c>
      <c r="W882" s="45">
        <v>2.3243934928431281E-7</v>
      </c>
      <c r="X882" s="45">
        <v>2.4553742659372557E-7</v>
      </c>
      <c r="Y882" s="45">
        <v>4.6501624689307909E-7</v>
      </c>
      <c r="Z882" s="45">
        <v>6.0672299801028662E-7</v>
      </c>
      <c r="AA882" s="45">
        <v>6.213829345769238E-7</v>
      </c>
      <c r="AB882" s="45">
        <v>6.7476144679686625E-7</v>
      </c>
      <c r="AC882" s="45">
        <v>7.745381327021504E-7</v>
      </c>
      <c r="AD882" s="45">
        <v>8.1145351283618501E-7</v>
      </c>
      <c r="AE882" s="45">
        <v>9.8641249384921416E-7</v>
      </c>
    </row>
    <row r="883" spans="1:31" ht="15" customHeight="1">
      <c r="A883" s="42" t="s">
        <v>47</v>
      </c>
      <c r="B883" s="42" t="s">
        <v>48</v>
      </c>
      <c r="C883" s="42" t="s">
        <v>49</v>
      </c>
      <c r="D883" s="42" t="s">
        <v>357</v>
      </c>
      <c r="E883" s="42" t="s">
        <v>369</v>
      </c>
      <c r="F883" s="42" t="s">
        <v>383</v>
      </c>
      <c r="G883" s="42" t="s">
        <v>395</v>
      </c>
      <c r="H883" s="43" t="s">
        <v>56</v>
      </c>
      <c r="I883" s="44">
        <v>298</v>
      </c>
      <c r="J883" s="45">
        <v>1.1550084540911036E-6</v>
      </c>
      <c r="K883" s="45">
        <v>1.6110389337062929E-6</v>
      </c>
      <c r="L883" s="45">
        <v>2.9198619207510736E-6</v>
      </c>
      <c r="M883" s="45">
        <v>7.8116814675445648E-7</v>
      </c>
      <c r="N883" s="45">
        <v>1.3304880936291741E-6</v>
      </c>
      <c r="O883" s="45">
        <v>2.6123521835970859E-6</v>
      </c>
      <c r="P883" s="45">
        <v>2.171292569599348E-5</v>
      </c>
      <c r="Q883" s="45">
        <v>2.1312317053679845E-5</v>
      </c>
      <c r="R883" s="45">
        <v>1.4979088681804789E-5</v>
      </c>
      <c r="S883" s="45">
        <v>9.8840846134678018E-6</v>
      </c>
      <c r="T883" s="45">
        <v>7.330119048611894E-6</v>
      </c>
      <c r="U883" s="45">
        <v>1.5976510691358079E-5</v>
      </c>
      <c r="V883" s="45">
        <v>2.5090624325815461E-5</v>
      </c>
      <c r="W883" s="45">
        <v>7.2317950496518819E-5</v>
      </c>
      <c r="X883" s="45">
        <v>7.7026786333235956E-5</v>
      </c>
      <c r="Y883" s="45">
        <v>1.5261464545577935E-4</v>
      </c>
      <c r="Z883" s="45">
        <v>2.0276463586961824E-4</v>
      </c>
      <c r="AA883" s="45">
        <v>2.1776272905780366E-4</v>
      </c>
      <c r="AB883" s="45">
        <v>2.4785242087647404E-4</v>
      </c>
      <c r="AC883" s="45">
        <v>2.8407062974026035E-4</v>
      </c>
      <c r="AD883" s="45">
        <v>3.0046407049756646E-4</v>
      </c>
      <c r="AE883" s="45">
        <v>3.6928599411099314E-4</v>
      </c>
    </row>
    <row r="884" spans="1:31" ht="15" customHeight="1">
      <c r="A884" s="42" t="s">
        <v>47</v>
      </c>
      <c r="B884" s="42" t="s">
        <v>48</v>
      </c>
      <c r="C884" s="42" t="s">
        <v>49</v>
      </c>
      <c r="D884" s="42" t="s">
        <v>357</v>
      </c>
      <c r="E884" s="42" t="s">
        <v>369</v>
      </c>
      <c r="F884" s="42" t="s">
        <v>383</v>
      </c>
      <c r="G884" s="42" t="s">
        <v>396</v>
      </c>
      <c r="H884" s="43" t="s">
        <v>54</v>
      </c>
      <c r="I884" s="44">
        <v>25</v>
      </c>
      <c r="J884" s="45">
        <v>1.1313131967315685E-5</v>
      </c>
      <c r="K884" s="45">
        <v>1.1994771898992071E-5</v>
      </c>
      <c r="L884" s="45">
        <v>1.310137507411409E-5</v>
      </c>
      <c r="M884" s="45">
        <v>1.4470068637873461E-5</v>
      </c>
      <c r="N884" s="45">
        <v>1.505008036431872E-5</v>
      </c>
      <c r="O884" s="45">
        <v>1.5790449555123111E-5</v>
      </c>
      <c r="P884" s="45">
        <v>1.6390646424112633E-5</v>
      </c>
      <c r="Q884" s="45">
        <v>1.6762603392485824E-5</v>
      </c>
      <c r="R884" s="45">
        <v>1.6087780399997788E-5</v>
      </c>
      <c r="S884" s="45">
        <v>1.5888789648342019E-5</v>
      </c>
      <c r="T884" s="45">
        <v>1.5800764255672895E-5</v>
      </c>
      <c r="U884" s="45">
        <v>1.5305474577101928E-5</v>
      </c>
      <c r="V884" s="45">
        <v>1.4983480218333527E-5</v>
      </c>
      <c r="W884" s="45">
        <v>1.4169001744164201E-5</v>
      </c>
      <c r="X884" s="45">
        <v>1.401826623538064E-5</v>
      </c>
      <c r="Y884" s="45">
        <v>1.3953019876705254E-5</v>
      </c>
      <c r="Z884" s="45">
        <v>1.388478754798368E-5</v>
      </c>
      <c r="AA884" s="45">
        <v>1.3287156296988805E-5</v>
      </c>
      <c r="AB884" s="45">
        <v>1.3086253954082316E-5</v>
      </c>
      <c r="AC884" s="45">
        <v>1.1728127839783962E-5</v>
      </c>
      <c r="AD884" s="45">
        <v>9.8136288271392912E-6</v>
      </c>
      <c r="AE884" s="45">
        <v>1.0271170709416614E-5</v>
      </c>
    </row>
    <row r="885" spans="1:31" ht="15" customHeight="1">
      <c r="A885" s="42" t="s">
        <v>47</v>
      </c>
      <c r="B885" s="42" t="s">
        <v>48</v>
      </c>
      <c r="C885" s="42" t="s">
        <v>49</v>
      </c>
      <c r="D885" s="42" t="s">
        <v>357</v>
      </c>
      <c r="E885" s="42" t="s">
        <v>369</v>
      </c>
      <c r="F885" s="42" t="s">
        <v>383</v>
      </c>
      <c r="G885" s="42" t="s">
        <v>396</v>
      </c>
      <c r="H885" s="43" t="s">
        <v>55</v>
      </c>
      <c r="I885" s="44">
        <v>1</v>
      </c>
      <c r="J885" s="45">
        <v>4.5079562054095683E-2</v>
      </c>
      <c r="K885" s="45">
        <v>5.1095816603939415E-2</v>
      </c>
      <c r="L885" s="45">
        <v>5.9532232918963479E-2</v>
      </c>
      <c r="M885" s="45">
        <v>7.1185300275923444E-2</v>
      </c>
      <c r="N885" s="45">
        <v>8.2025972744374703E-2</v>
      </c>
      <c r="O885" s="45">
        <v>9.2914098979214599E-2</v>
      </c>
      <c r="P885" s="45">
        <v>0.10285141636980194</v>
      </c>
      <c r="Q885" s="45">
        <v>0.11102776351398973</v>
      </c>
      <c r="R885" s="45">
        <v>0.10930019528414826</v>
      </c>
      <c r="S885" s="45">
        <v>0.10719818033954494</v>
      </c>
      <c r="T885" s="45">
        <v>0.10570574953205403</v>
      </c>
      <c r="U885" s="45">
        <v>0.10159729026947532</v>
      </c>
      <c r="V885" s="45">
        <v>9.8898696877636624E-2</v>
      </c>
      <c r="W885" s="45">
        <v>9.456987650151405E-2</v>
      </c>
      <c r="X885" s="45">
        <v>9.4338864529393232E-2</v>
      </c>
      <c r="Y885" s="45">
        <v>9.8237015200228497E-2</v>
      </c>
      <c r="Z885" s="45">
        <v>9.9545092291983384E-2</v>
      </c>
      <c r="AA885" s="45">
        <v>9.9893017540123669E-2</v>
      </c>
      <c r="AB885" s="45">
        <v>0.10311862379327513</v>
      </c>
      <c r="AC885" s="45">
        <v>9.2276493138396753E-2</v>
      </c>
      <c r="AD885" s="45">
        <v>7.7953817813295689E-2</v>
      </c>
      <c r="AE885" s="45">
        <v>8.2490337306152531E-2</v>
      </c>
    </row>
    <row r="886" spans="1:31" ht="15" customHeight="1">
      <c r="A886" s="42" t="s">
        <v>47</v>
      </c>
      <c r="B886" s="42" t="s">
        <v>48</v>
      </c>
      <c r="C886" s="42" t="s">
        <v>49</v>
      </c>
      <c r="D886" s="42" t="s">
        <v>357</v>
      </c>
      <c r="E886" s="42" t="s">
        <v>369</v>
      </c>
      <c r="F886" s="42" t="s">
        <v>383</v>
      </c>
      <c r="G886" s="42" t="s">
        <v>396</v>
      </c>
      <c r="H886" s="43" t="s">
        <v>56</v>
      </c>
      <c r="I886" s="44">
        <v>298</v>
      </c>
      <c r="J886" s="45">
        <v>2.1059100714032933E-3</v>
      </c>
      <c r="K886" s="45">
        <v>2.3869618492077973E-3</v>
      </c>
      <c r="L886" s="45">
        <v>2.7810724680827816E-3</v>
      </c>
      <c r="M886" s="45">
        <v>3.3254502477071696E-3</v>
      </c>
      <c r="N886" s="45">
        <v>3.8318766695562478E-3</v>
      </c>
      <c r="O886" s="45">
        <v>4.3405199144643291E-3</v>
      </c>
      <c r="P886" s="45">
        <v>4.8047457385343301E-3</v>
      </c>
      <c r="Q886" s="45">
        <v>5.1867071192424532E-3</v>
      </c>
      <c r="R886" s="45">
        <v>5.1060030669519167E-3</v>
      </c>
      <c r="S886" s="45">
        <v>5.0078065804631542E-3</v>
      </c>
      <c r="T886" s="45">
        <v>4.9380870697587559E-3</v>
      </c>
      <c r="U886" s="45">
        <v>4.74615872561851E-3</v>
      </c>
      <c r="V886" s="45">
        <v>4.6101144710710444E-3</v>
      </c>
      <c r="W886" s="45">
        <v>4.4083463917557533E-3</v>
      </c>
      <c r="X886" s="45">
        <v>4.397626924150036E-3</v>
      </c>
      <c r="Y886" s="45">
        <v>4.5792705002206833E-3</v>
      </c>
      <c r="Z886" s="45">
        <v>4.6402458791354219E-3</v>
      </c>
      <c r="AA886" s="45">
        <v>4.6564642439366347E-3</v>
      </c>
      <c r="AB886" s="45">
        <v>4.8068243052719357E-3</v>
      </c>
      <c r="AC886" s="45">
        <v>4.3014236749049613E-3</v>
      </c>
      <c r="AD886" s="45">
        <v>3.6337791593858051E-3</v>
      </c>
      <c r="AE886" s="45">
        <v>3.8452468006659676E-3</v>
      </c>
    </row>
    <row r="887" spans="1:31" ht="15" customHeight="1">
      <c r="A887" s="42" t="s">
        <v>47</v>
      </c>
      <c r="B887" s="42" t="s">
        <v>48</v>
      </c>
      <c r="C887" s="42" t="s">
        <v>49</v>
      </c>
      <c r="D887" s="42" t="s">
        <v>357</v>
      </c>
      <c r="E887" s="42" t="s">
        <v>369</v>
      </c>
      <c r="F887" s="42" t="s">
        <v>383</v>
      </c>
      <c r="G887" s="42" t="s">
        <v>397</v>
      </c>
      <c r="H887" s="43" t="s">
        <v>54</v>
      </c>
      <c r="I887" s="44">
        <v>25</v>
      </c>
      <c r="J887" s="45">
        <v>1.3283225430896309E-5</v>
      </c>
      <c r="K887" s="45">
        <v>1.5552432726748764E-5</v>
      </c>
      <c r="L887" s="45">
        <v>1.627380637507965E-5</v>
      </c>
      <c r="M887" s="45">
        <v>8.5470422125516609E-5</v>
      </c>
      <c r="N887" s="45">
        <v>1.1109612816078866E-4</v>
      </c>
      <c r="O887" s="45">
        <v>1.0042643440592757E-4</v>
      </c>
      <c r="P887" s="45">
        <v>8.5018748774241034E-5</v>
      </c>
      <c r="Q887" s="45">
        <v>7.2198478826738664E-5</v>
      </c>
      <c r="R887" s="45">
        <v>6.5564064550268692E-5</v>
      </c>
      <c r="S887" s="45">
        <v>6.0353367322119075E-5</v>
      </c>
      <c r="T887" s="45">
        <v>8.5731115211392668E-5</v>
      </c>
      <c r="U887" s="45">
        <v>8.2222895348751371E-5</v>
      </c>
      <c r="V887" s="45">
        <v>6.7033579969227124E-5</v>
      </c>
      <c r="W887" s="45">
        <v>6.2036850324308375E-5</v>
      </c>
      <c r="X887" s="45">
        <v>5.9115430774562369E-5</v>
      </c>
      <c r="Y887" s="45">
        <v>4.4699224819784141E-5</v>
      </c>
      <c r="Z887" s="45">
        <v>3.1597466982744604E-5</v>
      </c>
      <c r="AA887" s="45">
        <v>3.4870891187871183E-5</v>
      </c>
      <c r="AB887" s="45">
        <v>2.9166763865123608E-5</v>
      </c>
      <c r="AC887" s="45">
        <v>2.3716359660420452E-5</v>
      </c>
      <c r="AD887" s="45">
        <v>1.6391866093211102E-5</v>
      </c>
      <c r="AE887" s="45">
        <v>1.5133583381827659E-5</v>
      </c>
    </row>
    <row r="888" spans="1:31" ht="15" customHeight="1">
      <c r="A888" s="42" t="s">
        <v>47</v>
      </c>
      <c r="B888" s="42" t="s">
        <v>48</v>
      </c>
      <c r="C888" s="42" t="s">
        <v>49</v>
      </c>
      <c r="D888" s="42" t="s">
        <v>357</v>
      </c>
      <c r="E888" s="42" t="s">
        <v>369</v>
      </c>
      <c r="F888" s="42" t="s">
        <v>383</v>
      </c>
      <c r="G888" s="42" t="s">
        <v>397</v>
      </c>
      <c r="H888" s="43" t="s">
        <v>56</v>
      </c>
      <c r="I888" s="44">
        <v>298</v>
      </c>
      <c r="J888" s="45">
        <v>1.0781674736344501E-4</v>
      </c>
      <c r="K888" s="45">
        <v>1.2666625346613022E-4</v>
      </c>
      <c r="L888" s="45">
        <v>1.345856663155936E-4</v>
      </c>
      <c r="M888" s="45">
        <v>7.0418670530189868E-4</v>
      </c>
      <c r="N888" s="45">
        <v>9.2863982160023249E-4</v>
      </c>
      <c r="O888" s="45">
        <v>8.5534390400795969E-4</v>
      </c>
      <c r="P888" s="45">
        <v>7.3805389878142343E-4</v>
      </c>
      <c r="Q888" s="45">
        <v>6.4199505100589202E-4</v>
      </c>
      <c r="R888" s="45">
        <v>5.9536647622355501E-4</v>
      </c>
      <c r="S888" s="45">
        <v>5.5561374691006108E-4</v>
      </c>
      <c r="T888" s="45">
        <v>8.00057159583456E-4</v>
      </c>
      <c r="U888" s="45">
        <v>7.8007708819509099E-4</v>
      </c>
      <c r="V888" s="45">
        <v>6.5539680277416782E-4</v>
      </c>
      <c r="W888" s="45">
        <v>6.2084879105094005E-4</v>
      </c>
      <c r="X888" s="45">
        <v>6.1538727572892527E-4</v>
      </c>
      <c r="Y888" s="45">
        <v>5.1414605225829236E-4</v>
      </c>
      <c r="Z888" s="45">
        <v>4.5705917862500541E-4</v>
      </c>
      <c r="AA888" s="45">
        <v>4.3993985552025677E-4</v>
      </c>
      <c r="AB888" s="45">
        <v>4.0631653520978528E-4</v>
      </c>
      <c r="AC888" s="45">
        <v>3.5382996031788007E-4</v>
      </c>
      <c r="AD888" s="45">
        <v>2.6450541784119773E-4</v>
      </c>
      <c r="AE888" s="45">
        <v>2.6490396256487544E-4</v>
      </c>
    </row>
    <row r="889" spans="1:31" ht="15" customHeight="1">
      <c r="A889" s="42" t="s">
        <v>47</v>
      </c>
      <c r="B889" s="42" t="s">
        <v>48</v>
      </c>
      <c r="C889" s="42" t="s">
        <v>49</v>
      </c>
      <c r="D889" s="42" t="s">
        <v>357</v>
      </c>
      <c r="E889" s="42" t="s">
        <v>369</v>
      </c>
      <c r="F889" s="42" t="s">
        <v>383</v>
      </c>
      <c r="G889" s="42" t="s">
        <v>398</v>
      </c>
      <c r="H889" s="43" t="s">
        <v>54</v>
      </c>
      <c r="I889" s="44">
        <v>25</v>
      </c>
      <c r="J889" s="45">
        <v>3.4085084513326958E-3</v>
      </c>
      <c r="K889" s="45">
        <v>2.9622514055955597E-3</v>
      </c>
      <c r="L889" s="45">
        <v>2.6438483543208846E-3</v>
      </c>
      <c r="M889" s="45">
        <v>2.3119344083380768E-3</v>
      </c>
      <c r="N889" s="45">
        <v>1.9574169656238209E-3</v>
      </c>
      <c r="O889" s="45">
        <v>1.6614408358735034E-3</v>
      </c>
      <c r="P889" s="45">
        <v>1.4039529282104995E-3</v>
      </c>
      <c r="Q889" s="45">
        <v>1.1900996761605399E-3</v>
      </c>
      <c r="R889" s="45">
        <v>9.7517935932212366E-4</v>
      </c>
      <c r="S889" s="45">
        <v>8.8245923511490556E-4</v>
      </c>
      <c r="T889" s="45">
        <v>7.8944844419940577E-4</v>
      </c>
      <c r="U889" s="45">
        <v>6.9146187936532392E-4</v>
      </c>
      <c r="V889" s="45">
        <v>6.1177535204706051E-4</v>
      </c>
      <c r="W889" s="45">
        <v>5.3967844276045594E-4</v>
      </c>
      <c r="X889" s="45">
        <v>4.7634067207973351E-4</v>
      </c>
      <c r="Y889" s="45">
        <v>3.8753570140702415E-4</v>
      </c>
      <c r="Z889" s="45">
        <v>2.7746909083415619E-4</v>
      </c>
      <c r="AA889" s="45">
        <v>3.0841939397819836E-4</v>
      </c>
      <c r="AB889" s="45">
        <v>2.538746706758269E-4</v>
      </c>
      <c r="AC889" s="45">
        <v>2.1490082549488471E-4</v>
      </c>
      <c r="AD889" s="45">
        <v>1.4556755833456344E-4</v>
      </c>
      <c r="AE889" s="45">
        <v>1.3524626285761374E-4</v>
      </c>
    </row>
    <row r="890" spans="1:31" ht="15" customHeight="1">
      <c r="A890" s="42" t="s">
        <v>47</v>
      </c>
      <c r="B890" s="42" t="s">
        <v>48</v>
      </c>
      <c r="C890" s="42" t="s">
        <v>49</v>
      </c>
      <c r="D890" s="42" t="s">
        <v>357</v>
      </c>
      <c r="E890" s="42" t="s">
        <v>369</v>
      </c>
      <c r="F890" s="42" t="s">
        <v>383</v>
      </c>
      <c r="G890" s="42" t="s">
        <v>398</v>
      </c>
      <c r="H890" s="43" t="s">
        <v>55</v>
      </c>
      <c r="I890" s="44">
        <v>1</v>
      </c>
      <c r="J890" s="45">
        <v>1.4073226285526625</v>
      </c>
      <c r="K890" s="45">
        <v>1.307456627026198</v>
      </c>
      <c r="L890" s="45">
        <v>1.2607414261454783</v>
      </c>
      <c r="M890" s="45">
        <v>1.1829827881183876</v>
      </c>
      <c r="N890" s="45">
        <v>1.1156835149037918</v>
      </c>
      <c r="O890" s="45">
        <v>1.0729539914007009</v>
      </c>
      <c r="P890" s="45">
        <v>1.0204297768878132</v>
      </c>
      <c r="Q890" s="45">
        <v>0.97108177911080151</v>
      </c>
      <c r="R890" s="45">
        <v>0.86569543966230855</v>
      </c>
      <c r="S890" s="45">
        <v>0.82614645833084444</v>
      </c>
      <c r="T890" s="45">
        <v>0.7625716883883884</v>
      </c>
      <c r="U890" s="45">
        <v>0.70267040674891834</v>
      </c>
      <c r="V890" s="45">
        <v>0.65745445797477942</v>
      </c>
      <c r="W890" s="45">
        <v>0.61990044548735546</v>
      </c>
      <c r="X890" s="45">
        <v>0.60100663664983434</v>
      </c>
      <c r="Y890" s="45">
        <v>0.5867592209620105</v>
      </c>
      <c r="Z890" s="45">
        <v>0.58110288160117862</v>
      </c>
      <c r="AA890" s="45">
        <v>0.57198493300579079</v>
      </c>
      <c r="AB890" s="45">
        <v>0.57218006323382398</v>
      </c>
      <c r="AC890" s="45">
        <v>0.55811247036149281</v>
      </c>
      <c r="AD890" s="45">
        <v>0.43253780044000628</v>
      </c>
      <c r="AE890" s="45">
        <v>0.46438534737157861</v>
      </c>
    </row>
    <row r="891" spans="1:31" ht="15" customHeight="1">
      <c r="A891" s="42" t="s">
        <v>47</v>
      </c>
      <c r="B891" s="42" t="s">
        <v>48</v>
      </c>
      <c r="C891" s="42" t="s">
        <v>49</v>
      </c>
      <c r="D891" s="42" t="s">
        <v>357</v>
      </c>
      <c r="E891" s="42" t="s">
        <v>369</v>
      </c>
      <c r="F891" s="42" t="s">
        <v>383</v>
      </c>
      <c r="G891" s="42" t="s">
        <v>398</v>
      </c>
      <c r="H891" s="43" t="s">
        <v>56</v>
      </c>
      <c r="I891" s="44">
        <v>298</v>
      </c>
      <c r="J891" s="45">
        <v>2.7666043649965142E-2</v>
      </c>
      <c r="K891" s="45">
        <v>2.4125954695578159E-2</v>
      </c>
      <c r="L891" s="45">
        <v>2.1864835073160341E-2</v>
      </c>
      <c r="M891" s="45">
        <v>1.9047916617176114E-2</v>
      </c>
      <c r="N891" s="45">
        <v>1.636182441140863E-2</v>
      </c>
      <c r="O891" s="45">
        <v>1.4150689499640457E-2</v>
      </c>
      <c r="P891" s="45">
        <v>1.2187816773484444E-2</v>
      </c>
      <c r="Q891" s="45">
        <v>1.0582468144963466E-2</v>
      </c>
      <c r="R891" s="45">
        <v>8.855294479194661E-3</v>
      </c>
      <c r="S891" s="45">
        <v>8.1239291836146723E-3</v>
      </c>
      <c r="T891" s="45">
        <v>7.3672654128710355E-3</v>
      </c>
      <c r="U891" s="45">
        <v>6.5601383552032558E-3</v>
      </c>
      <c r="V891" s="45">
        <v>5.9814142394267111E-3</v>
      </c>
      <c r="W891" s="45">
        <v>5.4009626051694402E-3</v>
      </c>
      <c r="X891" s="45">
        <v>4.9586712753207128E-3</v>
      </c>
      <c r="Y891" s="45">
        <v>4.4575706131570461E-3</v>
      </c>
      <c r="Z891" s="45">
        <v>4.0136063697682753E-3</v>
      </c>
      <c r="AA891" s="45">
        <v>3.8910959543703365E-3</v>
      </c>
      <c r="AB891" s="45">
        <v>3.5366788390903329E-3</v>
      </c>
      <c r="AC891" s="45">
        <v>3.2061560731022711E-3</v>
      </c>
      <c r="AD891" s="45">
        <v>2.3489337713265795E-3</v>
      </c>
      <c r="AE891" s="45">
        <v>2.3674016952319335E-3</v>
      </c>
    </row>
    <row r="892" spans="1:31" ht="15" customHeight="1">
      <c r="A892" s="42" t="s">
        <v>47</v>
      </c>
      <c r="B892" s="42" t="s">
        <v>48</v>
      </c>
      <c r="C892" s="42" t="s">
        <v>49</v>
      </c>
      <c r="D892" s="42" t="s">
        <v>357</v>
      </c>
      <c r="E892" s="42" t="s">
        <v>369</v>
      </c>
      <c r="F892" s="42" t="s">
        <v>383</v>
      </c>
      <c r="G892" s="42" t="s">
        <v>399</v>
      </c>
      <c r="H892" s="43" t="s">
        <v>54</v>
      </c>
      <c r="I892" s="44">
        <v>25</v>
      </c>
      <c r="J892" s="45"/>
      <c r="K892" s="45"/>
      <c r="L892" s="45"/>
      <c r="M892" s="45"/>
      <c r="N892" s="45"/>
      <c r="O892" s="45"/>
      <c r="P892" s="45"/>
      <c r="Q892" s="45"/>
      <c r="R892" s="45"/>
      <c r="S892" s="45"/>
      <c r="T892" s="45">
        <v>8.5604123144081488E-9</v>
      </c>
      <c r="U892" s="45">
        <v>7.4111499520810127E-9</v>
      </c>
      <c r="V892" s="45">
        <v>3.5985111991942252E-8</v>
      </c>
      <c r="W892" s="45">
        <v>4.5376824499624945E-7</v>
      </c>
      <c r="X892" s="45">
        <v>4.1479683400805421E-7</v>
      </c>
      <c r="Y892" s="45">
        <v>6.07354122947994E-7</v>
      </c>
      <c r="Z892" s="45">
        <v>9.4963431019361239E-7</v>
      </c>
      <c r="AA892" s="45">
        <v>1.2278732421580073E-6</v>
      </c>
      <c r="AB892" s="45">
        <v>1.4033643094577663E-6</v>
      </c>
      <c r="AC892" s="45">
        <v>2.2620758211338221E-6</v>
      </c>
      <c r="AD892" s="45">
        <v>1.7937649062156091E-6</v>
      </c>
      <c r="AE892" s="45">
        <v>3.1999707926453512E-6</v>
      </c>
    </row>
    <row r="893" spans="1:31" ht="15" customHeight="1">
      <c r="A893" s="42" t="s">
        <v>47</v>
      </c>
      <c r="B893" s="42" t="s">
        <v>48</v>
      </c>
      <c r="C893" s="42" t="s">
        <v>49</v>
      </c>
      <c r="D893" s="42" t="s">
        <v>357</v>
      </c>
      <c r="E893" s="42" t="s">
        <v>369</v>
      </c>
      <c r="F893" s="42" t="s">
        <v>383</v>
      </c>
      <c r="G893" s="42" t="s">
        <v>399</v>
      </c>
      <c r="H893" s="43" t="s">
        <v>56</v>
      </c>
      <c r="I893" s="44">
        <v>298</v>
      </c>
      <c r="J893" s="45"/>
      <c r="K893" s="45"/>
      <c r="L893" s="45"/>
      <c r="M893" s="45"/>
      <c r="N893" s="45"/>
      <c r="O893" s="45"/>
      <c r="P893" s="45"/>
      <c r="Q893" s="45"/>
      <c r="R893" s="45"/>
      <c r="S893" s="45"/>
      <c r="T893" s="45">
        <v>2.6753175148730998E-6</v>
      </c>
      <c r="U893" s="45">
        <v>2.2981642179563671E-6</v>
      </c>
      <c r="V893" s="45">
        <v>1.107189271916803E-5</v>
      </c>
      <c r="W893" s="45">
        <v>1.4117914879546473E-4</v>
      </c>
      <c r="X893" s="45">
        <v>1.3012463129585315E-4</v>
      </c>
      <c r="Y893" s="45">
        <v>1.9932880788383798E-4</v>
      </c>
      <c r="Z893" s="45">
        <v>3.1736435860708765E-4</v>
      </c>
      <c r="AA893" s="45">
        <v>4.3030635904320975E-4</v>
      </c>
      <c r="AB893" s="45">
        <v>5.1548179452442903E-4</v>
      </c>
      <c r="AC893" s="45">
        <v>8.2964191935635796E-4</v>
      </c>
      <c r="AD893" s="45">
        <v>6.6419319987099767E-4</v>
      </c>
      <c r="AE893" s="45">
        <v>1.197981982848668E-3</v>
      </c>
    </row>
    <row r="894" spans="1:31" ht="15" customHeight="1">
      <c r="A894" s="42" t="s">
        <v>47</v>
      </c>
      <c r="B894" s="42" t="s">
        <v>48</v>
      </c>
      <c r="C894" s="42" t="s">
        <v>49</v>
      </c>
      <c r="D894" s="42" t="s">
        <v>357</v>
      </c>
      <c r="E894" s="42" t="s">
        <v>369</v>
      </c>
      <c r="F894" s="42" t="s">
        <v>400</v>
      </c>
      <c r="G894" s="42" t="s">
        <v>401</v>
      </c>
      <c r="H894" s="43" t="s">
        <v>54</v>
      </c>
      <c r="I894" s="44">
        <v>25</v>
      </c>
      <c r="J894" s="45">
        <v>3.6316933952773974E-5</v>
      </c>
      <c r="K894" s="45">
        <v>6.3463221257030789E-5</v>
      </c>
      <c r="L894" s="45">
        <v>8.3427732616916147E-5</v>
      </c>
      <c r="M894" s="45">
        <v>5.1958138004095094E-4</v>
      </c>
      <c r="N894" s="45">
        <v>8.0602991620503566E-4</v>
      </c>
      <c r="O894" s="45">
        <v>9.2654817385789988E-4</v>
      </c>
      <c r="P894" s="45">
        <v>1.0165831515954976E-3</v>
      </c>
      <c r="Q894" s="45">
        <v>1.0664436969336384E-3</v>
      </c>
      <c r="R894" s="45">
        <v>1.1034253818635251E-3</v>
      </c>
      <c r="S894" s="45">
        <v>1.018288071346561E-3</v>
      </c>
      <c r="T894" s="45">
        <v>1.472358442961776E-3</v>
      </c>
      <c r="U894" s="45">
        <v>1.5167212157988655E-3</v>
      </c>
      <c r="V894" s="45">
        <v>1.3491565206836561E-3</v>
      </c>
      <c r="W894" s="45">
        <v>1.3503756086809331E-3</v>
      </c>
      <c r="X894" s="45">
        <v>1.3941273168737152E-3</v>
      </c>
      <c r="Y894" s="45">
        <v>1.3051514790134392E-3</v>
      </c>
      <c r="Z894" s="45">
        <v>1.292948887128952E-3</v>
      </c>
      <c r="AA894" s="45">
        <v>1.1658185446484853E-3</v>
      </c>
      <c r="AB894" s="45">
        <v>1.1052054262614146E-3</v>
      </c>
      <c r="AC894" s="45">
        <v>1.0200124197030571E-3</v>
      </c>
      <c r="AD894" s="45">
        <v>8.5310309263556569E-4</v>
      </c>
      <c r="AE894" s="45">
        <v>8.9928319291981051E-4</v>
      </c>
    </row>
    <row r="895" spans="1:31" ht="15" customHeight="1">
      <c r="A895" s="42" t="s">
        <v>47</v>
      </c>
      <c r="B895" s="42" t="s">
        <v>48</v>
      </c>
      <c r="C895" s="42" t="s">
        <v>49</v>
      </c>
      <c r="D895" s="42" t="s">
        <v>357</v>
      </c>
      <c r="E895" s="42" t="s">
        <v>369</v>
      </c>
      <c r="F895" s="42" t="s">
        <v>400</v>
      </c>
      <c r="G895" s="42" t="s">
        <v>401</v>
      </c>
      <c r="H895" s="43" t="s">
        <v>56</v>
      </c>
      <c r="I895" s="44">
        <v>298</v>
      </c>
      <c r="J895" s="45">
        <v>5.7664084257730291E-5</v>
      </c>
      <c r="K895" s="45">
        <v>1.054598495848121E-4</v>
      </c>
      <c r="L895" s="45">
        <v>1.4128035946449027E-4</v>
      </c>
      <c r="M895" s="45">
        <v>8.8707860110992108E-4</v>
      </c>
      <c r="N895" s="45">
        <v>1.379396521447083E-3</v>
      </c>
      <c r="O895" s="45">
        <v>1.6098401950159187E-3</v>
      </c>
      <c r="P895" s="45">
        <v>1.7804816148307744E-3</v>
      </c>
      <c r="Q895" s="45">
        <v>1.8762221659348181E-3</v>
      </c>
      <c r="R895" s="45">
        <v>1.9651797069347465E-3</v>
      </c>
      <c r="S895" s="45">
        <v>1.8241162109265154E-3</v>
      </c>
      <c r="T895" s="45">
        <v>2.6529840763186209E-3</v>
      </c>
      <c r="U895" s="45">
        <v>2.7438378727415924E-3</v>
      </c>
      <c r="V895" s="45">
        <v>2.4616871802328488E-3</v>
      </c>
      <c r="W895" s="45">
        <v>2.4893211247129102E-3</v>
      </c>
      <c r="X895" s="45">
        <v>2.6041786691505487E-3</v>
      </c>
      <c r="Y895" s="45">
        <v>2.4841835596007295E-3</v>
      </c>
      <c r="Z895" s="45">
        <v>2.527478239876401E-3</v>
      </c>
      <c r="AA895" s="45">
        <v>2.2850273640230671E-3</v>
      </c>
      <c r="AB895" s="45">
        <v>2.1965162655165162E-3</v>
      </c>
      <c r="AC895" s="45">
        <v>2.0489496027163057E-3</v>
      </c>
      <c r="AD895" s="45">
        <v>1.6835438611718101E-3</v>
      </c>
      <c r="AE895" s="45">
        <v>1.8360728192720196E-3</v>
      </c>
    </row>
    <row r="896" spans="1:31" ht="15" customHeight="1">
      <c r="A896" s="42" t="s">
        <v>47</v>
      </c>
      <c r="B896" s="42" t="s">
        <v>48</v>
      </c>
      <c r="C896" s="42" t="s">
        <v>49</v>
      </c>
      <c r="D896" s="42" t="s">
        <v>357</v>
      </c>
      <c r="E896" s="42" t="s">
        <v>369</v>
      </c>
      <c r="F896" s="42" t="s">
        <v>400</v>
      </c>
      <c r="G896" s="42" t="s">
        <v>402</v>
      </c>
      <c r="H896" s="43" t="s">
        <v>54</v>
      </c>
      <c r="I896" s="44">
        <v>25</v>
      </c>
      <c r="J896" s="45">
        <v>9.3190149447135179E-3</v>
      </c>
      <c r="K896" s="45">
        <v>1.2087756280657556E-2</v>
      </c>
      <c r="L896" s="45">
        <v>1.3553699024078316E-2</v>
      </c>
      <c r="M896" s="45">
        <v>1.4054430065694458E-2</v>
      </c>
      <c r="N896" s="45">
        <v>1.4201544724372716E-2</v>
      </c>
      <c r="O896" s="45">
        <v>1.5328682946456135E-2</v>
      </c>
      <c r="P896" s="45">
        <v>1.6787295896836113E-2</v>
      </c>
      <c r="Q896" s="45">
        <v>1.7578961759151825E-2</v>
      </c>
      <c r="R896" s="45">
        <v>1.6412003501101311E-2</v>
      </c>
      <c r="S896" s="45">
        <v>1.4888940790513092E-2</v>
      </c>
      <c r="T896" s="45">
        <v>1.355810057099981E-2</v>
      </c>
      <c r="U896" s="45">
        <v>1.2755022769524362E-2</v>
      </c>
      <c r="V896" s="45">
        <v>1.2312943837800927E-2</v>
      </c>
      <c r="W896" s="45">
        <v>1.1747350193068556E-2</v>
      </c>
      <c r="X896" s="45">
        <v>1.1233607441969237E-2</v>
      </c>
      <c r="Y896" s="45">
        <v>1.1315471261551302E-2</v>
      </c>
      <c r="Z896" s="45">
        <v>1.1353864295597489E-2</v>
      </c>
      <c r="AA896" s="45">
        <v>1.0311209056626972E-2</v>
      </c>
      <c r="AB896" s="45">
        <v>9.6199792653981625E-3</v>
      </c>
      <c r="AC896" s="45">
        <v>9.2426288919475654E-3</v>
      </c>
      <c r="AD896" s="45">
        <v>7.575960753733622E-3</v>
      </c>
      <c r="AE896" s="45">
        <v>8.0367410694755399E-3</v>
      </c>
    </row>
    <row r="897" spans="1:31" ht="15" customHeight="1">
      <c r="A897" s="42" t="s">
        <v>47</v>
      </c>
      <c r="B897" s="42" t="s">
        <v>48</v>
      </c>
      <c r="C897" s="42" t="s">
        <v>49</v>
      </c>
      <c r="D897" s="42" t="s">
        <v>357</v>
      </c>
      <c r="E897" s="42" t="s">
        <v>369</v>
      </c>
      <c r="F897" s="42" t="s">
        <v>400</v>
      </c>
      <c r="G897" s="42" t="s">
        <v>402</v>
      </c>
      <c r="H897" s="43" t="s">
        <v>55</v>
      </c>
      <c r="I897" s="44">
        <v>1</v>
      </c>
      <c r="J897" s="45">
        <v>0.16414719664830268</v>
      </c>
      <c r="K897" s="45">
        <v>0.22071804626241157</v>
      </c>
      <c r="L897" s="45">
        <v>0.25155330323517699</v>
      </c>
      <c r="M897" s="45">
        <v>0.2625906501853858</v>
      </c>
      <c r="N897" s="45">
        <v>0.26716722532820197</v>
      </c>
      <c r="O897" s="45">
        <v>0.29235394945817128</v>
      </c>
      <c r="P897" s="45">
        <v>0.32467130679408068</v>
      </c>
      <c r="Q897" s="45">
        <v>0.34382895222231158</v>
      </c>
      <c r="R897" s="45">
        <v>0.34555351586618105</v>
      </c>
      <c r="S897" s="45">
        <v>0.33040439457700993</v>
      </c>
      <c r="T897" s="45">
        <v>0.30747986101834768</v>
      </c>
      <c r="U897" s="45">
        <v>0.29723715679232449</v>
      </c>
      <c r="V897" s="45">
        <v>0.2929389832765753</v>
      </c>
      <c r="W897" s="45">
        <v>0.29089972264633229</v>
      </c>
      <c r="X897" s="45">
        <v>0.29014708086040908</v>
      </c>
      <c r="Y897" s="45">
        <v>0.30583473741026546</v>
      </c>
      <c r="Z897" s="45">
        <v>0.32280314242514574</v>
      </c>
      <c r="AA897" s="45">
        <v>0.30026662887640981</v>
      </c>
      <c r="AB897" s="45">
        <v>0.28951197122972749</v>
      </c>
      <c r="AC897" s="45">
        <v>0.28551524459662714</v>
      </c>
      <c r="AD897" s="45">
        <v>0.23298492348637873</v>
      </c>
      <c r="AE897" s="45">
        <v>0.25743029279165108</v>
      </c>
    </row>
    <row r="898" spans="1:31" ht="15" customHeight="1">
      <c r="A898" s="42" t="s">
        <v>47</v>
      </c>
      <c r="B898" s="42" t="s">
        <v>48</v>
      </c>
      <c r="C898" s="42" t="s">
        <v>49</v>
      </c>
      <c r="D898" s="42" t="s">
        <v>357</v>
      </c>
      <c r="E898" s="42" t="s">
        <v>369</v>
      </c>
      <c r="F898" s="42" t="s">
        <v>400</v>
      </c>
      <c r="G898" s="42" t="s">
        <v>402</v>
      </c>
      <c r="H898" s="43" t="s">
        <v>56</v>
      </c>
      <c r="I898" s="44">
        <v>298</v>
      </c>
      <c r="J898" s="45">
        <v>1.4796746434316279E-2</v>
      </c>
      <c r="K898" s="45">
        <v>2.008679884075042E-2</v>
      </c>
      <c r="L898" s="45">
        <v>2.2952457296041007E-2</v>
      </c>
      <c r="M898" s="45">
        <v>2.3995055714065107E-2</v>
      </c>
      <c r="N898" s="45">
        <v>2.43037646595139E-2</v>
      </c>
      <c r="O898" s="45">
        <v>2.6632970243859844E-2</v>
      </c>
      <c r="P898" s="45">
        <v>2.9401895614864507E-2</v>
      </c>
      <c r="Q898" s="45">
        <v>3.092712517451688E-2</v>
      </c>
      <c r="R898" s="45">
        <v>2.9229467402713229E-2</v>
      </c>
      <c r="S898" s="45">
        <v>2.6671389976694243E-2</v>
      </c>
      <c r="T898" s="45">
        <v>2.4429801786332202E-2</v>
      </c>
      <c r="U898" s="45">
        <v>2.3074586270799155E-2</v>
      </c>
      <c r="V898" s="45">
        <v>2.2466345106557643E-2</v>
      </c>
      <c r="W898" s="45">
        <v>2.1655402250319641E-2</v>
      </c>
      <c r="X898" s="45">
        <v>2.0983966474158906E-2</v>
      </c>
      <c r="Y898" s="45">
        <v>2.1537505898034409E-2</v>
      </c>
      <c r="Z898" s="45">
        <v>2.2194724966548656E-2</v>
      </c>
      <c r="AA898" s="45">
        <v>2.021017332303569E-2</v>
      </c>
      <c r="AB898" s="45">
        <v>1.9119016635537858E-2</v>
      </c>
      <c r="AC898" s="45">
        <v>1.8566127657272339E-2</v>
      </c>
      <c r="AD898" s="45">
        <v>1.495066930307723E-2</v>
      </c>
      <c r="AE898" s="45">
        <v>1.640867076063211E-2</v>
      </c>
    </row>
    <row r="899" spans="1:31" ht="15" customHeight="1">
      <c r="A899" s="42" t="s">
        <v>47</v>
      </c>
      <c r="B899" s="42" t="s">
        <v>48</v>
      </c>
      <c r="C899" s="42" t="s">
        <v>49</v>
      </c>
      <c r="D899" s="42" t="s">
        <v>357</v>
      </c>
      <c r="E899" s="42" t="s">
        <v>403</v>
      </c>
      <c r="F899" s="42" t="s">
        <v>269</v>
      </c>
      <c r="G899" s="42" t="s">
        <v>404</v>
      </c>
      <c r="H899" s="43" t="s">
        <v>54</v>
      </c>
      <c r="I899" s="44">
        <v>25</v>
      </c>
      <c r="J899" s="45">
        <v>1.0393541393460197E-6</v>
      </c>
      <c r="K899" s="45">
        <v>1.2860947167612215E-6</v>
      </c>
      <c r="L899" s="45">
        <v>2.6471404234447442E-6</v>
      </c>
      <c r="M899" s="45">
        <v>6.7934826846387174E-7</v>
      </c>
      <c r="N899" s="45">
        <v>1.0208050873475482E-6</v>
      </c>
      <c r="O899" s="45">
        <v>2.0305718422268996E-6</v>
      </c>
      <c r="P899" s="45">
        <v>1.6038643764250994E-5</v>
      </c>
      <c r="Q899" s="45">
        <v>1.3098052466492811E-5</v>
      </c>
      <c r="R899" s="45">
        <v>7.0281826254561745E-6</v>
      </c>
      <c r="S899" s="45">
        <v>3.875376605085906E-6</v>
      </c>
      <c r="T899" s="45">
        <v>3.4517031200785528E-6</v>
      </c>
      <c r="U899" s="45">
        <v>8.929882534154892E-6</v>
      </c>
      <c r="V899" s="45">
        <v>1.3489946235596406E-5</v>
      </c>
      <c r="W899" s="45">
        <v>3.789188834485828E-5</v>
      </c>
      <c r="X899" s="45">
        <v>4.4514083365378864E-5</v>
      </c>
      <c r="Y899" s="45">
        <v>7.5697788863233028E-5</v>
      </c>
      <c r="Z899" s="45">
        <v>8.6154046089439803E-5</v>
      </c>
      <c r="AA899" s="45">
        <v>7.5887089866394044E-5</v>
      </c>
      <c r="AB899" s="45">
        <v>9.9633824291697968E-5</v>
      </c>
      <c r="AC899" s="45">
        <v>8.5053163026593798E-5</v>
      </c>
      <c r="AD899" s="45">
        <v>1.3887963451502986E-4</v>
      </c>
      <c r="AE899" s="45">
        <v>1.4501734403825172E-4</v>
      </c>
    </row>
    <row r="900" spans="1:31" ht="15" customHeight="1">
      <c r="A900" s="42" t="s">
        <v>47</v>
      </c>
      <c r="B900" s="42" t="s">
        <v>48</v>
      </c>
      <c r="C900" s="42" t="s">
        <v>49</v>
      </c>
      <c r="D900" s="42" t="s">
        <v>357</v>
      </c>
      <c r="E900" s="42" t="s">
        <v>403</v>
      </c>
      <c r="F900" s="42" t="s">
        <v>269</v>
      </c>
      <c r="G900" s="42" t="s">
        <v>404</v>
      </c>
      <c r="H900" s="43" t="s">
        <v>56</v>
      </c>
      <c r="I900" s="44">
        <v>298</v>
      </c>
      <c r="J900" s="45">
        <v>2.4778202682009108E-6</v>
      </c>
      <c r="K900" s="45">
        <v>3.0660498047587511E-6</v>
      </c>
      <c r="L900" s="45">
        <v>6.3107827694922696E-6</v>
      </c>
      <c r="M900" s="45">
        <v>1.61956627201787E-6</v>
      </c>
      <c r="N900" s="45">
        <v>2.4335993282365551E-6</v>
      </c>
      <c r="O900" s="45">
        <v>4.8408832718689276E-6</v>
      </c>
      <c r="P900" s="45">
        <v>3.8236126733974367E-5</v>
      </c>
      <c r="Q900" s="45">
        <v>3.1225757080118858E-5</v>
      </c>
      <c r="R900" s="45">
        <v>1.6755187379087518E-5</v>
      </c>
      <c r="S900" s="45">
        <v>9.238897826524798E-6</v>
      </c>
      <c r="T900" s="45">
        <v>8.2288602382672703E-6</v>
      </c>
      <c r="U900" s="45">
        <v>2.128883996142526E-5</v>
      </c>
      <c r="V900" s="45">
        <v>3.2160031825661827E-5</v>
      </c>
      <c r="W900" s="45">
        <v>9.033426181414215E-5</v>
      </c>
      <c r="X900" s="45">
        <v>1.0612157474306321E-4</v>
      </c>
      <c r="Y900" s="45">
        <v>1.8046352864994756E-4</v>
      </c>
      <c r="Z900" s="45">
        <v>2.0539124587722448E-4</v>
      </c>
      <c r="AA900" s="45">
        <v>1.8091482224148343E-4</v>
      </c>
      <c r="AB900" s="45">
        <v>2.3752703711140793E-4</v>
      </c>
      <c r="AC900" s="45">
        <v>2.0276674065539959E-4</v>
      </c>
      <c r="AD900" s="45">
        <v>3.3108904868383118E-4</v>
      </c>
      <c r="AE900" s="45">
        <v>3.4572134818719214E-4</v>
      </c>
    </row>
    <row r="901" spans="1:31" ht="15" customHeight="1">
      <c r="A901" s="42" t="s">
        <v>47</v>
      </c>
      <c r="B901" s="42" t="s">
        <v>48</v>
      </c>
      <c r="C901" s="42" t="s">
        <v>49</v>
      </c>
      <c r="D901" s="42" t="s">
        <v>357</v>
      </c>
      <c r="E901" s="42" t="s">
        <v>403</v>
      </c>
      <c r="F901" s="42" t="s">
        <v>269</v>
      </c>
      <c r="G901" s="42" t="s">
        <v>405</v>
      </c>
      <c r="H901" s="43" t="s">
        <v>54</v>
      </c>
      <c r="I901" s="44">
        <v>25</v>
      </c>
      <c r="J901" s="45">
        <v>1.8950392458606542E-3</v>
      </c>
      <c r="K901" s="45">
        <v>1.9055151052832387E-3</v>
      </c>
      <c r="L901" s="45">
        <v>2.5213142095765551E-3</v>
      </c>
      <c r="M901" s="45">
        <v>2.8920007517315364E-3</v>
      </c>
      <c r="N901" s="45">
        <v>2.9399730949126526E-3</v>
      </c>
      <c r="O901" s="45">
        <v>3.3738703281577728E-3</v>
      </c>
      <c r="P901" s="45">
        <v>3.5491120062357494E-3</v>
      </c>
      <c r="Q901" s="45">
        <v>3.1876290975335069E-3</v>
      </c>
      <c r="R901" s="45">
        <v>2.3957346673745441E-3</v>
      </c>
      <c r="S901" s="45">
        <v>1.963473323394914E-3</v>
      </c>
      <c r="T901" s="45">
        <v>2.3253115580890373E-3</v>
      </c>
      <c r="U901" s="45">
        <v>2.6528095356361482E-3</v>
      </c>
      <c r="V901" s="45">
        <v>2.7647622748043705E-4</v>
      </c>
      <c r="W901" s="45">
        <v>2.4760836584104845E-4</v>
      </c>
      <c r="X901" s="45">
        <v>2.1600508248580499E-4</v>
      </c>
      <c r="Y901" s="45">
        <v>2.0099487722153935E-4</v>
      </c>
      <c r="Z901" s="45">
        <v>1.7613643840821736E-4</v>
      </c>
      <c r="AA901" s="45">
        <v>1.5059525086235208E-4</v>
      </c>
      <c r="AB901" s="45">
        <v>2.1945882539358891E-4</v>
      </c>
      <c r="AC901" s="45">
        <v>1.6486717325948179E-4</v>
      </c>
      <c r="AD901" s="45">
        <v>1.5297607137272417E-4</v>
      </c>
      <c r="AE901" s="45">
        <v>1.5068439714613498E-4</v>
      </c>
    </row>
    <row r="902" spans="1:31" ht="15" customHeight="1">
      <c r="A902" s="42" t="s">
        <v>47</v>
      </c>
      <c r="B902" s="42" t="s">
        <v>48</v>
      </c>
      <c r="C902" s="42" t="s">
        <v>49</v>
      </c>
      <c r="D902" s="42" t="s">
        <v>357</v>
      </c>
      <c r="E902" s="42" t="s">
        <v>403</v>
      </c>
      <c r="F902" s="42" t="s">
        <v>269</v>
      </c>
      <c r="G902" s="42" t="s">
        <v>405</v>
      </c>
      <c r="H902" s="43" t="s">
        <v>55</v>
      </c>
      <c r="I902" s="44">
        <v>1</v>
      </c>
      <c r="J902" s="45">
        <v>1.8687613683180528</v>
      </c>
      <c r="K902" s="45">
        <v>1.8790919624899778</v>
      </c>
      <c r="L902" s="45">
        <v>2.4863519858704266</v>
      </c>
      <c r="M902" s="45">
        <v>2.8518983413075252</v>
      </c>
      <c r="N902" s="45">
        <v>2.8992054679965302</v>
      </c>
      <c r="O902" s="45">
        <v>3.3270859929406518</v>
      </c>
      <c r="P902" s="45">
        <v>3.4998976530826131</v>
      </c>
      <c r="Q902" s="45">
        <v>3.1434273073810419</v>
      </c>
      <c r="R902" s="45">
        <v>2.3625138133202839</v>
      </c>
      <c r="S902" s="45">
        <v>1.9362464933105046</v>
      </c>
      <c r="T902" s="45">
        <v>2.2930672378168691</v>
      </c>
      <c r="U902" s="45">
        <v>2.616023910075326</v>
      </c>
      <c r="V902" s="45">
        <v>2.3754837465119154</v>
      </c>
      <c r="W902" s="45">
        <v>2.1274425042209728</v>
      </c>
      <c r="X902" s="45">
        <v>1.8558874718856826</v>
      </c>
      <c r="Y902" s="45">
        <v>1.7269479850874665</v>
      </c>
      <c r="Z902" s="45">
        <v>1.5133642788034034</v>
      </c>
      <c r="AA902" s="45">
        <v>1.2939143954093293</v>
      </c>
      <c r="AB902" s="45">
        <v>1.885590227781716</v>
      </c>
      <c r="AC902" s="45">
        <v>1.4165387526454674</v>
      </c>
      <c r="AD902" s="45">
        <v>1.3143704052344465</v>
      </c>
      <c r="AE902" s="45">
        <v>1.2946803402795923</v>
      </c>
    </row>
    <row r="903" spans="1:31" ht="15" customHeight="1">
      <c r="A903" s="42" t="s">
        <v>47</v>
      </c>
      <c r="B903" s="42" t="s">
        <v>48</v>
      </c>
      <c r="C903" s="42" t="s">
        <v>49</v>
      </c>
      <c r="D903" s="42" t="s">
        <v>357</v>
      </c>
      <c r="E903" s="42" t="s">
        <v>403</v>
      </c>
      <c r="F903" s="42" t="s">
        <v>269</v>
      </c>
      <c r="G903" s="42" t="s">
        <v>405</v>
      </c>
      <c r="H903" s="43" t="s">
        <v>56</v>
      </c>
      <c r="I903" s="44">
        <v>298</v>
      </c>
      <c r="J903" s="45">
        <v>4.5177735621317987E-3</v>
      </c>
      <c r="K903" s="45">
        <v>4.5427480109952413E-3</v>
      </c>
      <c r="L903" s="45">
        <v>6.0108130756305073E-3</v>
      </c>
      <c r="M903" s="45">
        <v>6.8945297921279812E-3</v>
      </c>
      <c r="N903" s="45">
        <v>7.0088958582717629E-3</v>
      </c>
      <c r="O903" s="45">
        <v>8.0433068623281308E-3</v>
      </c>
      <c r="P903" s="45">
        <v>8.4610830228660262E-3</v>
      </c>
      <c r="Q903" s="45">
        <v>7.5993077685198801E-3</v>
      </c>
      <c r="R903" s="45">
        <v>5.7114314470209119E-3</v>
      </c>
      <c r="S903" s="45">
        <v>4.6809204029734748E-3</v>
      </c>
      <c r="T903" s="45">
        <v>5.5435427544842644E-3</v>
      </c>
      <c r="U903" s="45">
        <v>6.3242979329565753E-3</v>
      </c>
      <c r="V903" s="45">
        <v>1.6477983157834049E-3</v>
      </c>
      <c r="W903" s="45">
        <v>1.4757458604126488E-3</v>
      </c>
      <c r="X903" s="45">
        <v>1.2873902916153976E-3</v>
      </c>
      <c r="Y903" s="45">
        <v>1.1979294682403746E-3</v>
      </c>
      <c r="Z903" s="45">
        <v>1.0497731729129755E-3</v>
      </c>
      <c r="AA903" s="45">
        <v>8.9754769513961834E-4</v>
      </c>
      <c r="AB903" s="45">
        <v>1.3079745993457897E-3</v>
      </c>
      <c r="AC903" s="45">
        <v>9.8260835262651137E-4</v>
      </c>
      <c r="AD903" s="45">
        <v>9.1173738538143599E-4</v>
      </c>
      <c r="AE903" s="45">
        <v>8.9807900699096453E-4</v>
      </c>
    </row>
    <row r="904" spans="1:31" ht="15" customHeight="1">
      <c r="A904" s="42" t="s">
        <v>47</v>
      </c>
      <c r="B904" s="42" t="s">
        <v>48</v>
      </c>
      <c r="C904" s="42" t="s">
        <v>49</v>
      </c>
      <c r="D904" s="42" t="s">
        <v>357</v>
      </c>
      <c r="E904" s="42" t="s">
        <v>403</v>
      </c>
      <c r="F904" s="42" t="s">
        <v>269</v>
      </c>
      <c r="G904" s="42" t="s">
        <v>406</v>
      </c>
      <c r="H904" s="43" t="s">
        <v>54</v>
      </c>
      <c r="I904" s="44">
        <v>25</v>
      </c>
      <c r="J904" s="45"/>
      <c r="K904" s="45"/>
      <c r="L904" s="45"/>
      <c r="M904" s="45"/>
      <c r="N904" s="45"/>
      <c r="O904" s="45"/>
      <c r="P904" s="45"/>
      <c r="Q904" s="45"/>
      <c r="R904" s="45"/>
      <c r="S904" s="45"/>
      <c r="T904" s="45">
        <v>1.2597887908842353E-6</v>
      </c>
      <c r="U904" s="45">
        <v>1.2845318296972768E-6</v>
      </c>
      <c r="V904" s="45">
        <v>5.9527907942168644E-6</v>
      </c>
      <c r="W904" s="45">
        <v>7.3972568443258016E-5</v>
      </c>
      <c r="X904" s="45">
        <v>7.5199537214672374E-5</v>
      </c>
      <c r="Y904" s="45">
        <v>9.8868296476321659E-5</v>
      </c>
      <c r="Z904" s="45">
        <v>1.3484710221442229E-4</v>
      </c>
      <c r="AA904" s="45">
        <v>1.49955400908504E-4</v>
      </c>
      <c r="AB904" s="45">
        <v>2.0721775627446018E-4</v>
      </c>
      <c r="AC904" s="45">
        <v>2.4840184810810001E-4</v>
      </c>
      <c r="AD904" s="45">
        <v>3.0700146174781798E-4</v>
      </c>
      <c r="AE904" s="45">
        <v>4.7044341818762902E-4</v>
      </c>
    </row>
    <row r="905" spans="1:31" ht="15" customHeight="1">
      <c r="A905" s="42" t="s">
        <v>47</v>
      </c>
      <c r="B905" s="42" t="s">
        <v>48</v>
      </c>
      <c r="C905" s="42" t="s">
        <v>49</v>
      </c>
      <c r="D905" s="42" t="s">
        <v>357</v>
      </c>
      <c r="E905" s="42" t="s">
        <v>403</v>
      </c>
      <c r="F905" s="42" t="s">
        <v>269</v>
      </c>
      <c r="G905" s="42" t="s">
        <v>406</v>
      </c>
      <c r="H905" s="43" t="s">
        <v>56</v>
      </c>
      <c r="I905" s="44">
        <v>298</v>
      </c>
      <c r="J905" s="45"/>
      <c r="K905" s="45"/>
      <c r="L905" s="45"/>
      <c r="M905" s="45"/>
      <c r="N905" s="45"/>
      <c r="O905" s="45"/>
      <c r="P905" s="45"/>
      <c r="Q905" s="45"/>
      <c r="R905" s="45"/>
      <c r="S905" s="45"/>
      <c r="T905" s="45">
        <v>3.0033364774680164E-6</v>
      </c>
      <c r="U905" s="45">
        <v>3.0623238819983075E-6</v>
      </c>
      <c r="V905" s="45">
        <v>1.4191453253413002E-5</v>
      </c>
      <c r="W905" s="45">
        <v>1.7635060316872707E-4</v>
      </c>
      <c r="X905" s="45">
        <v>1.7927569671977894E-4</v>
      </c>
      <c r="Y905" s="45">
        <v>2.357020187995508E-4</v>
      </c>
      <c r="Z905" s="45">
        <v>3.2147549167918271E-4</v>
      </c>
      <c r="AA905" s="45">
        <v>3.5749367576587356E-4</v>
      </c>
      <c r="AB905" s="45">
        <v>4.9400713095831296E-4</v>
      </c>
      <c r="AC905" s="45">
        <v>5.9219000588971041E-4</v>
      </c>
      <c r="AD905" s="45">
        <v>7.3189148480679814E-4</v>
      </c>
      <c r="AE905" s="45">
        <v>1.1215371089593074E-3</v>
      </c>
    </row>
    <row r="906" spans="1:31" ht="15" customHeight="1">
      <c r="A906" s="42" t="s">
        <v>47</v>
      </c>
      <c r="B906" s="42" t="s">
        <v>48</v>
      </c>
      <c r="C906" s="42" t="s">
        <v>49</v>
      </c>
      <c r="D906" s="42" t="s">
        <v>357</v>
      </c>
      <c r="E906" s="42" t="s">
        <v>407</v>
      </c>
      <c r="F906" s="42" t="s">
        <v>408</v>
      </c>
      <c r="G906" s="42" t="s">
        <v>409</v>
      </c>
      <c r="H906" s="43" t="s">
        <v>54</v>
      </c>
      <c r="I906" s="44">
        <v>25</v>
      </c>
      <c r="J906" s="45">
        <v>5.1513107026966289E-5</v>
      </c>
      <c r="K906" s="45">
        <v>5.4108166590455966E-5</v>
      </c>
      <c r="L906" s="45">
        <v>5.6806057749716817E-5</v>
      </c>
      <c r="M906" s="45">
        <v>5.9614695799605882E-5</v>
      </c>
      <c r="N906" s="45">
        <v>6.2542768694632942E-5</v>
      </c>
      <c r="O906" s="45">
        <v>6.5599823376668882E-5</v>
      </c>
      <c r="P906" s="45">
        <v>6.8796363229259777E-5</v>
      </c>
      <c r="Q906" s="45">
        <v>6.69042626488077E-5</v>
      </c>
      <c r="R906" s="45">
        <v>6.6975527087198881E-5</v>
      </c>
      <c r="S906" s="45">
        <v>6.120312541812298E-5</v>
      </c>
      <c r="T906" s="45">
        <v>3.6904446761608351E-4</v>
      </c>
      <c r="U906" s="45">
        <v>3.7163514517683013E-4</v>
      </c>
      <c r="V906" s="45">
        <v>4.570381511356997E-5</v>
      </c>
      <c r="W906" s="45">
        <v>4.7830159990338382E-5</v>
      </c>
      <c r="X906" s="45">
        <v>4.6321913841158432E-5</v>
      </c>
      <c r="Y906" s="45">
        <v>4.5872840430141228E-5</v>
      </c>
      <c r="Z906" s="45">
        <v>4.7014037098375296E-5</v>
      </c>
      <c r="AA906" s="45">
        <v>4.8321037473509979E-5</v>
      </c>
      <c r="AB906" s="45">
        <v>4.9638515734587572E-5</v>
      </c>
      <c r="AC906" s="45">
        <v>5.0966544434244886E-5</v>
      </c>
      <c r="AD906" s="45">
        <v>5.1938076569366546E-5</v>
      </c>
      <c r="AE906" s="45">
        <v>5.3237171211101136E-5</v>
      </c>
    </row>
    <row r="907" spans="1:31" ht="15" customHeight="1">
      <c r="A907" s="42" t="s">
        <v>47</v>
      </c>
      <c r="B907" s="42" t="s">
        <v>48</v>
      </c>
      <c r="C907" s="42" t="s">
        <v>49</v>
      </c>
      <c r="D907" s="42" t="s">
        <v>357</v>
      </c>
      <c r="E907" s="42" t="s">
        <v>407</v>
      </c>
      <c r="F907" s="42" t="s">
        <v>408</v>
      </c>
      <c r="G907" s="42" t="s">
        <v>409</v>
      </c>
      <c r="H907" s="43" t="s">
        <v>55</v>
      </c>
      <c r="I907" s="44">
        <v>1</v>
      </c>
      <c r="J907" s="45">
        <v>5.0798791942859016E-2</v>
      </c>
      <c r="K907" s="45">
        <v>5.3357866680401635E-2</v>
      </c>
      <c r="L907" s="45">
        <v>5.6018347082254082E-2</v>
      </c>
      <c r="M907" s="45">
        <v>5.8788038684518019E-2</v>
      </c>
      <c r="N907" s="45">
        <v>6.1675508968734027E-2</v>
      </c>
      <c r="O907" s="45">
        <v>6.469017249251241E-2</v>
      </c>
      <c r="P907" s="45">
        <v>6.7842386992480699E-2</v>
      </c>
      <c r="Q907" s="45">
        <v>6.5976523540077561E-2</v>
      </c>
      <c r="R907" s="45">
        <v>6.6046799778256393E-2</v>
      </c>
      <c r="S907" s="45">
        <v>6.0354442078991669E-2</v>
      </c>
      <c r="T907" s="45">
        <v>0.36392705099847378</v>
      </c>
      <c r="U907" s="45">
        <v>0.36648180449704476</v>
      </c>
      <c r="V907" s="45">
        <v>0.39268717945579329</v>
      </c>
      <c r="W907" s="45">
        <v>0.4109550781998102</v>
      </c>
      <c r="X907" s="45">
        <v>0.39799183696162999</v>
      </c>
      <c r="Y907" s="45">
        <v>0.39413944497577352</v>
      </c>
      <c r="Z907" s="45">
        <v>0.40394460674924043</v>
      </c>
      <c r="AA907" s="45">
        <v>0.41517435397239777</v>
      </c>
      <c r="AB907" s="45">
        <v>0.42649412719157648</v>
      </c>
      <c r="AC907" s="45">
        <v>0.43790454977903198</v>
      </c>
      <c r="AD907" s="45">
        <v>0.44625195388399758</v>
      </c>
      <c r="AE907" s="45">
        <v>0.45741377504578118</v>
      </c>
    </row>
    <row r="908" spans="1:31" ht="15" customHeight="1">
      <c r="A908" s="42" t="s">
        <v>47</v>
      </c>
      <c r="B908" s="42" t="s">
        <v>48</v>
      </c>
      <c r="C908" s="42" t="s">
        <v>49</v>
      </c>
      <c r="D908" s="42" t="s">
        <v>357</v>
      </c>
      <c r="E908" s="42" t="s">
        <v>407</v>
      </c>
      <c r="F908" s="42" t="s">
        <v>408</v>
      </c>
      <c r="G908" s="42" t="s">
        <v>409</v>
      </c>
      <c r="H908" s="43" t="s">
        <v>56</v>
      </c>
      <c r="I908" s="44">
        <v>298</v>
      </c>
      <c r="J908" s="45">
        <v>1.2280724715228763E-4</v>
      </c>
      <c r="K908" s="45">
        <v>1.2899386915164699E-4</v>
      </c>
      <c r="L908" s="45">
        <v>1.3542564167532488E-4</v>
      </c>
      <c r="M908" s="45">
        <v>1.4212143478626042E-4</v>
      </c>
      <c r="N908" s="45">
        <v>1.4910196056800492E-4</v>
      </c>
      <c r="O908" s="45">
        <v>1.5638997892997861E-4</v>
      </c>
      <c r="P908" s="45">
        <v>1.6401052993855527E-4</v>
      </c>
      <c r="Q908" s="45">
        <v>1.5949976215475753E-4</v>
      </c>
      <c r="R908" s="45">
        <v>1.596696565758821E-4</v>
      </c>
      <c r="S908" s="45">
        <v>1.4590825099680517E-4</v>
      </c>
      <c r="T908" s="45">
        <v>8.798020107967429E-4</v>
      </c>
      <c r="U908" s="45">
        <v>8.8597818610156281E-4</v>
      </c>
      <c r="V908" s="45">
        <v>2.7239473807687698E-4</v>
      </c>
      <c r="W908" s="45">
        <v>2.8506775354241674E-4</v>
      </c>
      <c r="X908" s="45">
        <v>2.7607860649330433E-4</v>
      </c>
      <c r="Y908" s="45">
        <v>2.734021289636417E-4</v>
      </c>
      <c r="Z908" s="45">
        <v>2.8020366110631675E-4</v>
      </c>
      <c r="AA908" s="45">
        <v>2.8799338334211945E-4</v>
      </c>
      <c r="AB908" s="45">
        <v>2.9584555377814198E-4</v>
      </c>
      <c r="AC908" s="45">
        <v>3.0376060482809947E-4</v>
      </c>
      <c r="AD908" s="45">
        <v>3.0955093635342461E-4</v>
      </c>
      <c r="AE908" s="45">
        <v>3.1729354041816276E-4</v>
      </c>
    </row>
    <row r="909" spans="1:31" ht="15" customHeight="1">
      <c r="A909" s="42" t="s">
        <v>47</v>
      </c>
      <c r="B909" s="42" t="s">
        <v>48</v>
      </c>
      <c r="C909" s="42" t="s">
        <v>49</v>
      </c>
      <c r="D909" s="42" t="s">
        <v>357</v>
      </c>
      <c r="E909" s="42" t="s">
        <v>407</v>
      </c>
      <c r="F909" s="42" t="s">
        <v>408</v>
      </c>
      <c r="G909" s="42" t="s">
        <v>410</v>
      </c>
      <c r="H909" s="43" t="s">
        <v>54</v>
      </c>
      <c r="I909" s="44">
        <v>25</v>
      </c>
      <c r="J909" s="45">
        <v>3.5914454720816186E-4</v>
      </c>
      <c r="K909" s="45">
        <v>3.7828585011387287E-4</v>
      </c>
      <c r="L909" s="45">
        <v>3.9818738318154112E-4</v>
      </c>
      <c r="M909" s="45">
        <v>4.1891571825032907E-4</v>
      </c>
      <c r="N909" s="45">
        <v>4.4054491991343532E-4</v>
      </c>
      <c r="O909" s="45">
        <v>4.6315750503801928E-4</v>
      </c>
      <c r="P909" s="45">
        <v>4.8684553641257101E-4</v>
      </c>
      <c r="Q909" s="45">
        <v>4.6698488177450285E-4</v>
      </c>
      <c r="R909" s="45">
        <v>4.6116395115704668E-4</v>
      </c>
      <c r="S909" s="45">
        <v>4.0387837846686352E-4</v>
      </c>
      <c r="T909" s="45"/>
      <c r="U909" s="45"/>
      <c r="V909" s="45"/>
      <c r="W909" s="45"/>
      <c r="X909" s="45"/>
      <c r="Y909" s="45"/>
      <c r="Z909" s="45"/>
      <c r="AA909" s="45"/>
      <c r="AB909" s="45"/>
      <c r="AC909" s="45"/>
      <c r="AD909" s="45"/>
      <c r="AE909" s="45"/>
    </row>
    <row r="910" spans="1:31" ht="15" customHeight="1">
      <c r="A910" s="42" t="s">
        <v>47</v>
      </c>
      <c r="B910" s="42" t="s">
        <v>48</v>
      </c>
      <c r="C910" s="42" t="s">
        <v>49</v>
      </c>
      <c r="D910" s="42" t="s">
        <v>357</v>
      </c>
      <c r="E910" s="42" t="s">
        <v>407</v>
      </c>
      <c r="F910" s="42" t="s">
        <v>408</v>
      </c>
      <c r="G910" s="42" t="s">
        <v>410</v>
      </c>
      <c r="H910" s="43" t="s">
        <v>55</v>
      </c>
      <c r="I910" s="44">
        <v>1</v>
      </c>
      <c r="J910" s="45">
        <v>0.35962340660443937</v>
      </c>
      <c r="K910" s="45">
        <v>0.37879023124735794</v>
      </c>
      <c r="L910" s="45">
        <v>0.39871829969244982</v>
      </c>
      <c r="M910" s="45">
        <v>0.41947427254132952</v>
      </c>
      <c r="N910" s="45">
        <v>0.44113231313998663</v>
      </c>
      <c r="O910" s="45">
        <v>0.46377504837806988</v>
      </c>
      <c r="P910" s="45">
        <v>0.48749466379445433</v>
      </c>
      <c r="Q910" s="45">
        <v>0.46760752828353552</v>
      </c>
      <c r="R910" s="45">
        <v>0.46177883642525602</v>
      </c>
      <c r="S910" s="45">
        <v>0.40441688297148598</v>
      </c>
      <c r="T910" s="45"/>
      <c r="U910" s="45"/>
      <c r="V910" s="45"/>
      <c r="W910" s="45"/>
      <c r="X910" s="45"/>
      <c r="Y910" s="45"/>
      <c r="Z910" s="45"/>
      <c r="AA910" s="45"/>
      <c r="AB910" s="45"/>
      <c r="AC910" s="45"/>
      <c r="AD910" s="45"/>
      <c r="AE910" s="45"/>
    </row>
    <row r="911" spans="1:31" ht="15" customHeight="1">
      <c r="A911" s="42" t="s">
        <v>47</v>
      </c>
      <c r="B911" s="42" t="s">
        <v>48</v>
      </c>
      <c r="C911" s="42" t="s">
        <v>49</v>
      </c>
      <c r="D911" s="42" t="s">
        <v>357</v>
      </c>
      <c r="E911" s="42" t="s">
        <v>407</v>
      </c>
      <c r="F911" s="42" t="s">
        <v>408</v>
      </c>
      <c r="G911" s="42" t="s">
        <v>410</v>
      </c>
      <c r="H911" s="43" t="s">
        <v>56</v>
      </c>
      <c r="I911" s="44">
        <v>298</v>
      </c>
      <c r="J911" s="45">
        <v>8.5620060054425787E-4</v>
      </c>
      <c r="K911" s="45">
        <v>9.0183346667147262E-4</v>
      </c>
      <c r="L911" s="45">
        <v>9.4927872150479397E-4</v>
      </c>
      <c r="M911" s="45">
        <v>9.9869507230878458E-4</v>
      </c>
      <c r="N911" s="45">
        <v>1.0502590890736298E-3</v>
      </c>
      <c r="O911" s="45">
        <v>1.1041674920106378E-3</v>
      </c>
      <c r="P911" s="45">
        <v>1.1606397588075691E-3</v>
      </c>
      <c r="Q911" s="45">
        <v>1.1132919581504149E-3</v>
      </c>
      <c r="R911" s="45">
        <v>1.0994148595583992E-3</v>
      </c>
      <c r="S911" s="45">
        <v>9.6284605426500249E-4</v>
      </c>
      <c r="T911" s="45"/>
      <c r="U911" s="45"/>
      <c r="V911" s="45"/>
      <c r="W911" s="45"/>
      <c r="X911" s="45"/>
      <c r="Y911" s="45"/>
      <c r="Z911" s="45"/>
      <c r="AA911" s="45"/>
      <c r="AB911" s="45"/>
      <c r="AC911" s="45"/>
      <c r="AD911" s="45"/>
      <c r="AE911" s="45"/>
    </row>
    <row r="912" spans="1:31" ht="15" customHeight="1">
      <c r="A912" s="42" t="s">
        <v>47</v>
      </c>
      <c r="B912" s="42" t="s">
        <v>48</v>
      </c>
      <c r="C912" s="42" t="s">
        <v>49</v>
      </c>
      <c r="D912" s="42" t="s">
        <v>357</v>
      </c>
      <c r="E912" s="42" t="s">
        <v>407</v>
      </c>
      <c r="F912" s="42" t="s">
        <v>408</v>
      </c>
      <c r="G912" s="42" t="s">
        <v>411</v>
      </c>
      <c r="H912" s="43" t="s">
        <v>54</v>
      </c>
      <c r="I912" s="44">
        <v>25</v>
      </c>
      <c r="J912" s="45">
        <v>7.5975269050841961E-6</v>
      </c>
      <c r="K912" s="45">
        <v>8.0136961531762082E-6</v>
      </c>
      <c r="L912" s="45">
        <v>8.4509248676325138E-6</v>
      </c>
      <c r="M912" s="45">
        <v>8.9113668053439196E-6</v>
      </c>
      <c r="N912" s="45">
        <v>9.3974495824500206E-6</v>
      </c>
      <c r="O912" s="45">
        <v>9.9119118840382336E-6</v>
      </c>
      <c r="P912" s="45">
        <v>1.0457846018191907E-5</v>
      </c>
      <c r="Q912" s="45">
        <v>1.0151478922788773E-5</v>
      </c>
      <c r="R912" s="45">
        <v>1.0558839681761103E-5</v>
      </c>
      <c r="S912" s="45">
        <v>9.6853311788551268E-6</v>
      </c>
      <c r="T912" s="45">
        <v>7.7784888897240397E-4</v>
      </c>
      <c r="U912" s="45">
        <v>7.522861776514476E-4</v>
      </c>
      <c r="V912" s="45">
        <v>8.9108721447567934E-5</v>
      </c>
      <c r="W912" s="45">
        <v>1.2278313768133775E-4</v>
      </c>
      <c r="X912" s="45">
        <v>1.3104847653117599E-4</v>
      </c>
      <c r="Y912" s="45">
        <v>1.2994473452374505E-4</v>
      </c>
      <c r="Z912" s="45">
        <v>1.3424294097827088E-4</v>
      </c>
      <c r="AA912" s="45">
        <v>1.3913773416957586E-4</v>
      </c>
      <c r="AB912" s="45">
        <v>1.4405247119279917E-4</v>
      </c>
      <c r="AC912" s="45">
        <v>1.4898874170944488E-4</v>
      </c>
      <c r="AD912" s="45">
        <v>1.5455049370075003E-4</v>
      </c>
      <c r="AE912" s="45">
        <v>1.6148401909172507E-4</v>
      </c>
    </row>
    <row r="913" spans="1:31" ht="15" customHeight="1">
      <c r="A913" s="42" t="s">
        <v>47</v>
      </c>
      <c r="B913" s="42" t="s">
        <v>48</v>
      </c>
      <c r="C913" s="42" t="s">
        <v>49</v>
      </c>
      <c r="D913" s="42" t="s">
        <v>357</v>
      </c>
      <c r="E913" s="42" t="s">
        <v>407</v>
      </c>
      <c r="F913" s="42" t="s">
        <v>408</v>
      </c>
      <c r="G913" s="42" t="s">
        <v>411</v>
      </c>
      <c r="H913" s="43" t="s">
        <v>55</v>
      </c>
      <c r="I913" s="44">
        <v>1</v>
      </c>
      <c r="J913" s="45">
        <v>7.4921745320003612E-3</v>
      </c>
      <c r="K913" s="45">
        <v>7.9025728998521633E-3</v>
      </c>
      <c r="L913" s="45">
        <v>8.3337387094680089E-3</v>
      </c>
      <c r="M913" s="45">
        <v>8.7877958523098175E-3</v>
      </c>
      <c r="N913" s="45">
        <v>9.2671382815733821E-3</v>
      </c>
      <c r="O913" s="45">
        <v>9.7744667059129053E-3</v>
      </c>
      <c r="P913" s="45">
        <v>1.0312830553406312E-2</v>
      </c>
      <c r="Q913" s="45">
        <v>1.0010711748392766E-2</v>
      </c>
      <c r="R913" s="45">
        <v>1.041242377150735E-2</v>
      </c>
      <c r="S913" s="45">
        <v>9.5510279198416682E-3</v>
      </c>
      <c r="T913" s="45">
        <v>0.76706271771198653</v>
      </c>
      <c r="U913" s="45">
        <v>0.74185447598801424</v>
      </c>
      <c r="V913" s="45">
        <v>0.76562213467750395</v>
      </c>
      <c r="W913" s="45">
        <v>1.0549484667758737</v>
      </c>
      <c r="X913" s="45">
        <v>1.1259514035735585</v>
      </c>
      <c r="Y913" s="45">
        <v>1.1164851590280178</v>
      </c>
      <c r="Z913" s="45">
        <v>1.1534153488853032</v>
      </c>
      <c r="AA913" s="45">
        <v>1.1954714119849958</v>
      </c>
      <c r="AB913" s="45">
        <v>1.2376988324885307</v>
      </c>
      <c r="AC913" s="45">
        <v>1.2801112687675502</v>
      </c>
      <c r="AD913" s="45">
        <v>1.3278978418768448</v>
      </c>
      <c r="AE913" s="45">
        <v>1.3874706920361026</v>
      </c>
    </row>
    <row r="914" spans="1:31" ht="15" customHeight="1">
      <c r="A914" s="42" t="s">
        <v>47</v>
      </c>
      <c r="B914" s="42" t="s">
        <v>48</v>
      </c>
      <c r="C914" s="42" t="s">
        <v>49</v>
      </c>
      <c r="D914" s="42" t="s">
        <v>357</v>
      </c>
      <c r="E914" s="42" t="s">
        <v>407</v>
      </c>
      <c r="F914" s="42" t="s">
        <v>408</v>
      </c>
      <c r="G914" s="42" t="s">
        <v>411</v>
      </c>
      <c r="H914" s="43" t="s">
        <v>56</v>
      </c>
      <c r="I914" s="44">
        <v>298</v>
      </c>
      <c r="J914" s="45">
        <v>1.8112504141720722E-5</v>
      </c>
      <c r="K914" s="45">
        <v>1.9104651629172075E-5</v>
      </c>
      <c r="L914" s="45">
        <v>2.0147004884435909E-5</v>
      </c>
      <c r="M914" s="45">
        <v>2.1244698463939906E-5</v>
      </c>
      <c r="N914" s="45">
        <v>2.240351980456085E-5</v>
      </c>
      <c r="O914" s="45">
        <v>2.3629997931547151E-5</v>
      </c>
      <c r="P914" s="45">
        <v>2.4931504907369507E-5</v>
      </c>
      <c r="Q914" s="45">
        <v>2.4201125751928433E-5</v>
      </c>
      <c r="R914" s="45">
        <v>2.517227380131847E-5</v>
      </c>
      <c r="S914" s="45">
        <v>2.3089829530390622E-5</v>
      </c>
      <c r="T914" s="45">
        <v>1.854391751310211E-3</v>
      </c>
      <c r="U914" s="45">
        <v>1.7934502475210512E-3</v>
      </c>
      <c r="V914" s="45">
        <v>5.310879798275049E-4</v>
      </c>
      <c r="W914" s="45">
        <v>7.3178750058077303E-4</v>
      </c>
      <c r="X914" s="45">
        <v>7.8104892012580899E-4</v>
      </c>
      <c r="Y914" s="45">
        <v>7.7447061776152063E-4</v>
      </c>
      <c r="Z914" s="45">
        <v>8.0008792823049453E-4</v>
      </c>
      <c r="AA914" s="45">
        <v>8.2926089565067218E-4</v>
      </c>
      <c r="AB914" s="45">
        <v>8.5855272830908313E-4</v>
      </c>
      <c r="AC914" s="45">
        <v>8.8797290058829155E-4</v>
      </c>
      <c r="AD914" s="45">
        <v>9.2112094245647006E-4</v>
      </c>
      <c r="AE914" s="45">
        <v>9.6244475378668142E-4</v>
      </c>
    </row>
    <row r="915" spans="1:31" ht="15" customHeight="1">
      <c r="A915" s="42" t="s">
        <v>47</v>
      </c>
      <c r="B915" s="42" t="s">
        <v>48</v>
      </c>
      <c r="C915" s="42" t="s">
        <v>49</v>
      </c>
      <c r="D915" s="42" t="s">
        <v>357</v>
      </c>
      <c r="E915" s="42" t="s">
        <v>407</v>
      </c>
      <c r="F915" s="42" t="s">
        <v>408</v>
      </c>
      <c r="G915" s="42" t="s">
        <v>412</v>
      </c>
      <c r="H915" s="43" t="s">
        <v>54</v>
      </c>
      <c r="I915" s="44">
        <v>25</v>
      </c>
      <c r="J915" s="45">
        <v>4.2082348360381538E-4</v>
      </c>
      <c r="K915" s="45">
        <v>4.4175630693809784E-4</v>
      </c>
      <c r="L915" s="45">
        <v>4.6352452522472508E-4</v>
      </c>
      <c r="M915" s="45">
        <v>4.861882924216987E-4</v>
      </c>
      <c r="N915" s="45">
        <v>5.0981331362356876E-4</v>
      </c>
      <c r="O915" s="45">
        <v>5.3447142168433937E-4</v>
      </c>
      <c r="P915" s="45">
        <v>5.6024122481071925E-4</v>
      </c>
      <c r="Q915" s="45">
        <v>5.4496733854883094E-4</v>
      </c>
      <c r="R915" s="45">
        <v>5.3131513743261399E-4</v>
      </c>
      <c r="S915" s="45">
        <v>4.613968088373944E-4</v>
      </c>
      <c r="T915" s="45">
        <v>2.3470476989691238E-4</v>
      </c>
      <c r="U915" s="45">
        <v>2.3232913474337391E-4</v>
      </c>
      <c r="V915" s="45">
        <v>1.4553517672021823E-4</v>
      </c>
      <c r="W915" s="45"/>
      <c r="X915" s="45"/>
      <c r="Y915" s="45"/>
      <c r="Z915" s="45"/>
      <c r="AA915" s="45"/>
      <c r="AB915" s="45"/>
      <c r="AC915" s="45"/>
      <c r="AD915" s="45"/>
      <c r="AE915" s="45"/>
    </row>
    <row r="916" spans="1:31" ht="15" customHeight="1">
      <c r="A916" s="42" t="s">
        <v>47</v>
      </c>
      <c r="B916" s="42" t="s">
        <v>48</v>
      </c>
      <c r="C916" s="42" t="s">
        <v>49</v>
      </c>
      <c r="D916" s="42" t="s">
        <v>357</v>
      </c>
      <c r="E916" s="42" t="s">
        <v>407</v>
      </c>
      <c r="F916" s="42" t="s">
        <v>408</v>
      </c>
      <c r="G916" s="42" t="s">
        <v>412</v>
      </c>
      <c r="H916" s="43" t="s">
        <v>55</v>
      </c>
      <c r="I916" s="44">
        <v>1</v>
      </c>
      <c r="J916" s="45">
        <v>0.4213845815819538</v>
      </c>
      <c r="K916" s="45">
        <v>0.44234531534734856</v>
      </c>
      <c r="L916" s="45">
        <v>0.46414255792502468</v>
      </c>
      <c r="M916" s="45">
        <v>0.48683654347826094</v>
      </c>
      <c r="N916" s="45">
        <v>0.51049306470840017</v>
      </c>
      <c r="O916" s="45">
        <v>0.53518405024658511</v>
      </c>
      <c r="P916" s="45">
        <v>0.56098821311046687</v>
      </c>
      <c r="Q916" s="45">
        <v>0.5456939616668961</v>
      </c>
      <c r="R916" s="45">
        <v>0.5320235576158574</v>
      </c>
      <c r="S916" s="45">
        <v>0.4620120045825109</v>
      </c>
      <c r="T916" s="45">
        <v>0.23501770959010826</v>
      </c>
      <c r="U916" s="45">
        <v>0.23263890692303171</v>
      </c>
      <c r="V916" s="45">
        <v>0.14572922362251187</v>
      </c>
      <c r="W916" s="45"/>
      <c r="X916" s="45"/>
      <c r="Y916" s="45"/>
      <c r="Z916" s="45"/>
      <c r="AA916" s="45"/>
      <c r="AB916" s="45"/>
      <c r="AC916" s="45"/>
      <c r="AD916" s="45"/>
      <c r="AE916" s="45"/>
    </row>
    <row r="917" spans="1:31" ht="15" customHeight="1">
      <c r="A917" s="42" t="s">
        <v>47</v>
      </c>
      <c r="B917" s="42" t="s">
        <v>48</v>
      </c>
      <c r="C917" s="42" t="s">
        <v>49</v>
      </c>
      <c r="D917" s="42" t="s">
        <v>357</v>
      </c>
      <c r="E917" s="42" t="s">
        <v>407</v>
      </c>
      <c r="F917" s="42" t="s">
        <v>408</v>
      </c>
      <c r="G917" s="42" t="s">
        <v>412</v>
      </c>
      <c r="H917" s="43" t="s">
        <v>56</v>
      </c>
      <c r="I917" s="44">
        <v>298</v>
      </c>
      <c r="J917" s="45">
        <v>1.0032431849114959E-3</v>
      </c>
      <c r="K917" s="45">
        <v>1.0531470357404251E-3</v>
      </c>
      <c r="L917" s="45">
        <v>1.1050424681357442E-3</v>
      </c>
      <c r="M917" s="45">
        <v>1.1590728891333296E-3</v>
      </c>
      <c r="N917" s="45">
        <v>1.2153949396785878E-3</v>
      </c>
      <c r="O917" s="45">
        <v>1.2741798692954653E-3</v>
      </c>
      <c r="P917" s="45">
        <v>1.3356150799487547E-3</v>
      </c>
      <c r="Q917" s="45">
        <v>1.299202135100413E-3</v>
      </c>
      <c r="R917" s="45">
        <v>1.2666552876393514E-3</v>
      </c>
      <c r="S917" s="45">
        <v>1.0999699922683481E-3</v>
      </c>
      <c r="T917" s="45">
        <v>5.59536171434239E-4</v>
      </c>
      <c r="U917" s="45">
        <v>5.5387265722820335E-4</v>
      </c>
      <c r="V917" s="45">
        <v>3.4695586130100028E-4</v>
      </c>
      <c r="W917" s="45"/>
      <c r="X917" s="45"/>
      <c r="Y917" s="45"/>
      <c r="Z917" s="45"/>
      <c r="AA917" s="45"/>
      <c r="AB917" s="45"/>
      <c r="AC917" s="45"/>
      <c r="AD917" s="45"/>
      <c r="AE917" s="45"/>
    </row>
    <row r="918" spans="1:31" ht="15" customHeight="1">
      <c r="A918" s="42" t="s">
        <v>47</v>
      </c>
      <c r="B918" s="42" t="s">
        <v>48</v>
      </c>
      <c r="C918" s="42" t="s">
        <v>49</v>
      </c>
      <c r="D918" s="42" t="s">
        <v>357</v>
      </c>
      <c r="E918" s="42" t="s">
        <v>407</v>
      </c>
      <c r="F918" s="42" t="s">
        <v>413</v>
      </c>
      <c r="G918" s="42" t="s">
        <v>414</v>
      </c>
      <c r="H918" s="43" t="s">
        <v>54</v>
      </c>
      <c r="I918" s="44">
        <v>25</v>
      </c>
      <c r="J918" s="45">
        <v>1.9563562436337507E-6</v>
      </c>
      <c r="K918" s="45">
        <v>1.4665442571808557E-6</v>
      </c>
      <c r="L918" s="45">
        <v>2.5988888929682236E-6</v>
      </c>
      <c r="M918" s="45">
        <v>1.6829706835122413E-5</v>
      </c>
      <c r="N918" s="45">
        <v>2.1635185476013538E-5</v>
      </c>
      <c r="O918" s="45">
        <v>2.7956653199999994E-5</v>
      </c>
      <c r="P918" s="45">
        <v>2.5811960428349078E-5</v>
      </c>
      <c r="Q918" s="45">
        <v>2.7194134725935124E-5</v>
      </c>
      <c r="R918" s="45">
        <v>2.731032849210053E-5</v>
      </c>
      <c r="S918" s="45">
        <v>2.9147329309082089E-5</v>
      </c>
      <c r="T918" s="45">
        <v>4.135807907980666E-5</v>
      </c>
      <c r="U918" s="45">
        <v>3.7269789949183789E-5</v>
      </c>
      <c r="V918" s="45">
        <v>1.4765575906433933E-4</v>
      </c>
      <c r="W918" s="45">
        <v>1.4375767353203432E-4</v>
      </c>
      <c r="X918" s="45">
        <v>1.4741700092987448E-4</v>
      </c>
      <c r="Y918" s="45">
        <v>4.1448150281557449E-5</v>
      </c>
      <c r="Z918" s="45">
        <v>2.8486459243581268E-5</v>
      </c>
      <c r="AA918" s="45">
        <v>3.2956047297770858E-5</v>
      </c>
      <c r="AB918" s="45">
        <v>1.2122918678390566E-5</v>
      </c>
      <c r="AC918" s="45">
        <v>2.0506575731246897E-5</v>
      </c>
      <c r="AD918" s="45">
        <v>3.2547731500489473E-5</v>
      </c>
      <c r="AE918" s="45">
        <v>1.7849839950627546E-5</v>
      </c>
    </row>
    <row r="919" spans="1:31" ht="15" customHeight="1">
      <c r="A919" s="42" t="s">
        <v>47</v>
      </c>
      <c r="B919" s="42" t="s">
        <v>48</v>
      </c>
      <c r="C919" s="42" t="s">
        <v>49</v>
      </c>
      <c r="D919" s="42" t="s">
        <v>357</v>
      </c>
      <c r="E919" s="42" t="s">
        <v>407</v>
      </c>
      <c r="F919" s="42" t="s">
        <v>413</v>
      </c>
      <c r="G919" s="42" t="s">
        <v>414</v>
      </c>
      <c r="H919" s="43" t="s">
        <v>56</v>
      </c>
      <c r="I919" s="44">
        <v>298</v>
      </c>
      <c r="J919" s="45">
        <v>4.6639532848228613E-6</v>
      </c>
      <c r="K919" s="45">
        <v>3.4962415091191595E-6</v>
      </c>
      <c r="L919" s="45">
        <v>6.1957511208362449E-6</v>
      </c>
      <c r="M919" s="45">
        <v>4.0122021094931838E-5</v>
      </c>
      <c r="N919" s="45">
        <v>5.1578282174816282E-5</v>
      </c>
      <c r="O919" s="45">
        <v>6.6648661228799988E-5</v>
      </c>
      <c r="P919" s="45">
        <v>6.1535713661184198E-5</v>
      </c>
      <c r="Q919" s="45">
        <v>6.4830817186629333E-5</v>
      </c>
      <c r="R919" s="45">
        <v>6.5107823125167675E-5</v>
      </c>
      <c r="S919" s="45">
        <v>6.9487233072851703E-5</v>
      </c>
      <c r="T919" s="45">
        <v>9.85976605262591E-5</v>
      </c>
      <c r="U919" s="45">
        <v>8.8851179238854153E-5</v>
      </c>
      <c r="V919" s="45">
        <v>1.2843656620882967E-3</v>
      </c>
      <c r="W919" s="45">
        <v>1.2504586391770248E-3</v>
      </c>
      <c r="X919" s="45">
        <v>1.2822888534938057E-3</v>
      </c>
      <c r="Y919" s="45">
        <v>3.6053169423287706E-4</v>
      </c>
      <c r="Z919" s="45">
        <v>2.4778600116092422E-4</v>
      </c>
      <c r="AA919" s="45">
        <v>2.8666416925174522E-4</v>
      </c>
      <c r="AB919" s="45">
        <v>1.0544973371495191E-4</v>
      </c>
      <c r="AC919" s="45">
        <v>1.7837395495525681E-4</v>
      </c>
      <c r="AD919" s="45">
        <v>2.8311248394912255E-4</v>
      </c>
      <c r="AE919" s="45">
        <v>1.5526466188405322E-4</v>
      </c>
    </row>
    <row r="920" spans="1:31" ht="15" customHeight="1">
      <c r="A920" s="42" t="s">
        <v>47</v>
      </c>
      <c r="B920" s="42" t="s">
        <v>48</v>
      </c>
      <c r="C920" s="42" t="s">
        <v>49</v>
      </c>
      <c r="D920" s="42" t="s">
        <v>357</v>
      </c>
      <c r="E920" s="42" t="s">
        <v>407</v>
      </c>
      <c r="F920" s="42" t="s">
        <v>413</v>
      </c>
      <c r="G920" s="42" t="s">
        <v>415</v>
      </c>
      <c r="H920" s="43" t="s">
        <v>54</v>
      </c>
      <c r="I920" s="44">
        <v>25</v>
      </c>
      <c r="J920" s="45">
        <v>7.4703250558983065E-4</v>
      </c>
      <c r="K920" s="45">
        <v>4.1567076747443322E-4</v>
      </c>
      <c r="L920" s="45">
        <v>6.2829823081403532E-4</v>
      </c>
      <c r="M920" s="45">
        <v>6.7743391840011536E-4</v>
      </c>
      <c r="N920" s="45">
        <v>5.6725165851783689E-4</v>
      </c>
      <c r="O920" s="45">
        <v>6.8826033749999984E-4</v>
      </c>
      <c r="P920" s="45">
        <v>6.3429246960067091E-4</v>
      </c>
      <c r="Q920" s="45">
        <v>6.6705441261021557E-4</v>
      </c>
      <c r="R920" s="45">
        <v>6.0447213022008851E-4</v>
      </c>
      <c r="S920" s="45">
        <v>6.3419474805196123E-4</v>
      </c>
      <c r="T920" s="45">
        <v>5.6673023946457327E-4</v>
      </c>
      <c r="U920" s="45">
        <v>4.6640494741289137E-4</v>
      </c>
      <c r="V920" s="45">
        <v>7.2841389889624414E-4</v>
      </c>
      <c r="W920" s="45">
        <v>6.7599679676921029E-4</v>
      </c>
      <c r="X920" s="45">
        <v>6.4208518531291858E-4</v>
      </c>
      <c r="Y920" s="45">
        <v>1.9424289923096119E-4</v>
      </c>
      <c r="Z920" s="45">
        <v>1.3521631170226877E-4</v>
      </c>
      <c r="AA920" s="45">
        <v>1.5755856686333516E-4</v>
      </c>
      <c r="AB920" s="45">
        <v>5.7038302343935741E-5</v>
      </c>
      <c r="AC920" s="45">
        <v>1.0044110309935567E-4</v>
      </c>
      <c r="AD920" s="45">
        <v>1.5623746943737253E-4</v>
      </c>
      <c r="AE920" s="45">
        <v>8.6227560112388138E-5</v>
      </c>
    </row>
    <row r="921" spans="1:31" ht="15" customHeight="1">
      <c r="A921" s="42" t="s">
        <v>47</v>
      </c>
      <c r="B921" s="42" t="s">
        <v>48</v>
      </c>
      <c r="C921" s="42" t="s">
        <v>49</v>
      </c>
      <c r="D921" s="42" t="s">
        <v>357</v>
      </c>
      <c r="E921" s="42" t="s">
        <v>407</v>
      </c>
      <c r="F921" s="42" t="s">
        <v>413</v>
      </c>
      <c r="G921" s="42" t="s">
        <v>415</v>
      </c>
      <c r="H921" s="43" t="s">
        <v>55</v>
      </c>
      <c r="I921" s="44">
        <v>1</v>
      </c>
      <c r="J921" s="45">
        <v>0.70593425110933616</v>
      </c>
      <c r="K921" s="45">
        <v>0.39304498898976747</v>
      </c>
      <c r="L921" s="45">
        <v>0.59524344274214669</v>
      </c>
      <c r="M921" s="45">
        <v>0.64113591546772997</v>
      </c>
      <c r="N921" s="45">
        <v>0.53752867430817841</v>
      </c>
      <c r="O921" s="45">
        <v>0.65155546228460548</v>
      </c>
      <c r="P921" s="45">
        <v>0.60328657204934621</v>
      </c>
      <c r="Q921" s="45">
        <v>0.63786248913265142</v>
      </c>
      <c r="R921" s="45">
        <v>0.57496664416600829</v>
      </c>
      <c r="S921" s="45">
        <v>0.60323844194831189</v>
      </c>
      <c r="T921" s="45">
        <v>0.53906701010963332</v>
      </c>
      <c r="U921" s="45">
        <v>0.4436387949577989</v>
      </c>
      <c r="V921" s="45">
        <v>0.53619491026032218</v>
      </c>
      <c r="W921" s="45">
        <v>0.49759841839794566</v>
      </c>
      <c r="X921" s="45">
        <v>0.47263217720310863</v>
      </c>
      <c r="Y921" s="45">
        <v>0.14297287438642575</v>
      </c>
      <c r="Z921" s="45">
        <v>9.9521511460564011E-2</v>
      </c>
      <c r="AA921" s="45">
        <v>0.1159665410536507</v>
      </c>
      <c r="AB921" s="45">
        <v>4.1981974926490313E-2</v>
      </c>
      <c r="AC921" s="45">
        <v>7.3928225512668561E-2</v>
      </c>
      <c r="AD921" s="45">
        <v>0.11498354582409757</v>
      </c>
      <c r="AE921" s="45">
        <v>6.3464049158175717E-2</v>
      </c>
    </row>
    <row r="922" spans="1:31" ht="15" customHeight="1">
      <c r="A922" s="42" t="s">
        <v>47</v>
      </c>
      <c r="B922" s="42" t="s">
        <v>48</v>
      </c>
      <c r="C922" s="42" t="s">
        <v>49</v>
      </c>
      <c r="D922" s="42" t="s">
        <v>357</v>
      </c>
      <c r="E922" s="42" t="s">
        <v>407</v>
      </c>
      <c r="F922" s="42" t="s">
        <v>413</v>
      </c>
      <c r="G922" s="42" t="s">
        <v>415</v>
      </c>
      <c r="H922" s="43" t="s">
        <v>56</v>
      </c>
      <c r="I922" s="44">
        <v>298</v>
      </c>
      <c r="J922" s="45">
        <v>1.7809254933261564E-3</v>
      </c>
      <c r="K922" s="45">
        <v>9.9095910965904879E-4</v>
      </c>
      <c r="L922" s="45">
        <v>1.4978629822606604E-3</v>
      </c>
      <c r="M922" s="45">
        <v>1.6150024614658752E-3</v>
      </c>
      <c r="N922" s="45">
        <v>1.3523279539065232E-3</v>
      </c>
      <c r="O922" s="45">
        <v>1.6408126446000001E-3</v>
      </c>
      <c r="P922" s="45">
        <v>1.5121532475279996E-3</v>
      </c>
      <c r="Q922" s="45">
        <v>1.590257719662754E-3</v>
      </c>
      <c r="R922" s="45">
        <v>1.4410615584446909E-3</v>
      </c>
      <c r="S922" s="45">
        <v>1.5119202793558754E-3</v>
      </c>
      <c r="T922" s="45">
        <v>1.3510848908835427E-3</v>
      </c>
      <c r="U922" s="45">
        <v>1.1119093946323332E-3</v>
      </c>
      <c r="V922" s="45">
        <v>8.6826936748432317E-3</v>
      </c>
      <c r="W922" s="45">
        <v>8.0578818174889873E-3</v>
      </c>
      <c r="X922" s="45">
        <v>7.6536554089299902E-3</v>
      </c>
      <c r="Y922" s="45">
        <v>2.3153753588330576E-3</v>
      </c>
      <c r="Z922" s="45">
        <v>1.6117784354910437E-3</v>
      </c>
      <c r="AA922" s="45">
        <v>1.8780981170109551E-3</v>
      </c>
      <c r="AB922" s="45">
        <v>6.7989656393971408E-4</v>
      </c>
      <c r="AC922" s="45">
        <v>1.1972579489443198E-3</v>
      </c>
      <c r="AD922" s="45">
        <v>1.8623506356934807E-3</v>
      </c>
      <c r="AE922" s="45">
        <v>1.0278325165396665E-3</v>
      </c>
    </row>
    <row r="923" spans="1:31" ht="15" customHeight="1">
      <c r="A923" s="42" t="s">
        <v>47</v>
      </c>
      <c r="B923" s="42" t="s">
        <v>48</v>
      </c>
      <c r="C923" s="42" t="s">
        <v>49</v>
      </c>
      <c r="D923" s="42" t="s">
        <v>357</v>
      </c>
      <c r="E923" s="42" t="s">
        <v>407</v>
      </c>
      <c r="F923" s="42" t="s">
        <v>413</v>
      </c>
      <c r="G923" s="42" t="s">
        <v>416</v>
      </c>
      <c r="H923" s="43" t="s">
        <v>54</v>
      </c>
      <c r="I923" s="44">
        <v>25</v>
      </c>
      <c r="J923" s="45">
        <v>5.4798583735239444E-6</v>
      </c>
      <c r="K923" s="45">
        <v>5.7479483412928265E-6</v>
      </c>
      <c r="L923" s="45">
        <v>6.024948048168903E-6</v>
      </c>
      <c r="M923" s="45">
        <v>6.3114794584016548E-6</v>
      </c>
      <c r="N923" s="45">
        <v>6.608218360264432E-6</v>
      </c>
      <c r="O923" s="45">
        <v>6.9158999598047259E-6</v>
      </c>
      <c r="P923" s="45">
        <v>7.2353251632942558E-6</v>
      </c>
      <c r="Q923" s="45">
        <v>6.8552172993338184E-6</v>
      </c>
      <c r="R923" s="45">
        <v>6.6878021841020133E-6</v>
      </c>
      <c r="S923" s="45">
        <v>5.9576521117262098E-6</v>
      </c>
      <c r="T923" s="45">
        <v>4.4062911431050884E-5</v>
      </c>
      <c r="U923" s="45">
        <v>4.4372231325867317E-5</v>
      </c>
      <c r="V923" s="45">
        <v>5.4569119283082085E-6</v>
      </c>
      <c r="W923" s="45">
        <v>5.7107917563466675E-6</v>
      </c>
      <c r="X923" s="45">
        <v>5.5307112448656617E-6</v>
      </c>
      <c r="Y923" s="45">
        <v>5.4770930940137814E-6</v>
      </c>
      <c r="Z923" s="45">
        <v>5.6133488900771412E-6</v>
      </c>
      <c r="AA923" s="45">
        <v>5.7694012003635553E-6</v>
      </c>
      <c r="AB923" s="45">
        <v>5.9267045418963394E-6</v>
      </c>
      <c r="AC923" s="45">
        <v>6.0852675772641239E-6</v>
      </c>
      <c r="AD923" s="45">
        <v>6.2012658868955217E-6</v>
      </c>
      <c r="AE923" s="45">
        <v>6.3563742739933409E-6</v>
      </c>
    </row>
    <row r="924" spans="1:31" ht="15" customHeight="1">
      <c r="A924" s="42" t="s">
        <v>47</v>
      </c>
      <c r="B924" s="42" t="s">
        <v>48</v>
      </c>
      <c r="C924" s="42" t="s">
        <v>49</v>
      </c>
      <c r="D924" s="42" t="s">
        <v>357</v>
      </c>
      <c r="E924" s="42" t="s">
        <v>407</v>
      </c>
      <c r="F924" s="42" t="s">
        <v>413</v>
      </c>
      <c r="G924" s="42" t="s">
        <v>416</v>
      </c>
      <c r="H924" s="43" t="s">
        <v>55</v>
      </c>
      <c r="I924" s="44">
        <v>1</v>
      </c>
      <c r="J924" s="45">
        <v>5.4038710040777453E-3</v>
      </c>
      <c r="K924" s="45">
        <v>5.6682434576268989E-3</v>
      </c>
      <c r="L924" s="45">
        <v>5.9414021019009609E-3</v>
      </c>
      <c r="M924" s="45">
        <v>6.2239602765784847E-3</v>
      </c>
      <c r="N924" s="45">
        <v>6.5165843990020993E-3</v>
      </c>
      <c r="O924" s="45">
        <v>6.819999480362101E-3</v>
      </c>
      <c r="P924" s="45">
        <v>7.1349953210299083E-3</v>
      </c>
      <c r="Q924" s="45">
        <v>6.7601582861163889E-3</v>
      </c>
      <c r="R924" s="45">
        <v>6.595064660482465E-3</v>
      </c>
      <c r="S924" s="45">
        <v>5.8750393357769395E-3</v>
      </c>
      <c r="T924" s="45">
        <v>4.3451905725873645E-2</v>
      </c>
      <c r="U924" s="45">
        <v>4.3756936384815287E-2</v>
      </c>
      <c r="V924" s="45">
        <v>4.6885787288024137E-2</v>
      </c>
      <c r="W924" s="45">
        <v>4.906692499641109E-2</v>
      </c>
      <c r="X924" s="45">
        <v>4.7519149048902504E-2</v>
      </c>
      <c r="Y924" s="45">
        <v>4.7059183863766417E-2</v>
      </c>
      <c r="Z924" s="45">
        <v>4.8229893663542786E-2</v>
      </c>
      <c r="AA924" s="45">
        <v>4.9570695113523675E-2</v>
      </c>
      <c r="AB924" s="45">
        <v>5.0922245423973347E-2</v>
      </c>
      <c r="AC924" s="45">
        <v>5.228461902385334E-2</v>
      </c>
      <c r="AD924" s="45">
        <v>5.3281276500206344E-2</v>
      </c>
      <c r="AE924" s="45">
        <v>5.4613967762150807E-2</v>
      </c>
    </row>
    <row r="925" spans="1:31" ht="15" customHeight="1">
      <c r="A925" s="42" t="s">
        <v>47</v>
      </c>
      <c r="B925" s="42" t="s">
        <v>48</v>
      </c>
      <c r="C925" s="42" t="s">
        <v>49</v>
      </c>
      <c r="D925" s="42" t="s">
        <v>357</v>
      </c>
      <c r="E925" s="42" t="s">
        <v>407</v>
      </c>
      <c r="F925" s="42" t="s">
        <v>413</v>
      </c>
      <c r="G925" s="42" t="s">
        <v>416</v>
      </c>
      <c r="H925" s="43" t="s">
        <v>56</v>
      </c>
      <c r="I925" s="44">
        <v>298</v>
      </c>
      <c r="J925" s="45">
        <v>1.3063982362481082E-5</v>
      </c>
      <c r="K925" s="45">
        <v>1.3703108845642098E-5</v>
      </c>
      <c r="L925" s="45">
        <v>1.4363476146834666E-5</v>
      </c>
      <c r="M925" s="45">
        <v>1.5046567028829545E-5</v>
      </c>
      <c r="N925" s="45">
        <v>1.5753992570870404E-5</v>
      </c>
      <c r="O925" s="45">
        <v>1.6487505504174466E-5</v>
      </c>
      <c r="P925" s="45">
        <v>1.7249015189293505E-5</v>
      </c>
      <c r="Q925" s="45">
        <v>1.6342838041611821E-5</v>
      </c>
      <c r="R925" s="45">
        <v>1.5943720406899198E-5</v>
      </c>
      <c r="S925" s="45">
        <v>1.4203042634355284E-5</v>
      </c>
      <c r="T925" s="45">
        <v>1.050459808516253E-4</v>
      </c>
      <c r="U925" s="45">
        <v>1.0578339948086768E-4</v>
      </c>
      <c r="V925" s="45">
        <v>3.2523195092716925E-5</v>
      </c>
      <c r="W925" s="45">
        <v>3.4036318867826143E-5</v>
      </c>
      <c r="X925" s="45">
        <v>3.2963039019399341E-5</v>
      </c>
      <c r="Y925" s="45">
        <v>3.2643474840322138E-5</v>
      </c>
      <c r="Z925" s="45">
        <v>3.345555938485976E-5</v>
      </c>
      <c r="AA925" s="45">
        <v>3.4385631154166789E-5</v>
      </c>
      <c r="AB925" s="45">
        <v>3.5323159069702187E-5</v>
      </c>
      <c r="AC925" s="45">
        <v>3.6268194760494176E-5</v>
      </c>
      <c r="AD925" s="45">
        <v>3.6959544685897307E-5</v>
      </c>
      <c r="AE925" s="45">
        <v>3.7883990673000316E-5</v>
      </c>
    </row>
    <row r="926" spans="1:31" ht="15" customHeight="1">
      <c r="A926" s="42" t="s">
        <v>47</v>
      </c>
      <c r="B926" s="42" t="s">
        <v>48</v>
      </c>
      <c r="C926" s="42" t="s">
        <v>49</v>
      </c>
      <c r="D926" s="42" t="s">
        <v>357</v>
      </c>
      <c r="E926" s="42" t="s">
        <v>407</v>
      </c>
      <c r="F926" s="42" t="s">
        <v>413</v>
      </c>
      <c r="G926" s="42" t="s">
        <v>417</v>
      </c>
      <c r="H926" s="43" t="s">
        <v>54</v>
      </c>
      <c r="I926" s="44">
        <v>25</v>
      </c>
      <c r="J926" s="45">
        <v>4.8939058188378724E-5</v>
      </c>
      <c r="K926" s="45">
        <v>5.1417822476305221E-5</v>
      </c>
      <c r="L926" s="45">
        <v>5.3975887109665319E-5</v>
      </c>
      <c r="M926" s="45">
        <v>5.6618944726032612E-5</v>
      </c>
      <c r="N926" s="45">
        <v>5.9353214384267445E-5</v>
      </c>
      <c r="O926" s="45">
        <v>6.2185501654558864E-5</v>
      </c>
      <c r="P926" s="45">
        <v>6.5123266643989352E-5</v>
      </c>
      <c r="Q926" s="45">
        <v>6.1186838294324277E-5</v>
      </c>
      <c r="R926" s="45">
        <v>5.9177183476748842E-5</v>
      </c>
      <c r="S926" s="45">
        <v>5.0442451590986457E-5</v>
      </c>
      <c r="T926" s="45"/>
      <c r="U926" s="45"/>
      <c r="V926" s="45"/>
      <c r="W926" s="45"/>
      <c r="X926" s="45"/>
      <c r="Y926" s="45"/>
      <c r="Z926" s="45"/>
      <c r="AA926" s="45"/>
      <c r="AB926" s="45"/>
      <c r="AC926" s="45"/>
      <c r="AD926" s="45"/>
      <c r="AE926" s="45"/>
    </row>
    <row r="927" spans="1:31" ht="15" customHeight="1">
      <c r="A927" s="42" t="s">
        <v>47</v>
      </c>
      <c r="B927" s="42" t="s">
        <v>48</v>
      </c>
      <c r="C927" s="42" t="s">
        <v>49</v>
      </c>
      <c r="D927" s="42" t="s">
        <v>357</v>
      </c>
      <c r="E927" s="42" t="s">
        <v>407</v>
      </c>
      <c r="F927" s="42" t="s">
        <v>413</v>
      </c>
      <c r="G927" s="42" t="s">
        <v>417</v>
      </c>
      <c r="H927" s="43" t="s">
        <v>55</v>
      </c>
      <c r="I927" s="44">
        <v>1</v>
      </c>
      <c r="J927" s="45">
        <v>4.9004310265963219E-2</v>
      </c>
      <c r="K927" s="45">
        <v>5.1486379572940298E-2</v>
      </c>
      <c r="L927" s="45">
        <v>5.4047854959144874E-2</v>
      </c>
      <c r="M927" s="45">
        <v>5.6694436652333993E-2</v>
      </c>
      <c r="N927" s="45">
        <v>5.9432352003446466E-2</v>
      </c>
      <c r="O927" s="45">
        <v>6.2268415656764942E-2</v>
      </c>
      <c r="P927" s="45">
        <v>6.5210097666181341E-2</v>
      </c>
      <c r="Q927" s="45">
        <v>6.1268420745383377E-2</v>
      </c>
      <c r="R927" s="45">
        <v>5.9256086388051167E-2</v>
      </c>
      <c r="S927" s="45">
        <v>5.050970819310778E-2</v>
      </c>
      <c r="T927" s="45"/>
      <c r="U927" s="45"/>
      <c r="V927" s="45"/>
      <c r="W927" s="45"/>
      <c r="X927" s="45"/>
      <c r="Y927" s="45"/>
      <c r="Z927" s="45"/>
      <c r="AA927" s="45"/>
      <c r="AB927" s="45"/>
      <c r="AC927" s="45"/>
      <c r="AD927" s="45"/>
      <c r="AE927" s="45"/>
    </row>
    <row r="928" spans="1:31" ht="15" customHeight="1">
      <c r="A928" s="42" t="s">
        <v>47</v>
      </c>
      <c r="B928" s="42" t="s">
        <v>48</v>
      </c>
      <c r="C928" s="42" t="s">
        <v>49</v>
      </c>
      <c r="D928" s="42" t="s">
        <v>357</v>
      </c>
      <c r="E928" s="42" t="s">
        <v>407</v>
      </c>
      <c r="F928" s="42" t="s">
        <v>413</v>
      </c>
      <c r="G928" s="42" t="s">
        <v>417</v>
      </c>
      <c r="H928" s="43" t="s">
        <v>56</v>
      </c>
      <c r="I928" s="44">
        <v>298</v>
      </c>
      <c r="J928" s="45">
        <v>1.1667071472109487E-4</v>
      </c>
      <c r="K928" s="45">
        <v>1.2258008878351164E-4</v>
      </c>
      <c r="L928" s="45">
        <v>1.2867851486944213E-4</v>
      </c>
      <c r="M928" s="45">
        <v>1.3497956422686173E-4</v>
      </c>
      <c r="N928" s="45">
        <v>1.4149806309209358E-4</v>
      </c>
      <c r="O928" s="45">
        <v>1.4825023594446831E-4</v>
      </c>
      <c r="P928" s="45">
        <v>1.5525386767927064E-4</v>
      </c>
      <c r="Q928" s="45">
        <v>1.4586942249366906E-4</v>
      </c>
      <c r="R928" s="45">
        <v>1.4107840540856926E-4</v>
      </c>
      <c r="S928" s="45">
        <v>1.2025480459291172E-4</v>
      </c>
      <c r="T928" s="45"/>
      <c r="U928" s="45"/>
      <c r="V928" s="45"/>
      <c r="W928" s="45"/>
      <c r="X928" s="45"/>
      <c r="Y928" s="45"/>
      <c r="Z928" s="45"/>
      <c r="AA928" s="45"/>
      <c r="AB928" s="45"/>
      <c r="AC928" s="45"/>
      <c r="AD928" s="45"/>
      <c r="AE928" s="45"/>
    </row>
    <row r="929" spans="1:31" ht="15" customHeight="1">
      <c r="A929" s="42" t="s">
        <v>47</v>
      </c>
      <c r="B929" s="42" t="s">
        <v>48</v>
      </c>
      <c r="C929" s="42" t="s">
        <v>49</v>
      </c>
      <c r="D929" s="42" t="s">
        <v>357</v>
      </c>
      <c r="E929" s="42" t="s">
        <v>407</v>
      </c>
      <c r="F929" s="42" t="s">
        <v>413</v>
      </c>
      <c r="G929" s="42" t="s">
        <v>418</v>
      </c>
      <c r="H929" s="43" t="s">
        <v>54</v>
      </c>
      <c r="I929" s="44">
        <v>25</v>
      </c>
      <c r="J929" s="45">
        <v>1.5546355731599659E-6</v>
      </c>
      <c r="K929" s="45">
        <v>1.6458218106106672E-6</v>
      </c>
      <c r="L929" s="45">
        <v>1.7414370678173392E-6</v>
      </c>
      <c r="M929" s="45">
        <v>1.8419569990933222E-6</v>
      </c>
      <c r="N929" s="45">
        <v>1.9479188657129143E-6</v>
      </c>
      <c r="O929" s="45">
        <v>2.0599300804874177E-6</v>
      </c>
      <c r="P929" s="45">
        <v>2.1786779899946781E-6</v>
      </c>
      <c r="Q929" s="45">
        <v>2.0942282189584558E-6</v>
      </c>
      <c r="R929" s="45">
        <v>2.108130902405533E-6</v>
      </c>
      <c r="S929" s="45">
        <v>1.9102427796895155E-6</v>
      </c>
      <c r="T929" s="45">
        <v>1.4913425178203198E-4</v>
      </c>
      <c r="U929" s="45">
        <v>1.4423320238745457E-4</v>
      </c>
      <c r="V929" s="45">
        <v>1.7084504058227193E-5</v>
      </c>
      <c r="W929" s="45">
        <v>2.3540782315376107E-5</v>
      </c>
      <c r="X929" s="45">
        <v>2.512546687631185E-5</v>
      </c>
      <c r="Y929" s="45">
        <v>2.4913850274717076E-5</v>
      </c>
      <c r="Z929" s="45">
        <v>2.5737930391932684E-5</v>
      </c>
      <c r="AA929" s="45">
        <v>2.6676392001330129E-5</v>
      </c>
      <c r="AB929" s="45">
        <v>2.7618677371991447E-5</v>
      </c>
      <c r="AC929" s="45">
        <v>2.8565091284166846E-5</v>
      </c>
      <c r="AD929" s="45">
        <v>2.9631426575737784E-5</v>
      </c>
      <c r="AE929" s="45">
        <v>3.0960767191960569E-5</v>
      </c>
    </row>
    <row r="930" spans="1:31" ht="15" customHeight="1">
      <c r="A930" s="42" t="s">
        <v>47</v>
      </c>
      <c r="B930" s="42" t="s">
        <v>48</v>
      </c>
      <c r="C930" s="42" t="s">
        <v>49</v>
      </c>
      <c r="D930" s="42" t="s">
        <v>357</v>
      </c>
      <c r="E930" s="42" t="s">
        <v>407</v>
      </c>
      <c r="F930" s="42" t="s">
        <v>413</v>
      </c>
      <c r="G930" s="42" t="s">
        <v>418</v>
      </c>
      <c r="H930" s="43" t="s">
        <v>55</v>
      </c>
      <c r="I930" s="44">
        <v>1</v>
      </c>
      <c r="J930" s="45">
        <v>1.5330779598788141E-3</v>
      </c>
      <c r="K930" s="45">
        <v>1.6229997481701994E-3</v>
      </c>
      <c r="L930" s="45">
        <v>1.7172891404769388E-3</v>
      </c>
      <c r="M930" s="45">
        <v>1.8164151953725615E-3</v>
      </c>
      <c r="N930" s="45">
        <v>1.9209077241083617E-3</v>
      </c>
      <c r="O930" s="45">
        <v>2.0313657167046585E-3</v>
      </c>
      <c r="P930" s="45">
        <v>2.1484669885334187E-3</v>
      </c>
      <c r="Q930" s="45">
        <v>2.0651882543222312E-3</v>
      </c>
      <c r="R930" s="45">
        <v>2.0788981538921759E-3</v>
      </c>
      <c r="S930" s="45">
        <v>1.8837540798111543E-3</v>
      </c>
      <c r="T930" s="45">
        <v>0.1470662568239878</v>
      </c>
      <c r="U930" s="45">
        <v>0.14223316864768187</v>
      </c>
      <c r="V930" s="45">
        <v>0.14679005886828808</v>
      </c>
      <c r="W930" s="45">
        <v>0.20226158639766773</v>
      </c>
      <c r="X930" s="45">
        <v>0.21587473157762482</v>
      </c>
      <c r="Y930" s="45">
        <v>0.21405980156036919</v>
      </c>
      <c r="Z930" s="45">
        <v>0.22114029792748557</v>
      </c>
      <c r="AA930" s="45">
        <v>0.2292035600754285</v>
      </c>
      <c r="AB930" s="45">
        <v>0.23729967598015053</v>
      </c>
      <c r="AC930" s="45">
        <v>0.24543126431356155</v>
      </c>
      <c r="AD930" s="45">
        <v>0.25459321713873917</v>
      </c>
      <c r="AE930" s="45">
        <v>0.26601491171332536</v>
      </c>
    </row>
    <row r="931" spans="1:31" ht="15" customHeight="1">
      <c r="A931" s="42" t="s">
        <v>47</v>
      </c>
      <c r="B931" s="42" t="s">
        <v>48</v>
      </c>
      <c r="C931" s="42" t="s">
        <v>49</v>
      </c>
      <c r="D931" s="42" t="s">
        <v>357</v>
      </c>
      <c r="E931" s="42" t="s">
        <v>407</v>
      </c>
      <c r="F931" s="42" t="s">
        <v>413</v>
      </c>
      <c r="G931" s="42" t="s">
        <v>418</v>
      </c>
      <c r="H931" s="43" t="s">
        <v>56</v>
      </c>
      <c r="I931" s="44">
        <v>298</v>
      </c>
      <c r="J931" s="45">
        <v>3.7062512064133587E-6</v>
      </c>
      <c r="K931" s="45">
        <v>3.9236391964958305E-6</v>
      </c>
      <c r="L931" s="45">
        <v>4.1515859696765367E-6</v>
      </c>
      <c r="M931" s="45">
        <v>4.39122548583848E-6</v>
      </c>
      <c r="N931" s="45">
        <v>4.6438385758595879E-6</v>
      </c>
      <c r="O931" s="45">
        <v>4.9108733118820028E-6</v>
      </c>
      <c r="P931" s="45">
        <v>5.1939683281473118E-6</v>
      </c>
      <c r="Q931" s="45">
        <v>4.9926400739969572E-6</v>
      </c>
      <c r="R931" s="45">
        <v>5.0257840713347895E-6</v>
      </c>
      <c r="S931" s="45">
        <v>4.5540187867798049E-6</v>
      </c>
      <c r="T931" s="45">
        <v>3.5553605624836419E-4</v>
      </c>
      <c r="U931" s="45">
        <v>3.4385195449169168E-4</v>
      </c>
      <c r="V931" s="45">
        <v>1.0182364418703407E-4</v>
      </c>
      <c r="W931" s="45">
        <v>1.403030625996416E-4</v>
      </c>
      <c r="X931" s="45">
        <v>1.4974778258281863E-4</v>
      </c>
      <c r="Y931" s="45">
        <v>1.4848654763731378E-4</v>
      </c>
      <c r="Z931" s="45">
        <v>1.533980651359188E-4</v>
      </c>
      <c r="AA931" s="45">
        <v>1.5899129632792759E-4</v>
      </c>
      <c r="AB931" s="45">
        <v>1.6460731713706904E-4</v>
      </c>
      <c r="AC931" s="45">
        <v>1.7024794405363442E-4</v>
      </c>
      <c r="AD931" s="45">
        <v>1.7660330239139722E-4</v>
      </c>
      <c r="AE931" s="45">
        <v>1.8452617246408499E-4</v>
      </c>
    </row>
    <row r="932" spans="1:31" ht="15" customHeight="1">
      <c r="A932" s="42" t="s">
        <v>47</v>
      </c>
      <c r="B932" s="42" t="s">
        <v>48</v>
      </c>
      <c r="C932" s="42" t="s">
        <v>49</v>
      </c>
      <c r="D932" s="42" t="s">
        <v>357</v>
      </c>
      <c r="E932" s="42" t="s">
        <v>407</v>
      </c>
      <c r="F932" s="42" t="s">
        <v>413</v>
      </c>
      <c r="G932" s="42" t="s">
        <v>419</v>
      </c>
      <c r="H932" s="43" t="s">
        <v>54</v>
      </c>
      <c r="I932" s="44">
        <v>25</v>
      </c>
      <c r="J932" s="45">
        <v>8.2242876585816591E-5</v>
      </c>
      <c r="K932" s="45">
        <v>8.6425902775224354E-5</v>
      </c>
      <c r="L932" s="45">
        <v>9.0764687259245323E-5</v>
      </c>
      <c r="M932" s="45">
        <v>9.5270885430242798E-5</v>
      </c>
      <c r="N932" s="45">
        <v>9.995726275300351E-5</v>
      </c>
      <c r="O932" s="45">
        <v>1.0483781748147466E-4</v>
      </c>
      <c r="P932" s="45">
        <v>1.099279191065318E-4</v>
      </c>
      <c r="Q932" s="45">
        <v>1.0550406546056358E-4</v>
      </c>
      <c r="R932" s="45">
        <v>1.0336101396179189E-4</v>
      </c>
      <c r="S932" s="45">
        <v>8.8928152237346278E-5</v>
      </c>
      <c r="T932" s="45">
        <v>4.4999126108531109E-5</v>
      </c>
      <c r="U932" s="45">
        <v>4.4543653874588457E-5</v>
      </c>
      <c r="V932" s="45">
        <v>2.7902951326199764E-5</v>
      </c>
      <c r="W932" s="45"/>
      <c r="X932" s="45"/>
      <c r="Y932" s="45"/>
      <c r="Z932" s="45"/>
      <c r="AA932" s="45"/>
      <c r="AB932" s="45"/>
      <c r="AC932" s="45"/>
      <c r="AD932" s="45"/>
      <c r="AE932" s="45"/>
    </row>
    <row r="933" spans="1:31" ht="15" customHeight="1">
      <c r="A933" s="42" t="s">
        <v>47</v>
      </c>
      <c r="B933" s="42" t="s">
        <v>48</v>
      </c>
      <c r="C933" s="42" t="s">
        <v>49</v>
      </c>
      <c r="D933" s="42" t="s">
        <v>357</v>
      </c>
      <c r="E933" s="42" t="s">
        <v>407</v>
      </c>
      <c r="F933" s="42" t="s">
        <v>413</v>
      </c>
      <c r="G933" s="42" t="s">
        <v>419</v>
      </c>
      <c r="H933" s="43" t="s">
        <v>55</v>
      </c>
      <c r="I933" s="44">
        <v>1</v>
      </c>
      <c r="J933" s="45">
        <v>8.2352533754597668E-2</v>
      </c>
      <c r="K933" s="45">
        <v>8.6541137312257974E-2</v>
      </c>
      <c r="L933" s="45">
        <v>9.0885706842257649E-2</v>
      </c>
      <c r="M933" s="45">
        <v>9.5397913277483107E-2</v>
      </c>
      <c r="N933" s="45">
        <v>0.10009053910334086</v>
      </c>
      <c r="O933" s="45">
        <v>0.10497760123811663</v>
      </c>
      <c r="P933" s="45">
        <v>0.1100744896653405</v>
      </c>
      <c r="Q933" s="45">
        <v>0.10564473754784431</v>
      </c>
      <c r="R933" s="45">
        <v>0.10349882864707428</v>
      </c>
      <c r="S933" s="45">
        <v>8.9046723106996073E-2</v>
      </c>
      <c r="T933" s="45">
        <v>4.5059124943342473E-2</v>
      </c>
      <c r="U933" s="45">
        <v>4.4603045413087912E-2</v>
      </c>
      <c r="V933" s="45">
        <v>2.7940155261301357E-2</v>
      </c>
      <c r="W933" s="45"/>
      <c r="X933" s="45"/>
      <c r="Y933" s="45"/>
      <c r="Z933" s="45"/>
      <c r="AA933" s="45"/>
      <c r="AB933" s="45"/>
      <c r="AC933" s="45"/>
      <c r="AD933" s="45"/>
      <c r="AE933" s="45"/>
    </row>
    <row r="934" spans="1:31" ht="15" customHeight="1">
      <c r="A934" s="42" t="s">
        <v>47</v>
      </c>
      <c r="B934" s="42" t="s">
        <v>48</v>
      </c>
      <c r="C934" s="42" t="s">
        <v>49</v>
      </c>
      <c r="D934" s="42" t="s">
        <v>357</v>
      </c>
      <c r="E934" s="42" t="s">
        <v>407</v>
      </c>
      <c r="F934" s="42" t="s">
        <v>413</v>
      </c>
      <c r="G934" s="42" t="s">
        <v>419</v>
      </c>
      <c r="H934" s="43" t="s">
        <v>56</v>
      </c>
      <c r="I934" s="44">
        <v>298</v>
      </c>
      <c r="J934" s="45">
        <v>1.9606701778058675E-4</v>
      </c>
      <c r="K934" s="45">
        <v>2.0603935221613482E-4</v>
      </c>
      <c r="L934" s="45">
        <v>2.1638301442604082E-4</v>
      </c>
      <c r="M934" s="45">
        <v>2.2712579086569878E-4</v>
      </c>
      <c r="N934" s="45">
        <v>2.3829811440316035E-4</v>
      </c>
      <c r="O934" s="45">
        <v>2.4993335687583561E-4</v>
      </c>
      <c r="P934" s="45">
        <v>2.6206815914997181E-4</v>
      </c>
      <c r="Q934" s="45">
        <v>2.515216920579835E-4</v>
      </c>
      <c r="R934" s="45">
        <v>2.4641265728491188E-4</v>
      </c>
      <c r="S934" s="45">
        <v>2.1200471493383353E-4</v>
      </c>
      <c r="T934" s="45">
        <v>1.0727791664273814E-4</v>
      </c>
      <c r="U934" s="45">
        <v>1.061920708370189E-4</v>
      </c>
      <c r="V934" s="45">
        <v>6.6520635961660226E-5</v>
      </c>
      <c r="W934" s="45"/>
      <c r="X934" s="45"/>
      <c r="Y934" s="45"/>
      <c r="Z934" s="45"/>
      <c r="AA934" s="45"/>
      <c r="AB934" s="45"/>
      <c r="AC934" s="45"/>
      <c r="AD934" s="45"/>
      <c r="AE934" s="45"/>
    </row>
    <row r="935" spans="1:31" ht="15" customHeight="1">
      <c r="A935" s="42" t="s">
        <v>47</v>
      </c>
      <c r="B935" s="42" t="s">
        <v>48</v>
      </c>
      <c r="C935" s="42" t="s">
        <v>49</v>
      </c>
      <c r="D935" s="42" t="s">
        <v>357</v>
      </c>
      <c r="E935" s="42" t="s">
        <v>407</v>
      </c>
      <c r="F935" s="42" t="s">
        <v>413</v>
      </c>
      <c r="G935" s="42" t="s">
        <v>420</v>
      </c>
      <c r="H935" s="43" t="s">
        <v>54</v>
      </c>
      <c r="I935" s="44">
        <v>25</v>
      </c>
      <c r="J935" s="45">
        <v>4.6687466152561361E-7</v>
      </c>
      <c r="K935" s="45">
        <v>5.9622626481470942E-7</v>
      </c>
      <c r="L935" s="45">
        <v>9.2977647025246469E-7</v>
      </c>
      <c r="M935" s="45">
        <v>2.0929790058372188E-7</v>
      </c>
      <c r="N935" s="45">
        <v>3.0769684013246347E-7</v>
      </c>
      <c r="O935" s="45">
        <v>5.414469712070707E-7</v>
      </c>
      <c r="P935" s="45">
        <v>4.0651456533736988E-6</v>
      </c>
      <c r="Q935" s="45">
        <v>3.7113589223017923E-6</v>
      </c>
      <c r="R935" s="45">
        <v>2.6652859574530063E-6</v>
      </c>
      <c r="S935" s="45">
        <v>1.8039960170678982E-6</v>
      </c>
      <c r="T935" s="45">
        <v>1.3681940858180357E-6</v>
      </c>
      <c r="U935" s="45">
        <v>3.1160652899794851E-6</v>
      </c>
      <c r="V935" s="45">
        <v>5.0516977936137916E-6</v>
      </c>
      <c r="W935" s="45">
        <v>1.4712087452390719E-5</v>
      </c>
      <c r="X935" s="45">
        <v>1.583092852545298E-5</v>
      </c>
      <c r="Y935" s="45">
        <v>2.9326284276239572E-5</v>
      </c>
      <c r="Z935" s="45">
        <v>3.7500544364536199E-5</v>
      </c>
      <c r="AA935" s="45">
        <v>3.9470091385008908E-5</v>
      </c>
      <c r="AB935" s="45">
        <v>4.3051157538319038E-5</v>
      </c>
      <c r="AC935" s="45">
        <v>5.1044531950104274E-5</v>
      </c>
      <c r="AD935" s="45">
        <v>6.3958966267911333E-5</v>
      </c>
      <c r="AE935" s="45">
        <v>6.7060027568359635E-5</v>
      </c>
    </row>
    <row r="936" spans="1:31" ht="15" customHeight="1">
      <c r="A936" s="42" t="s">
        <v>47</v>
      </c>
      <c r="B936" s="42" t="s">
        <v>48</v>
      </c>
      <c r="C936" s="42" t="s">
        <v>49</v>
      </c>
      <c r="D936" s="42" t="s">
        <v>357</v>
      </c>
      <c r="E936" s="42" t="s">
        <v>407</v>
      </c>
      <c r="F936" s="42" t="s">
        <v>413</v>
      </c>
      <c r="G936" s="42" t="s">
        <v>420</v>
      </c>
      <c r="H936" s="43" t="s">
        <v>56</v>
      </c>
      <c r="I936" s="44">
        <v>298</v>
      </c>
      <c r="J936" s="45">
        <v>1.1130291930770627E-6</v>
      </c>
      <c r="K936" s="45">
        <v>1.421403415318267E-6</v>
      </c>
      <c r="L936" s="45">
        <v>2.2165871050818753E-6</v>
      </c>
      <c r="M936" s="45">
        <v>4.9896619499159287E-7</v>
      </c>
      <c r="N936" s="45">
        <v>7.3354926687579272E-7</v>
      </c>
      <c r="O936" s="45">
        <v>1.2908095793576564E-6</v>
      </c>
      <c r="P936" s="45">
        <v>9.6913072376428969E-6</v>
      </c>
      <c r="Q936" s="45">
        <v>8.8478796707674709E-6</v>
      </c>
      <c r="R936" s="45">
        <v>6.3540417225679678E-6</v>
      </c>
      <c r="S936" s="45">
        <v>4.3007265046898683E-6</v>
      </c>
      <c r="T936" s="45">
        <v>3.2617747005901964E-6</v>
      </c>
      <c r="U936" s="45">
        <v>7.4286996513110909E-6</v>
      </c>
      <c r="V936" s="45">
        <v>1.2043247539975278E-5</v>
      </c>
      <c r="W936" s="45">
        <v>3.5073616486499471E-5</v>
      </c>
      <c r="X936" s="45">
        <v>3.7740933604679901E-5</v>
      </c>
      <c r="Y936" s="45">
        <v>6.9913861714555146E-5</v>
      </c>
      <c r="Z936" s="45">
        <v>8.9401297765054279E-5</v>
      </c>
      <c r="AA936" s="45">
        <v>9.4096697861861223E-5</v>
      </c>
      <c r="AB936" s="45">
        <v>1.0263395957135256E-4</v>
      </c>
      <c r="AC936" s="45">
        <v>1.2169016416904858E-4</v>
      </c>
      <c r="AD936" s="45">
        <v>1.5247817558270061E-4</v>
      </c>
      <c r="AE936" s="45">
        <v>1.5987110572296935E-4</v>
      </c>
    </row>
    <row r="937" spans="1:31" ht="15" customHeight="1">
      <c r="A937" s="42" t="s">
        <v>47</v>
      </c>
      <c r="B937" s="42" t="s">
        <v>48</v>
      </c>
      <c r="C937" s="42" t="s">
        <v>49</v>
      </c>
      <c r="D937" s="42" t="s">
        <v>357</v>
      </c>
      <c r="E937" s="42" t="s">
        <v>407</v>
      </c>
      <c r="F937" s="42" t="s">
        <v>413</v>
      </c>
      <c r="G937" s="42" t="s">
        <v>421</v>
      </c>
      <c r="H937" s="43" t="s">
        <v>54</v>
      </c>
      <c r="I937" s="44">
        <v>25</v>
      </c>
      <c r="J937" s="45">
        <v>8.5124576214767834E-4</v>
      </c>
      <c r="K937" s="45">
        <v>8.8338606711030202E-4</v>
      </c>
      <c r="L937" s="45">
        <v>8.8558151483587345E-4</v>
      </c>
      <c r="M937" s="45">
        <v>8.9098583734175763E-4</v>
      </c>
      <c r="N937" s="45">
        <v>8.861833102043414E-4</v>
      </c>
      <c r="O937" s="45">
        <v>8.9963419783416155E-4</v>
      </c>
      <c r="P937" s="45">
        <v>8.9955593861644923E-4</v>
      </c>
      <c r="Q937" s="45">
        <v>9.0322097291823994E-4</v>
      </c>
      <c r="R937" s="45">
        <v>9.0853045616785919E-4</v>
      </c>
      <c r="S937" s="45">
        <v>9.1400099034890498E-4</v>
      </c>
      <c r="T937" s="45">
        <v>9.2171238683741116E-4</v>
      </c>
      <c r="U937" s="45">
        <v>9.2569277180359964E-4</v>
      </c>
      <c r="V937" s="45">
        <v>1.0676231133999838E-4</v>
      </c>
      <c r="W937" s="45">
        <v>1.0315357043898106E-4</v>
      </c>
      <c r="X937" s="45">
        <v>1.0395930233400982E-4</v>
      </c>
      <c r="Y937" s="45">
        <v>1.0121327797228357E-4</v>
      </c>
      <c r="Z937" s="45">
        <v>9.8711265085484228E-5</v>
      </c>
      <c r="AA937" s="45">
        <v>9.7078088853826052E-5</v>
      </c>
      <c r="AB937" s="45">
        <v>9.6035163581674883E-5</v>
      </c>
      <c r="AC937" s="45">
        <v>8.8902807745994762E-5</v>
      </c>
      <c r="AD937" s="45">
        <v>8.8970858937561807E-5</v>
      </c>
      <c r="AE937" s="45">
        <v>8.0316629466241807E-5</v>
      </c>
    </row>
    <row r="938" spans="1:31" ht="15" customHeight="1">
      <c r="A938" s="42" t="s">
        <v>47</v>
      </c>
      <c r="B938" s="42" t="s">
        <v>48</v>
      </c>
      <c r="C938" s="42" t="s">
        <v>49</v>
      </c>
      <c r="D938" s="42" t="s">
        <v>357</v>
      </c>
      <c r="E938" s="42" t="s">
        <v>407</v>
      </c>
      <c r="F938" s="42" t="s">
        <v>413</v>
      </c>
      <c r="G938" s="42" t="s">
        <v>421</v>
      </c>
      <c r="H938" s="43" t="s">
        <v>55</v>
      </c>
      <c r="I938" s="44">
        <v>1</v>
      </c>
      <c r="J938" s="45">
        <v>0.83944182091256392</v>
      </c>
      <c r="K938" s="45">
        <v>0.87113644697970571</v>
      </c>
      <c r="L938" s="45">
        <v>0.87330145116348257</v>
      </c>
      <c r="M938" s="45">
        <v>0.87863083373061868</v>
      </c>
      <c r="N938" s="45">
        <v>0.87389490163617456</v>
      </c>
      <c r="O938" s="45">
        <v>0.88715927029086106</v>
      </c>
      <c r="P938" s="45">
        <v>0.88708209626763435</v>
      </c>
      <c r="Q938" s="45">
        <v>0.89069630876044048</v>
      </c>
      <c r="R938" s="45">
        <v>0.89593216717566482</v>
      </c>
      <c r="S938" s="45">
        <v>0.90132684328273338</v>
      </c>
      <c r="T938" s="45">
        <v>0.90893130840659897</v>
      </c>
      <c r="U938" s="45">
        <v>0.91285649870125618</v>
      </c>
      <c r="V938" s="45">
        <v>0.91730177903326648</v>
      </c>
      <c r="W938" s="45">
        <v>0.88629190483377229</v>
      </c>
      <c r="X938" s="45">
        <v>0.89320475503322416</v>
      </c>
      <c r="Y938" s="45">
        <v>0.86962448433786077</v>
      </c>
      <c r="Z938" s="45">
        <v>0.84812718961448019</v>
      </c>
      <c r="AA938" s="45">
        <v>0.83409493943207347</v>
      </c>
      <c r="AB938" s="45">
        <v>0.82513412549375076</v>
      </c>
      <c r="AC938" s="45">
        <v>0.76385292415358697</v>
      </c>
      <c r="AD938" s="45">
        <v>0.76443761999153148</v>
      </c>
      <c r="AE938" s="45">
        <v>0.69008048037394998</v>
      </c>
    </row>
    <row r="939" spans="1:31" ht="15" customHeight="1">
      <c r="A939" s="42" t="s">
        <v>47</v>
      </c>
      <c r="B939" s="42" t="s">
        <v>48</v>
      </c>
      <c r="C939" s="42" t="s">
        <v>49</v>
      </c>
      <c r="D939" s="42" t="s">
        <v>357</v>
      </c>
      <c r="E939" s="42" t="s">
        <v>407</v>
      </c>
      <c r="F939" s="42" t="s">
        <v>413</v>
      </c>
      <c r="G939" s="42" t="s">
        <v>421</v>
      </c>
      <c r="H939" s="43" t="s">
        <v>56</v>
      </c>
      <c r="I939" s="44">
        <v>298</v>
      </c>
      <c r="J939" s="45">
        <v>2.0293698969600653E-3</v>
      </c>
      <c r="K939" s="45">
        <v>2.1059923839909594E-3</v>
      </c>
      <c r="L939" s="45">
        <v>2.1112263313687223E-3</v>
      </c>
      <c r="M939" s="45">
        <v>2.1241102362227504E-3</v>
      </c>
      <c r="N939" s="45">
        <v>2.1126610115271495E-3</v>
      </c>
      <c r="O939" s="45">
        <v>2.144727927636641E-3</v>
      </c>
      <c r="P939" s="45">
        <v>2.1445413576616145E-3</v>
      </c>
      <c r="Q939" s="45">
        <v>2.153278799437084E-3</v>
      </c>
      <c r="R939" s="45">
        <v>2.1659366075041761E-3</v>
      </c>
      <c r="S939" s="45">
        <v>2.1789783609917892E-3</v>
      </c>
      <c r="T939" s="45">
        <v>2.1973623302203879E-3</v>
      </c>
      <c r="U939" s="45">
        <v>2.206851567979781E-3</v>
      </c>
      <c r="V939" s="45">
        <v>6.3630337558639039E-4</v>
      </c>
      <c r="W939" s="45">
        <v>6.1479527981632724E-4</v>
      </c>
      <c r="X939" s="45">
        <v>6.1959744191069852E-4</v>
      </c>
      <c r="Y939" s="45">
        <v>6.0323113671481013E-4</v>
      </c>
      <c r="Z939" s="45">
        <v>5.8831913990948592E-4</v>
      </c>
      <c r="AA939" s="45">
        <v>5.7858540956880319E-4</v>
      </c>
      <c r="AB939" s="45">
        <v>5.7236957494678233E-4</v>
      </c>
      <c r="AC939" s="45">
        <v>5.2986073416612877E-4</v>
      </c>
      <c r="AD939" s="45">
        <v>5.3026631926786838E-4</v>
      </c>
      <c r="AE939" s="45">
        <v>4.7868711161880116E-4</v>
      </c>
    </row>
    <row r="940" spans="1:31" ht="15" customHeight="1">
      <c r="A940" s="42" t="s">
        <v>47</v>
      </c>
      <c r="B940" s="42" t="s">
        <v>48</v>
      </c>
      <c r="C940" s="42" t="s">
        <v>49</v>
      </c>
      <c r="D940" s="42" t="s">
        <v>357</v>
      </c>
      <c r="E940" s="42" t="s">
        <v>407</v>
      </c>
      <c r="F940" s="42" t="s">
        <v>413</v>
      </c>
      <c r="G940" s="42" t="s">
        <v>422</v>
      </c>
      <c r="H940" s="43" t="s">
        <v>54</v>
      </c>
      <c r="I940" s="44">
        <v>25</v>
      </c>
      <c r="J940" s="45"/>
      <c r="K940" s="45"/>
      <c r="L940" s="45"/>
      <c r="M940" s="45"/>
      <c r="N940" s="45"/>
      <c r="O940" s="45"/>
      <c r="P940" s="45"/>
      <c r="Q940" s="45"/>
      <c r="R940" s="45"/>
      <c r="S940" s="45"/>
      <c r="T940" s="45">
        <v>4.9935800186327697E-7</v>
      </c>
      <c r="U940" s="45">
        <v>4.4823490489198566E-7</v>
      </c>
      <c r="V940" s="45">
        <v>2.229193474592104E-6</v>
      </c>
      <c r="W940" s="45">
        <v>2.8720946449290504E-5</v>
      </c>
      <c r="X940" s="45">
        <v>2.6743861914913029E-5</v>
      </c>
      <c r="Y940" s="45">
        <v>3.8302833040615052E-5</v>
      </c>
      <c r="Z940" s="45">
        <v>5.8695325043369315E-5</v>
      </c>
      <c r="AA940" s="45">
        <v>7.7994206761055013E-5</v>
      </c>
      <c r="AB940" s="45">
        <v>8.9537507302649291E-5</v>
      </c>
      <c r="AC940" s="45">
        <v>1.4907800746051398E-4</v>
      </c>
      <c r="AD940" s="45">
        <v>1.413849928731139E-4</v>
      </c>
      <c r="AE940" s="45">
        <v>2.1754603769804412E-4</v>
      </c>
    </row>
    <row r="941" spans="1:31" ht="15" customHeight="1">
      <c r="A941" s="42" t="s">
        <v>47</v>
      </c>
      <c r="B941" s="42" t="s">
        <v>48</v>
      </c>
      <c r="C941" s="42" t="s">
        <v>49</v>
      </c>
      <c r="D941" s="42" t="s">
        <v>357</v>
      </c>
      <c r="E941" s="42" t="s">
        <v>407</v>
      </c>
      <c r="F941" s="42" t="s">
        <v>413</v>
      </c>
      <c r="G941" s="42" t="s">
        <v>422</v>
      </c>
      <c r="H941" s="43" t="s">
        <v>56</v>
      </c>
      <c r="I941" s="44">
        <v>298</v>
      </c>
      <c r="J941" s="45"/>
      <c r="K941" s="45"/>
      <c r="L941" s="45"/>
      <c r="M941" s="45"/>
      <c r="N941" s="45"/>
      <c r="O941" s="45"/>
      <c r="P941" s="45"/>
      <c r="Q941" s="45"/>
      <c r="R941" s="45"/>
      <c r="S941" s="45"/>
      <c r="T941" s="45">
        <v>1.190469476442052E-6</v>
      </c>
      <c r="U941" s="45">
        <v>1.0685920132624938E-6</v>
      </c>
      <c r="V941" s="45">
        <v>5.3143972434275752E-6</v>
      </c>
      <c r="W941" s="45">
        <v>6.8470736335108555E-5</v>
      </c>
      <c r="X941" s="45">
        <v>6.3757366805152664E-5</v>
      </c>
      <c r="Y941" s="45">
        <v>9.1313953968826282E-5</v>
      </c>
      <c r="Z941" s="45">
        <v>1.3992965490339246E-4</v>
      </c>
      <c r="AA941" s="45">
        <v>1.859381889183551E-4</v>
      </c>
      <c r="AB941" s="45">
        <v>2.134574174095159E-4</v>
      </c>
      <c r="AC941" s="45">
        <v>3.5540196978586531E-4</v>
      </c>
      <c r="AD941" s="45">
        <v>3.3706182300950353E-4</v>
      </c>
      <c r="AE941" s="45">
        <v>5.1862975387213708E-4</v>
      </c>
    </row>
    <row r="942" spans="1:31" ht="15" customHeight="1">
      <c r="A942" s="42" t="s">
        <v>47</v>
      </c>
      <c r="B942" s="42" t="s">
        <v>48</v>
      </c>
      <c r="C942" s="42" t="s">
        <v>49</v>
      </c>
      <c r="D942" s="42" t="s">
        <v>357</v>
      </c>
      <c r="E942" s="42" t="s">
        <v>407</v>
      </c>
      <c r="F942" s="42" t="s">
        <v>413</v>
      </c>
      <c r="G942" s="42" t="s">
        <v>423</v>
      </c>
      <c r="H942" s="43" t="s">
        <v>54</v>
      </c>
      <c r="I942" s="44">
        <v>25</v>
      </c>
      <c r="J942" s="45">
        <v>1.7991033539019812E-5</v>
      </c>
      <c r="K942" s="45">
        <v>1.8905949284249951E-5</v>
      </c>
      <c r="L942" s="45">
        <v>1.9854032144070635E-5</v>
      </c>
      <c r="M942" s="45">
        <v>2.0837716152227656E-5</v>
      </c>
      <c r="N942" s="45">
        <v>2.1859661933095788E-5</v>
      </c>
      <c r="O942" s="45">
        <v>2.2922781433988032E-5</v>
      </c>
      <c r="P942" s="45">
        <v>2.4030265807243534E-5</v>
      </c>
      <c r="Q942" s="45">
        <v>2.2963110342903197E-5</v>
      </c>
      <c r="R942" s="45">
        <v>2.2589749153372715E-5</v>
      </c>
      <c r="S942" s="45">
        <v>2.0287496926565103E-5</v>
      </c>
      <c r="T942" s="45">
        <v>1.5992491141994842E-4</v>
      </c>
      <c r="U942" s="45">
        <v>1.6104757797039536E-4</v>
      </c>
      <c r="V942" s="45">
        <v>1.9805685289923137E-5</v>
      </c>
      <c r="W942" s="45">
        <v>2.072713391171689E-5</v>
      </c>
      <c r="X942" s="45">
        <v>2.0073537521652564E-5</v>
      </c>
      <c r="Y942" s="45">
        <v>1.987893217790658E-5</v>
      </c>
      <c r="Z942" s="45">
        <v>2.0373468181274974E-5</v>
      </c>
      <c r="AA942" s="45">
        <v>2.0939854992516104E-5</v>
      </c>
      <c r="AB942" s="45">
        <v>2.1510782381189846E-5</v>
      </c>
      <c r="AC942" s="45">
        <v>2.2086281787881371E-5</v>
      </c>
      <c r="AD942" s="45">
        <v>2.250729389965918E-5</v>
      </c>
      <c r="AE942" s="45">
        <v>2.3070254772227157E-5</v>
      </c>
    </row>
    <row r="943" spans="1:31" ht="15" customHeight="1">
      <c r="A943" s="42" t="s">
        <v>47</v>
      </c>
      <c r="B943" s="42" t="s">
        <v>48</v>
      </c>
      <c r="C943" s="42" t="s">
        <v>49</v>
      </c>
      <c r="D943" s="42" t="s">
        <v>357</v>
      </c>
      <c r="E943" s="42" t="s">
        <v>407</v>
      </c>
      <c r="F943" s="42" t="s">
        <v>413</v>
      </c>
      <c r="G943" s="42" t="s">
        <v>423</v>
      </c>
      <c r="H943" s="43" t="s">
        <v>55</v>
      </c>
      <c r="I943" s="44">
        <v>1</v>
      </c>
      <c r="J943" s="45">
        <v>1.7741557873945404E-2</v>
      </c>
      <c r="K943" s="45">
        <v>1.8643786787508349E-2</v>
      </c>
      <c r="L943" s="45">
        <v>1.9578722898339521E-2</v>
      </c>
      <c r="M943" s="45">
        <v>2.05487664882501E-2</v>
      </c>
      <c r="N943" s="45">
        <v>2.1556541287623524E-2</v>
      </c>
      <c r="O943" s="45">
        <v>2.2604918864770063E-2</v>
      </c>
      <c r="P943" s="45">
        <v>2.3697046121383087E-2</v>
      </c>
      <c r="Q943" s="45">
        <v>2.2644688546148269E-2</v>
      </c>
      <c r="R943" s="45">
        <v>2.2276504631779277E-2</v>
      </c>
      <c r="S943" s="45">
        <v>2.0006176969183401E-2</v>
      </c>
      <c r="T943" s="45">
        <v>0.15770728598159181</v>
      </c>
      <c r="U943" s="45">
        <v>0.15881438488920588</v>
      </c>
      <c r="V943" s="45">
        <v>0.17017044801101963</v>
      </c>
      <c r="W943" s="45">
        <v>0.17808681675470367</v>
      </c>
      <c r="X943" s="45">
        <v>0.17246921403023177</v>
      </c>
      <c r="Y943" s="45">
        <v>0.17079978527257336</v>
      </c>
      <c r="Z943" s="45">
        <v>0.17504883861351453</v>
      </c>
      <c r="AA943" s="45">
        <v>0.1799152340956984</v>
      </c>
      <c r="AB943" s="45">
        <v>0.18482064221918318</v>
      </c>
      <c r="AC943" s="45">
        <v>0.18976533312147673</v>
      </c>
      <c r="AD943" s="45">
        <v>0.19338266918587177</v>
      </c>
      <c r="AE943" s="45">
        <v>0.19821962900297579</v>
      </c>
    </row>
    <row r="944" spans="1:31" ht="15" customHeight="1">
      <c r="A944" s="42" t="s">
        <v>47</v>
      </c>
      <c r="B944" s="42" t="s">
        <v>48</v>
      </c>
      <c r="C944" s="42" t="s">
        <v>49</v>
      </c>
      <c r="D944" s="42" t="s">
        <v>357</v>
      </c>
      <c r="E944" s="42" t="s">
        <v>407</v>
      </c>
      <c r="F944" s="42" t="s">
        <v>413</v>
      </c>
      <c r="G944" s="42" t="s">
        <v>423</v>
      </c>
      <c r="H944" s="43" t="s">
        <v>56</v>
      </c>
      <c r="I944" s="44">
        <v>298</v>
      </c>
      <c r="J944" s="45">
        <v>4.2890623957023233E-5</v>
      </c>
      <c r="K944" s="45">
        <v>4.5071783093651877E-5</v>
      </c>
      <c r="L944" s="45">
        <v>4.7332012631464383E-5</v>
      </c>
      <c r="M944" s="45">
        <v>4.9677115306910733E-5</v>
      </c>
      <c r="N944" s="45">
        <v>5.2113434048500349E-5</v>
      </c>
      <c r="O944" s="45">
        <v>5.4647910938627468E-5</v>
      </c>
      <c r="P944" s="45">
        <v>5.7288153684468584E-5</v>
      </c>
      <c r="Q944" s="45">
        <v>5.4744055057481214E-5</v>
      </c>
      <c r="R944" s="45">
        <v>5.3853961981640546E-5</v>
      </c>
      <c r="S944" s="45">
        <v>4.8365392672931201E-5</v>
      </c>
      <c r="T944" s="45">
        <v>3.8126098882515703E-4</v>
      </c>
      <c r="U944" s="45">
        <v>3.8393742588142246E-4</v>
      </c>
      <c r="V944" s="45">
        <v>1.1804188432794188E-4</v>
      </c>
      <c r="W944" s="45">
        <v>1.2353371811383266E-4</v>
      </c>
      <c r="X944" s="45">
        <v>1.1963828362904929E-4</v>
      </c>
      <c r="Y944" s="45">
        <v>1.184784357803232E-4</v>
      </c>
      <c r="Z944" s="45">
        <v>1.2142587036039885E-4</v>
      </c>
      <c r="AA944" s="45">
        <v>1.2480153575539598E-4</v>
      </c>
      <c r="AB944" s="45">
        <v>1.2820426299189148E-4</v>
      </c>
      <c r="AC944" s="45">
        <v>1.3163423945577299E-4</v>
      </c>
      <c r="AD944" s="45">
        <v>1.341434716419687E-4</v>
      </c>
      <c r="AE944" s="45">
        <v>1.3749871844247387E-4</v>
      </c>
    </row>
    <row r="945" spans="1:31" ht="15" customHeight="1">
      <c r="A945" s="42" t="s">
        <v>47</v>
      </c>
      <c r="B945" s="42" t="s">
        <v>48</v>
      </c>
      <c r="C945" s="42" t="s">
        <v>49</v>
      </c>
      <c r="D945" s="42" t="s">
        <v>357</v>
      </c>
      <c r="E945" s="42" t="s">
        <v>407</v>
      </c>
      <c r="F945" s="42" t="s">
        <v>413</v>
      </c>
      <c r="G945" s="42" t="s">
        <v>424</v>
      </c>
      <c r="H945" s="43" t="s">
        <v>54</v>
      </c>
      <c r="I945" s="44">
        <v>25</v>
      </c>
      <c r="J945" s="45">
        <v>1.7402942816676498E-4</v>
      </c>
      <c r="K945" s="45">
        <v>1.830442719158311E-4</v>
      </c>
      <c r="L945" s="45">
        <v>1.9236581804526332E-4</v>
      </c>
      <c r="M945" s="45">
        <v>2.0201763578323975E-4</v>
      </c>
      <c r="N945" s="45">
        <v>2.1202566485460067E-4</v>
      </c>
      <c r="O945" s="45">
        <v>2.2241850208200366E-4</v>
      </c>
      <c r="P945" s="45">
        <v>2.3322772705480164E-4</v>
      </c>
      <c r="Q945" s="45">
        <v>2.2026672552703954E-4</v>
      </c>
      <c r="R945" s="45">
        <v>2.1413899909692412E-4</v>
      </c>
      <c r="S945" s="45">
        <v>1.834114929597416E-4</v>
      </c>
      <c r="T945" s="45"/>
      <c r="U945" s="45"/>
      <c r="V945" s="45"/>
      <c r="W945" s="45"/>
      <c r="X945" s="45"/>
      <c r="Y945" s="45"/>
      <c r="Z945" s="45"/>
      <c r="AA945" s="45"/>
      <c r="AB945" s="45"/>
      <c r="AC945" s="45"/>
      <c r="AD945" s="45"/>
      <c r="AE945" s="45"/>
    </row>
    <row r="946" spans="1:31" ht="15" customHeight="1">
      <c r="A946" s="42" t="s">
        <v>47</v>
      </c>
      <c r="B946" s="42" t="s">
        <v>48</v>
      </c>
      <c r="C946" s="42" t="s">
        <v>49</v>
      </c>
      <c r="D946" s="42" t="s">
        <v>357</v>
      </c>
      <c r="E946" s="42" t="s">
        <v>407</v>
      </c>
      <c r="F946" s="42" t="s">
        <v>413</v>
      </c>
      <c r="G946" s="42" t="s">
        <v>424</v>
      </c>
      <c r="H946" s="43" t="s">
        <v>55</v>
      </c>
      <c r="I946" s="44">
        <v>1</v>
      </c>
      <c r="J946" s="45">
        <v>0.17426146740432064</v>
      </c>
      <c r="K946" s="45">
        <v>0.1832883309450522</v>
      </c>
      <c r="L946" s="45">
        <v>0.19262230580265702</v>
      </c>
      <c r="M946" s="45">
        <v>0.20228699263095073</v>
      </c>
      <c r="N946" s="45">
        <v>0.21230836574107345</v>
      </c>
      <c r="O946" s="45">
        <v>0.22271506008477968</v>
      </c>
      <c r="P946" s="45">
        <v>0.23353869735754135</v>
      </c>
      <c r="Q946" s="45">
        <v>0.22056041449440894</v>
      </c>
      <c r="R946" s="45">
        <v>0.21442451776238669</v>
      </c>
      <c r="S946" s="45">
        <v>0.18365604161702126</v>
      </c>
      <c r="T946" s="45"/>
      <c r="U946" s="45"/>
      <c r="V946" s="45"/>
      <c r="W946" s="45"/>
      <c r="X946" s="45"/>
      <c r="Y946" s="45"/>
      <c r="Z946" s="45"/>
      <c r="AA946" s="45"/>
      <c r="AB946" s="45"/>
      <c r="AC946" s="45"/>
      <c r="AD946" s="45"/>
      <c r="AE946" s="45"/>
    </row>
    <row r="947" spans="1:31" ht="15" customHeight="1">
      <c r="A947" s="42" t="s">
        <v>47</v>
      </c>
      <c r="B947" s="42" t="s">
        <v>48</v>
      </c>
      <c r="C947" s="42" t="s">
        <v>49</v>
      </c>
      <c r="D947" s="42" t="s">
        <v>357</v>
      </c>
      <c r="E947" s="42" t="s">
        <v>407</v>
      </c>
      <c r="F947" s="42" t="s">
        <v>413</v>
      </c>
      <c r="G947" s="42" t="s">
        <v>424</v>
      </c>
      <c r="H947" s="43" t="s">
        <v>56</v>
      </c>
      <c r="I947" s="44">
        <v>298</v>
      </c>
      <c r="J947" s="45">
        <v>4.148861567495677E-4</v>
      </c>
      <c r="K947" s="45">
        <v>4.3637754424734131E-4</v>
      </c>
      <c r="L947" s="45">
        <v>4.5860011021990772E-4</v>
      </c>
      <c r="M947" s="45">
        <v>4.8161004370724349E-4</v>
      </c>
      <c r="N947" s="45">
        <v>5.0546918501336794E-4</v>
      </c>
      <c r="O947" s="45">
        <v>5.3024570896349679E-4</v>
      </c>
      <c r="P947" s="45">
        <v>5.5601490129864701E-4</v>
      </c>
      <c r="Q947" s="45">
        <v>5.2511587365646232E-4</v>
      </c>
      <c r="R947" s="45">
        <v>5.1050737384706702E-4</v>
      </c>
      <c r="S947" s="45">
        <v>4.3725299921602395E-4</v>
      </c>
      <c r="T947" s="45"/>
      <c r="U947" s="45"/>
      <c r="V947" s="45"/>
      <c r="W947" s="45"/>
      <c r="X947" s="45"/>
      <c r="Y947" s="45"/>
      <c r="Z947" s="45"/>
      <c r="AA947" s="45"/>
      <c r="AB947" s="45"/>
      <c r="AC947" s="45"/>
      <c r="AD947" s="45"/>
      <c r="AE947" s="45"/>
    </row>
    <row r="948" spans="1:31" ht="15" customHeight="1">
      <c r="A948" s="42" t="s">
        <v>47</v>
      </c>
      <c r="B948" s="42" t="s">
        <v>48</v>
      </c>
      <c r="C948" s="42" t="s">
        <v>49</v>
      </c>
      <c r="D948" s="42" t="s">
        <v>357</v>
      </c>
      <c r="E948" s="42" t="s">
        <v>407</v>
      </c>
      <c r="F948" s="42" t="s">
        <v>413</v>
      </c>
      <c r="G948" s="42" t="s">
        <v>425</v>
      </c>
      <c r="H948" s="43" t="s">
        <v>54</v>
      </c>
      <c r="I948" s="44">
        <v>25</v>
      </c>
      <c r="J948" s="45">
        <v>3.4397480925353814E-6</v>
      </c>
      <c r="K948" s="45">
        <v>3.6844060821784216E-6</v>
      </c>
      <c r="L948" s="45">
        <v>3.9422151275742499E-6</v>
      </c>
      <c r="M948" s="45">
        <v>4.2147239442558811E-6</v>
      </c>
      <c r="N948" s="45">
        <v>4.5036893537011946E-6</v>
      </c>
      <c r="O948" s="45">
        <v>4.8111057018907092E-6</v>
      </c>
      <c r="P948" s="45">
        <v>5.1392385673783574E-6</v>
      </c>
      <c r="Q948" s="45">
        <v>4.9751088092545301E-6</v>
      </c>
      <c r="R948" s="45">
        <v>5.1175455830408045E-6</v>
      </c>
      <c r="S948" s="45">
        <v>4.6716811331738804E-6</v>
      </c>
      <c r="T948" s="45">
        <v>3.7845962356390514E-4</v>
      </c>
      <c r="U948" s="45">
        <v>3.6602217685547999E-4</v>
      </c>
      <c r="V948" s="45">
        <v>4.3355533000579857E-5</v>
      </c>
      <c r="W948" s="45">
        <v>5.9739701021187414E-5</v>
      </c>
      <c r="X948" s="45">
        <v>6.3761172381608528E-5</v>
      </c>
      <c r="Y948" s="45">
        <v>6.3224150614828311E-5</v>
      </c>
      <c r="Z948" s="45">
        <v>6.5315427750839639E-5</v>
      </c>
      <c r="AA948" s="45">
        <v>6.7696972051882112E-5</v>
      </c>
      <c r="AB948" s="45">
        <v>7.0088219953748924E-5</v>
      </c>
      <c r="AC948" s="45">
        <v>7.2489944900617877E-5</v>
      </c>
      <c r="AD948" s="45">
        <v>7.5195995644954436E-5</v>
      </c>
      <c r="AE948" s="45">
        <v>7.8569477881209565E-5</v>
      </c>
    </row>
    <row r="949" spans="1:31" ht="15" customHeight="1">
      <c r="A949" s="42" t="s">
        <v>47</v>
      </c>
      <c r="B949" s="42" t="s">
        <v>48</v>
      </c>
      <c r="C949" s="42" t="s">
        <v>49</v>
      </c>
      <c r="D949" s="42" t="s">
        <v>357</v>
      </c>
      <c r="E949" s="42" t="s">
        <v>407</v>
      </c>
      <c r="F949" s="42" t="s">
        <v>413</v>
      </c>
      <c r="G949" s="42" t="s">
        <v>425</v>
      </c>
      <c r="H949" s="43" t="s">
        <v>55</v>
      </c>
      <c r="I949" s="44">
        <v>1</v>
      </c>
      <c r="J949" s="45">
        <v>3.3920502523188904E-3</v>
      </c>
      <c r="K949" s="45">
        <v>3.6333156511722136E-3</v>
      </c>
      <c r="L949" s="45">
        <v>3.8875497444718866E-3</v>
      </c>
      <c r="M949" s="45">
        <v>4.1562797722288648E-3</v>
      </c>
      <c r="N949" s="45">
        <v>4.4412381946632041E-3</v>
      </c>
      <c r="O949" s="45">
        <v>4.7443917028244919E-3</v>
      </c>
      <c r="P949" s="45">
        <v>5.0679744592440441E-3</v>
      </c>
      <c r="Q949" s="45">
        <v>4.9061206337662E-3</v>
      </c>
      <c r="R949" s="45">
        <v>5.0465822842893056E-3</v>
      </c>
      <c r="S949" s="45">
        <v>4.6069004881272007E-3</v>
      </c>
      <c r="T949" s="45">
        <v>0.37321165011715229</v>
      </c>
      <c r="U949" s="45">
        <v>0.36094666933641734</v>
      </c>
      <c r="V949" s="45">
        <v>0.37251073954098224</v>
      </c>
      <c r="W949" s="45">
        <v>0.51328144228985395</v>
      </c>
      <c r="X949" s="45">
        <v>0.54782766985840292</v>
      </c>
      <c r="Y949" s="45">
        <v>0.54322190208260501</v>
      </c>
      <c r="Z949" s="45">
        <v>0.56119015523521398</v>
      </c>
      <c r="AA949" s="45">
        <v>0.58165238386977125</v>
      </c>
      <c r="AB949" s="45">
        <v>0.60219798584261075</v>
      </c>
      <c r="AC949" s="45">
        <v>0.62283360658610876</v>
      </c>
      <c r="AD949" s="45">
        <v>0.64608399458144883</v>
      </c>
      <c r="AE949" s="45">
        <v>0.67506895395535294</v>
      </c>
    </row>
    <row r="950" spans="1:31" ht="15" customHeight="1">
      <c r="A950" s="42" t="s">
        <v>47</v>
      </c>
      <c r="B950" s="42" t="s">
        <v>48</v>
      </c>
      <c r="C950" s="42" t="s">
        <v>49</v>
      </c>
      <c r="D950" s="42" t="s">
        <v>357</v>
      </c>
      <c r="E950" s="42" t="s">
        <v>407</v>
      </c>
      <c r="F950" s="42" t="s">
        <v>413</v>
      </c>
      <c r="G950" s="42" t="s">
        <v>425</v>
      </c>
      <c r="H950" s="43" t="s">
        <v>56</v>
      </c>
      <c r="I950" s="44">
        <v>298</v>
      </c>
      <c r="J950" s="45">
        <v>8.2003594526043489E-6</v>
      </c>
      <c r="K950" s="45">
        <v>8.7836240999133543E-6</v>
      </c>
      <c r="L950" s="45">
        <v>9.398240864137011E-6</v>
      </c>
      <c r="M950" s="45">
        <v>1.0047901883106019E-5</v>
      </c>
      <c r="N950" s="45">
        <v>1.0736795419223648E-5</v>
      </c>
      <c r="O950" s="45">
        <v>1.1469675993307451E-5</v>
      </c>
      <c r="P950" s="45">
        <v>1.2251944744630004E-5</v>
      </c>
      <c r="Q950" s="45">
        <v>1.18606594012628E-5</v>
      </c>
      <c r="R950" s="45">
        <v>1.2200228669969277E-5</v>
      </c>
      <c r="S950" s="45">
        <v>1.1137287821486527E-5</v>
      </c>
      <c r="T950" s="45">
        <v>9.022477425763497E-4</v>
      </c>
      <c r="U950" s="45">
        <v>8.7259686962346439E-4</v>
      </c>
      <c r="V950" s="45">
        <v>2.5839897668345597E-4</v>
      </c>
      <c r="W950" s="45">
        <v>3.5604861808627701E-4</v>
      </c>
      <c r="X950" s="45">
        <v>3.8001658739438682E-4</v>
      </c>
      <c r="Y950" s="45">
        <v>3.7681593766437672E-4</v>
      </c>
      <c r="Z950" s="45">
        <v>3.8927994939500426E-4</v>
      </c>
      <c r="AA950" s="45">
        <v>4.0347395342921742E-4</v>
      </c>
      <c r="AB950" s="45">
        <v>4.1772579092434357E-4</v>
      </c>
      <c r="AC950" s="45">
        <v>4.3204007160768258E-4</v>
      </c>
      <c r="AD950" s="45">
        <v>4.4816813404392845E-4</v>
      </c>
      <c r="AE950" s="45">
        <v>4.68274088172009E-4</v>
      </c>
    </row>
    <row r="951" spans="1:31" ht="15" customHeight="1">
      <c r="A951" s="42" t="s">
        <v>47</v>
      </c>
      <c r="B951" s="42" t="s">
        <v>48</v>
      </c>
      <c r="C951" s="42" t="s">
        <v>49</v>
      </c>
      <c r="D951" s="42" t="s">
        <v>357</v>
      </c>
      <c r="E951" s="42" t="s">
        <v>407</v>
      </c>
      <c r="F951" s="42" t="s">
        <v>413</v>
      </c>
      <c r="G951" s="42" t="s">
        <v>426</v>
      </c>
      <c r="H951" s="43" t="s">
        <v>54</v>
      </c>
      <c r="I951" s="44">
        <v>25</v>
      </c>
      <c r="J951" s="45">
        <v>2.0209431364545205E-4</v>
      </c>
      <c r="K951" s="45">
        <v>2.1384530615740517E-4</v>
      </c>
      <c r="L951" s="45">
        <v>2.2605615047267182E-4</v>
      </c>
      <c r="M951" s="45">
        <v>2.3876400483491928E-4</v>
      </c>
      <c r="N951" s="45">
        <v>2.5200969955252813E-4</v>
      </c>
      <c r="O951" s="45">
        <v>2.6583815570758264E-4</v>
      </c>
      <c r="P951" s="45">
        <v>2.8029885816438206E-4</v>
      </c>
      <c r="Q951" s="45">
        <v>2.7049928486438338E-4</v>
      </c>
      <c r="R951" s="45">
        <v>2.622192343615741E-4</v>
      </c>
      <c r="S951" s="45">
        <v>2.2619548378470864E-4</v>
      </c>
      <c r="T951" s="45">
        <v>1.1419477500467283E-4</v>
      </c>
      <c r="U951" s="45">
        <v>1.1303891812979693E-4</v>
      </c>
      <c r="V951" s="45">
        <v>7.0809625079755391E-5</v>
      </c>
      <c r="W951" s="45"/>
      <c r="X951" s="45"/>
      <c r="Y951" s="45"/>
      <c r="Z951" s="45"/>
      <c r="AA951" s="45"/>
      <c r="AB951" s="45"/>
      <c r="AC951" s="45"/>
      <c r="AD951" s="45"/>
      <c r="AE951" s="45"/>
    </row>
    <row r="952" spans="1:31" ht="15" customHeight="1">
      <c r="A952" s="42" t="s">
        <v>47</v>
      </c>
      <c r="B952" s="42" t="s">
        <v>48</v>
      </c>
      <c r="C952" s="42" t="s">
        <v>49</v>
      </c>
      <c r="D952" s="42" t="s">
        <v>357</v>
      </c>
      <c r="E952" s="42" t="s">
        <v>407</v>
      </c>
      <c r="F952" s="42" t="s">
        <v>413</v>
      </c>
      <c r="G952" s="42" t="s">
        <v>426</v>
      </c>
      <c r="H952" s="43" t="s">
        <v>55</v>
      </c>
      <c r="I952" s="44">
        <v>1</v>
      </c>
      <c r="J952" s="45">
        <v>0.20236377273031264</v>
      </c>
      <c r="K952" s="45">
        <v>0.21413043323228168</v>
      </c>
      <c r="L952" s="45">
        <v>0.22635755867330207</v>
      </c>
      <c r="M952" s="45">
        <v>0.23908235684136583</v>
      </c>
      <c r="N952" s="45">
        <v>0.25234571248526483</v>
      </c>
      <c r="O952" s="45">
        <v>0.26619260658185939</v>
      </c>
      <c r="P952" s="45">
        <v>0.28067258997526784</v>
      </c>
      <c r="Q952" s="45">
        <v>0.27085995057753592</v>
      </c>
      <c r="R952" s="45">
        <v>0.26256886000738955</v>
      </c>
      <c r="S952" s="45">
        <v>0.22649707776308825</v>
      </c>
      <c r="T952" s="45">
        <v>0.11434703470467907</v>
      </c>
      <c r="U952" s="45">
        <v>0.11318963668730331</v>
      </c>
      <c r="V952" s="45">
        <v>7.0904037913195064E-2</v>
      </c>
      <c r="W952" s="45"/>
      <c r="X952" s="45"/>
      <c r="Y952" s="45"/>
      <c r="Z952" s="45"/>
      <c r="AA952" s="45"/>
      <c r="AB952" s="45"/>
      <c r="AC952" s="45"/>
      <c r="AD952" s="45"/>
      <c r="AE952" s="45"/>
    </row>
    <row r="953" spans="1:31" ht="15" customHeight="1">
      <c r="A953" s="42" t="s">
        <v>47</v>
      </c>
      <c r="B953" s="42" t="s">
        <v>48</v>
      </c>
      <c r="C953" s="42" t="s">
        <v>49</v>
      </c>
      <c r="D953" s="42" t="s">
        <v>357</v>
      </c>
      <c r="E953" s="42" t="s">
        <v>407</v>
      </c>
      <c r="F953" s="42" t="s">
        <v>413</v>
      </c>
      <c r="G953" s="42" t="s">
        <v>426</v>
      </c>
      <c r="H953" s="43" t="s">
        <v>56</v>
      </c>
      <c r="I953" s="44">
        <v>298</v>
      </c>
      <c r="J953" s="45">
        <v>4.8179284373075766E-4</v>
      </c>
      <c r="K953" s="45">
        <v>5.0980720987925388E-4</v>
      </c>
      <c r="L953" s="45">
        <v>5.3891786272684957E-4</v>
      </c>
      <c r="M953" s="45">
        <v>5.6921338752644751E-4</v>
      </c>
      <c r="N953" s="45">
        <v>6.0079112373322705E-4</v>
      </c>
      <c r="O953" s="45">
        <v>6.3375816320687716E-4</v>
      </c>
      <c r="P953" s="45">
        <v>6.6823247786388675E-4</v>
      </c>
      <c r="Q953" s="45">
        <v>6.4487029511669006E-4</v>
      </c>
      <c r="R953" s="45">
        <v>6.2513065471799271E-4</v>
      </c>
      <c r="S953" s="45">
        <v>5.3925003334274546E-4</v>
      </c>
      <c r="T953" s="45">
        <v>2.7224034361114001E-4</v>
      </c>
      <c r="U953" s="45">
        <v>2.6948478082143589E-4</v>
      </c>
      <c r="V953" s="45">
        <v>1.6881014619013682E-4</v>
      </c>
      <c r="W953" s="45"/>
      <c r="X953" s="45"/>
      <c r="Y953" s="45"/>
      <c r="Z953" s="45"/>
      <c r="AA953" s="45"/>
      <c r="AB953" s="45"/>
      <c r="AC953" s="45"/>
      <c r="AD953" s="45"/>
      <c r="AE953" s="45"/>
    </row>
    <row r="954" spans="1:31" ht="15" customHeight="1">
      <c r="A954" s="42" t="s">
        <v>47</v>
      </c>
      <c r="B954" s="42" t="s">
        <v>48</v>
      </c>
      <c r="C954" s="42" t="s">
        <v>49</v>
      </c>
      <c r="D954" s="42" t="s">
        <v>357</v>
      </c>
      <c r="E954" s="42" t="s">
        <v>427</v>
      </c>
      <c r="F954" s="42" t="s">
        <v>428</v>
      </c>
      <c r="G954" s="42" t="s">
        <v>429</v>
      </c>
      <c r="H954" s="43" t="s">
        <v>54</v>
      </c>
      <c r="I954" s="44">
        <v>25</v>
      </c>
      <c r="J954" s="45">
        <v>1.8065917039750261E-8</v>
      </c>
      <c r="K954" s="45">
        <v>2.1109169586666502E-8</v>
      </c>
      <c r="L954" s="45">
        <v>3.0628214427391494E-8</v>
      </c>
      <c r="M954" s="45">
        <v>6.8620898102803216E-9</v>
      </c>
      <c r="N954" s="45">
        <v>1.0909359027104995E-8</v>
      </c>
      <c r="O954" s="45">
        <v>1.9092444818875957E-8</v>
      </c>
      <c r="P954" s="45">
        <v>1.4213734094069048E-7</v>
      </c>
      <c r="Q954" s="45">
        <v>1.306197158455903E-7</v>
      </c>
      <c r="R954" s="45">
        <v>9.1092263364002516E-8</v>
      </c>
      <c r="S954" s="45">
        <v>5.5393505873272318E-8</v>
      </c>
      <c r="T954" s="45">
        <v>4.040836088403164E-8</v>
      </c>
      <c r="U954" s="45">
        <v>9.5030833435815566E-8</v>
      </c>
      <c r="V954" s="45">
        <v>1.5877611590718868E-7</v>
      </c>
      <c r="W954" s="45">
        <v>4.766801747767344E-7</v>
      </c>
      <c r="X954" s="45">
        <v>5.2737321961035931E-7</v>
      </c>
      <c r="Y954" s="45">
        <v>1.0086085407650349E-6</v>
      </c>
      <c r="Z954" s="45">
        <v>1.3222835864839139E-6</v>
      </c>
      <c r="AA954" s="45">
        <v>1.4251160337119792E-6</v>
      </c>
      <c r="AB954" s="45">
        <v>1.5669810375216466E-6</v>
      </c>
      <c r="AC954" s="45">
        <v>1.8736626688445827E-6</v>
      </c>
      <c r="AD954" s="45">
        <v>2.3665061914405116E-6</v>
      </c>
      <c r="AE954" s="45">
        <v>2.5052825303764535E-6</v>
      </c>
    </row>
    <row r="955" spans="1:31" ht="15" customHeight="1">
      <c r="A955" s="42" t="s">
        <v>47</v>
      </c>
      <c r="B955" s="42" t="s">
        <v>48</v>
      </c>
      <c r="C955" s="42" t="s">
        <v>49</v>
      </c>
      <c r="D955" s="42" t="s">
        <v>357</v>
      </c>
      <c r="E955" s="42" t="s">
        <v>427</v>
      </c>
      <c r="F955" s="42" t="s">
        <v>428</v>
      </c>
      <c r="G955" s="42" t="s">
        <v>429</v>
      </c>
      <c r="H955" s="43" t="s">
        <v>56</v>
      </c>
      <c r="I955" s="44">
        <v>298</v>
      </c>
      <c r="J955" s="45">
        <v>4.3069146222764616E-8</v>
      </c>
      <c r="K955" s="45">
        <v>5.032426029461294E-8</v>
      </c>
      <c r="L955" s="45">
        <v>7.3017663194901323E-8</v>
      </c>
      <c r="M955" s="45">
        <v>1.6359222107708282E-8</v>
      </c>
      <c r="N955" s="45">
        <v>2.6007911920618311E-8</v>
      </c>
      <c r="O955" s="45">
        <v>4.5516388448200278E-8</v>
      </c>
      <c r="P955" s="45">
        <v>3.3885542080260603E-7</v>
      </c>
      <c r="Q955" s="45">
        <v>3.1139740257588727E-7</v>
      </c>
      <c r="R955" s="45">
        <v>2.17163955859782E-7</v>
      </c>
      <c r="S955" s="45">
        <v>1.3205811800188119E-7</v>
      </c>
      <c r="T955" s="45">
        <v>9.6333532347531428E-8</v>
      </c>
      <c r="U955" s="45">
        <v>2.2655350691098429E-7</v>
      </c>
      <c r="V955" s="45">
        <v>3.7852226032273779E-7</v>
      </c>
      <c r="W955" s="45">
        <v>1.1364055366677347E-6</v>
      </c>
      <c r="X955" s="45">
        <v>1.2572577555510968E-6</v>
      </c>
      <c r="Y955" s="45">
        <v>2.4045227611838429E-6</v>
      </c>
      <c r="Z955" s="45">
        <v>3.1523240701776509E-6</v>
      </c>
      <c r="AA955" s="45">
        <v>3.397476624369358E-6</v>
      </c>
      <c r="AB955" s="45">
        <v>3.7356827934516047E-6</v>
      </c>
      <c r="AC955" s="45">
        <v>4.4668118025254853E-6</v>
      </c>
      <c r="AD955" s="45">
        <v>5.6417507603941795E-6</v>
      </c>
      <c r="AE955" s="45">
        <v>5.9725935524174633E-6</v>
      </c>
    </row>
    <row r="956" spans="1:31" ht="15" customHeight="1">
      <c r="A956" s="42" t="s">
        <v>47</v>
      </c>
      <c r="B956" s="42" t="s">
        <v>48</v>
      </c>
      <c r="C956" s="42" t="s">
        <v>49</v>
      </c>
      <c r="D956" s="42" t="s">
        <v>357</v>
      </c>
      <c r="E956" s="42" t="s">
        <v>427</v>
      </c>
      <c r="F956" s="42" t="s">
        <v>428</v>
      </c>
      <c r="G956" s="42" t="s">
        <v>430</v>
      </c>
      <c r="H956" s="43" t="s">
        <v>54</v>
      </c>
      <c r="I956" s="44">
        <v>25</v>
      </c>
      <c r="J956" s="45">
        <v>3.2939323091868517E-5</v>
      </c>
      <c r="K956" s="45">
        <v>3.1275955793267281E-5</v>
      </c>
      <c r="L956" s="45">
        <v>2.9172367119553295E-5</v>
      </c>
      <c r="M956" s="45">
        <v>2.9212069583475196E-5</v>
      </c>
      <c r="N956" s="45">
        <v>3.1419535834965291E-5</v>
      </c>
      <c r="O956" s="45">
        <v>3.1722804249935677E-5</v>
      </c>
      <c r="P956" s="45">
        <v>3.1452867878482191E-5</v>
      </c>
      <c r="Q956" s="45">
        <v>3.1788482143135761E-5</v>
      </c>
      <c r="R956" s="45">
        <v>3.1051113054505778E-5</v>
      </c>
      <c r="S956" s="45">
        <v>2.8065316524012695E-5</v>
      </c>
      <c r="T956" s="45">
        <v>2.7221932286266082E-5</v>
      </c>
      <c r="U956" s="45">
        <v>2.8230908990544763E-5</v>
      </c>
      <c r="V956" s="45">
        <v>3.2541138988516786E-6</v>
      </c>
      <c r="W956" s="45">
        <v>3.1149146759614735E-6</v>
      </c>
      <c r="X956" s="45">
        <v>2.5590843883654726E-6</v>
      </c>
      <c r="Y956" s="45">
        <v>2.6780854878329119E-6</v>
      </c>
      <c r="Z956" s="45">
        <v>2.7033242437289121E-6</v>
      </c>
      <c r="AA956" s="45">
        <v>2.8280924592399796E-6</v>
      </c>
      <c r="AB956" s="45">
        <v>3.451516795157108E-6</v>
      </c>
      <c r="AC956" s="45">
        <v>3.6319104059379495E-6</v>
      </c>
      <c r="AD956" s="45">
        <v>2.6067091932519366E-6</v>
      </c>
      <c r="AE956" s="45">
        <v>2.6031850898534115E-6</v>
      </c>
    </row>
    <row r="957" spans="1:31" ht="15" customHeight="1">
      <c r="A957" s="42" t="s">
        <v>47</v>
      </c>
      <c r="B957" s="42" t="s">
        <v>48</v>
      </c>
      <c r="C957" s="42" t="s">
        <v>49</v>
      </c>
      <c r="D957" s="42" t="s">
        <v>357</v>
      </c>
      <c r="E957" s="42" t="s">
        <v>427</v>
      </c>
      <c r="F957" s="42" t="s">
        <v>428</v>
      </c>
      <c r="G957" s="42" t="s">
        <v>430</v>
      </c>
      <c r="H957" s="43" t="s">
        <v>55</v>
      </c>
      <c r="I957" s="44">
        <v>1</v>
      </c>
      <c r="J957" s="45">
        <v>3.2482564478327931E-2</v>
      </c>
      <c r="K957" s="45">
        <v>3.0842262539600641E-2</v>
      </c>
      <c r="L957" s="45">
        <v>2.8767843628828824E-2</v>
      </c>
      <c r="M957" s="45">
        <v>2.8806995551917666E-2</v>
      </c>
      <c r="N957" s="45">
        <v>3.0983851604720437E-2</v>
      </c>
      <c r="O957" s="45">
        <v>3.1282914697669903E-2</v>
      </c>
      <c r="P957" s="45">
        <v>3.1016721443900566E-2</v>
      </c>
      <c r="Q957" s="45">
        <v>3.1347681857417618E-2</v>
      </c>
      <c r="R957" s="45">
        <v>3.0620537620149966E-2</v>
      </c>
      <c r="S957" s="45">
        <v>2.7676144134879718E-2</v>
      </c>
      <c r="T957" s="45">
        <v>2.6844454825229857E-2</v>
      </c>
      <c r="U957" s="45">
        <v>2.7839440385875873E-2</v>
      </c>
      <c r="V957" s="45">
        <v>2.7959346618933633E-2</v>
      </c>
      <c r="W957" s="45">
        <v>2.6763239021238061E-2</v>
      </c>
      <c r="X957" s="45">
        <v>2.1987319007541525E-2</v>
      </c>
      <c r="Y957" s="45">
        <v>2.3010110511460385E-2</v>
      </c>
      <c r="Z957" s="45">
        <v>2.3226961902118804E-2</v>
      </c>
      <c r="AA957" s="45">
        <v>2.429897040978991E-2</v>
      </c>
      <c r="AB957" s="45">
        <v>2.965543230398987E-2</v>
      </c>
      <c r="AC957" s="45">
        <v>3.1205374207818864E-2</v>
      </c>
      <c r="AD957" s="45">
        <v>2.2396845388420655E-2</v>
      </c>
      <c r="AE957" s="45">
        <v>2.2366566292020523E-2</v>
      </c>
    </row>
    <row r="958" spans="1:31" ht="15" customHeight="1">
      <c r="A958" s="42" t="s">
        <v>47</v>
      </c>
      <c r="B958" s="42" t="s">
        <v>48</v>
      </c>
      <c r="C958" s="42" t="s">
        <v>49</v>
      </c>
      <c r="D958" s="42" t="s">
        <v>357</v>
      </c>
      <c r="E958" s="42" t="s">
        <v>427</v>
      </c>
      <c r="F958" s="42" t="s">
        <v>428</v>
      </c>
      <c r="G958" s="42" t="s">
        <v>430</v>
      </c>
      <c r="H958" s="43" t="s">
        <v>56</v>
      </c>
      <c r="I958" s="44">
        <v>298</v>
      </c>
      <c r="J958" s="45">
        <v>7.8527346251014516E-5</v>
      </c>
      <c r="K958" s="45">
        <v>7.4561878611149188E-5</v>
      </c>
      <c r="L958" s="45">
        <v>6.9546923213015043E-5</v>
      </c>
      <c r="M958" s="45">
        <v>6.9641573887004846E-5</v>
      </c>
      <c r="N958" s="45">
        <v>7.4904173430557255E-5</v>
      </c>
      <c r="O958" s="45">
        <v>7.5627165331846656E-5</v>
      </c>
      <c r="P958" s="45">
        <v>7.4983637022301523E-5</v>
      </c>
      <c r="Q958" s="45">
        <v>7.5783741429235663E-5</v>
      </c>
      <c r="R958" s="45">
        <v>7.4025853521941787E-5</v>
      </c>
      <c r="S958" s="45">
        <v>6.6907714593246258E-5</v>
      </c>
      <c r="T958" s="45">
        <v>6.4897086570458334E-5</v>
      </c>
      <c r="U958" s="45">
        <v>6.7302487033458715E-5</v>
      </c>
      <c r="V958" s="45">
        <v>1.9394518837156006E-5</v>
      </c>
      <c r="W958" s="45">
        <v>1.8564891468730382E-5</v>
      </c>
      <c r="X958" s="45">
        <v>1.5252142954658216E-5</v>
      </c>
      <c r="Y958" s="45">
        <v>1.5961389507484153E-5</v>
      </c>
      <c r="Z958" s="45">
        <v>1.6111812492624316E-5</v>
      </c>
      <c r="AA958" s="45">
        <v>1.6855431057070281E-5</v>
      </c>
      <c r="AB958" s="45">
        <v>2.0571040099136363E-5</v>
      </c>
      <c r="AC958" s="45">
        <v>2.1646186019390181E-5</v>
      </c>
      <c r="AD958" s="45">
        <v>1.5535986791781544E-5</v>
      </c>
      <c r="AE958" s="45">
        <v>1.5514983135526335E-5</v>
      </c>
    </row>
    <row r="959" spans="1:31" ht="15" customHeight="1">
      <c r="A959" s="42" t="s">
        <v>47</v>
      </c>
      <c r="B959" s="42" t="s">
        <v>48</v>
      </c>
      <c r="C959" s="42" t="s">
        <v>49</v>
      </c>
      <c r="D959" s="42" t="s">
        <v>357</v>
      </c>
      <c r="E959" s="42" t="s">
        <v>427</v>
      </c>
      <c r="F959" s="42" t="s">
        <v>428</v>
      </c>
      <c r="G959" s="42" t="s">
        <v>431</v>
      </c>
      <c r="H959" s="43" t="s">
        <v>54</v>
      </c>
      <c r="I959" s="44">
        <v>25</v>
      </c>
      <c r="J959" s="45"/>
      <c r="K959" s="45"/>
      <c r="L959" s="45"/>
      <c r="M959" s="45"/>
      <c r="N959" s="45"/>
      <c r="O959" s="45"/>
      <c r="P959" s="45"/>
      <c r="Q959" s="45"/>
      <c r="R959" s="45"/>
      <c r="S959" s="45"/>
      <c r="T959" s="45">
        <v>1.4748081839248546E-8</v>
      </c>
      <c r="U959" s="45">
        <v>1.3669847266643562E-8</v>
      </c>
      <c r="V959" s="45">
        <v>7.0064104378695915E-8</v>
      </c>
      <c r="W959" s="45">
        <v>9.3057533932591482E-7</v>
      </c>
      <c r="X959" s="45">
        <v>8.9091404463144044E-7</v>
      </c>
      <c r="Y959" s="45">
        <v>1.3173358130324738E-6</v>
      </c>
      <c r="Z959" s="45">
        <v>2.0696196874833115E-6</v>
      </c>
      <c r="AA959" s="45">
        <v>2.8160764439993877E-6</v>
      </c>
      <c r="AB959" s="45">
        <v>3.25899660108618E-6</v>
      </c>
      <c r="AC959" s="45">
        <v>5.4721218248711684E-6</v>
      </c>
      <c r="AD959" s="45">
        <v>5.2312987612944281E-6</v>
      </c>
      <c r="AE959" s="45">
        <v>8.1272601214180952E-6</v>
      </c>
    </row>
    <row r="960" spans="1:31" ht="15" customHeight="1">
      <c r="A960" s="42" t="s">
        <v>47</v>
      </c>
      <c r="B960" s="42" t="s">
        <v>48</v>
      </c>
      <c r="C960" s="42" t="s">
        <v>49</v>
      </c>
      <c r="D960" s="42" t="s">
        <v>357</v>
      </c>
      <c r="E960" s="42" t="s">
        <v>427</v>
      </c>
      <c r="F960" s="42" t="s">
        <v>428</v>
      </c>
      <c r="G960" s="42" t="s">
        <v>431</v>
      </c>
      <c r="H960" s="43" t="s">
        <v>56</v>
      </c>
      <c r="I960" s="44">
        <v>298</v>
      </c>
      <c r="J960" s="45"/>
      <c r="K960" s="45"/>
      <c r="L960" s="45"/>
      <c r="M960" s="45"/>
      <c r="N960" s="45"/>
      <c r="O960" s="45"/>
      <c r="P960" s="45"/>
      <c r="Q960" s="45"/>
      <c r="R960" s="45"/>
      <c r="S960" s="45"/>
      <c r="T960" s="45">
        <v>3.5159427104768524E-8</v>
      </c>
      <c r="U960" s="45">
        <v>3.2588915883678244E-8</v>
      </c>
      <c r="V960" s="45">
        <v>1.6703282483881107E-7</v>
      </c>
      <c r="W960" s="45">
        <v>2.2184916089529807E-6</v>
      </c>
      <c r="X960" s="45">
        <v>2.1239390824013541E-6</v>
      </c>
      <c r="Y960" s="45">
        <v>3.1405285782694178E-6</v>
      </c>
      <c r="Z960" s="45">
        <v>4.9339733349602149E-6</v>
      </c>
      <c r="AA960" s="45">
        <v>6.7135262424945405E-6</v>
      </c>
      <c r="AB960" s="45">
        <v>7.769447896989452E-6</v>
      </c>
      <c r="AC960" s="45">
        <v>1.3045538430492865E-5</v>
      </c>
      <c r="AD960" s="45">
        <v>1.2471416246925916E-5</v>
      </c>
      <c r="AE960" s="45">
        <v>1.9375388129460737E-5</v>
      </c>
    </row>
    <row r="961" spans="1:31" ht="15" customHeight="1">
      <c r="A961" s="42" t="s">
        <v>47</v>
      </c>
      <c r="B961" s="42" t="s">
        <v>48</v>
      </c>
      <c r="C961" s="42" t="s">
        <v>49</v>
      </c>
      <c r="D961" s="42" t="s">
        <v>357</v>
      </c>
      <c r="E961" s="42" t="s">
        <v>427</v>
      </c>
      <c r="F961" s="42" t="s">
        <v>428</v>
      </c>
      <c r="G961" s="42" t="s">
        <v>432</v>
      </c>
      <c r="H961" s="43" t="s">
        <v>54</v>
      </c>
      <c r="I961" s="44">
        <v>25</v>
      </c>
      <c r="J961" s="45">
        <v>1.2739879819494826E-6</v>
      </c>
      <c r="K961" s="45">
        <v>1.6683688153016005E-6</v>
      </c>
      <c r="L961" s="45">
        <v>2.5745305437595667E-6</v>
      </c>
      <c r="M961" s="45">
        <v>5.9307680876960315E-7</v>
      </c>
      <c r="N961" s="45">
        <v>9.357756896123574E-7</v>
      </c>
      <c r="O961" s="45">
        <v>1.7273938246426293E-6</v>
      </c>
      <c r="P961" s="45">
        <v>1.3330148770848161E-5</v>
      </c>
      <c r="Q961" s="45">
        <v>1.1593668049080824E-5</v>
      </c>
      <c r="R961" s="45">
        <v>7.3143614994016563E-6</v>
      </c>
      <c r="S961" s="45">
        <v>3.8783316720215336E-6</v>
      </c>
      <c r="T961" s="45">
        <v>2.6247377181405154E-6</v>
      </c>
      <c r="U961" s="45">
        <v>6.2514172579910093E-6</v>
      </c>
      <c r="V961" s="45">
        <v>1.0569152775766071E-5</v>
      </c>
      <c r="W961" s="45">
        <v>3.2076619652107738E-5</v>
      </c>
      <c r="X961" s="45">
        <v>3.5821122674904375E-5</v>
      </c>
      <c r="Y961" s="45">
        <v>6.9132397937030781E-5</v>
      </c>
      <c r="Z961" s="45">
        <v>9.1371558707736017E-5</v>
      </c>
      <c r="AA961" s="45">
        <v>9.9252997398407305E-5</v>
      </c>
      <c r="AB961" s="45">
        <v>1.116703528116015E-4</v>
      </c>
      <c r="AC961" s="45">
        <v>1.3650864466085855E-4</v>
      </c>
      <c r="AD961" s="45">
        <v>1.7608419476088035E-4</v>
      </c>
      <c r="AE961" s="45">
        <v>1.9024042807229581E-4</v>
      </c>
    </row>
    <row r="962" spans="1:31" ht="15" customHeight="1">
      <c r="A962" s="42" t="s">
        <v>47</v>
      </c>
      <c r="B962" s="42" t="s">
        <v>48</v>
      </c>
      <c r="C962" s="42" t="s">
        <v>49</v>
      </c>
      <c r="D962" s="42" t="s">
        <v>357</v>
      </c>
      <c r="E962" s="42" t="s">
        <v>427</v>
      </c>
      <c r="F962" s="42" t="s">
        <v>428</v>
      </c>
      <c r="G962" s="42" t="s">
        <v>432</v>
      </c>
      <c r="H962" s="43" t="s">
        <v>56</v>
      </c>
      <c r="I962" s="44">
        <v>298</v>
      </c>
      <c r="J962" s="45">
        <v>3.0371873489675663E-6</v>
      </c>
      <c r="K962" s="45">
        <v>3.9773912556790159E-6</v>
      </c>
      <c r="L962" s="45">
        <v>6.1376808163228055E-6</v>
      </c>
      <c r="M962" s="45">
        <v>1.4138951121067338E-6</v>
      </c>
      <c r="N962" s="45">
        <v>2.23088924403586E-6</v>
      </c>
      <c r="O962" s="45">
        <v>4.1181068779480279E-6</v>
      </c>
      <c r="P962" s="45">
        <v>3.177907466970201E-5</v>
      </c>
      <c r="Q962" s="45">
        <v>2.7639304629008682E-5</v>
      </c>
      <c r="R962" s="45">
        <v>1.7437437814573545E-5</v>
      </c>
      <c r="S962" s="45">
        <v>9.2459427060993353E-6</v>
      </c>
      <c r="T962" s="45">
        <v>6.2573747200469885E-6</v>
      </c>
      <c r="U962" s="45">
        <v>1.4903378743050564E-5</v>
      </c>
      <c r="V962" s="45">
        <v>2.519686021742631E-5</v>
      </c>
      <c r="W962" s="45">
        <v>7.6470661250624845E-5</v>
      </c>
      <c r="X962" s="45">
        <v>8.5397556456972022E-5</v>
      </c>
      <c r="Y962" s="45">
        <v>1.6481163668188137E-4</v>
      </c>
      <c r="Z962" s="45">
        <v>2.1782979595924264E-4</v>
      </c>
      <c r="AA962" s="45">
        <v>2.3661914579780301E-4</v>
      </c>
      <c r="AB962" s="45">
        <v>2.6622212110285793E-4</v>
      </c>
      <c r="AC962" s="45">
        <v>3.2543660887148678E-4</v>
      </c>
      <c r="AD962" s="45">
        <v>4.1978472030993873E-4</v>
      </c>
      <c r="AE962" s="45">
        <v>4.5353318052435317E-4</v>
      </c>
    </row>
    <row r="963" spans="1:31" ht="15" customHeight="1">
      <c r="A963" s="42" t="s">
        <v>47</v>
      </c>
      <c r="B963" s="42" t="s">
        <v>48</v>
      </c>
      <c r="C963" s="42" t="s">
        <v>49</v>
      </c>
      <c r="D963" s="42" t="s">
        <v>357</v>
      </c>
      <c r="E963" s="42" t="s">
        <v>427</v>
      </c>
      <c r="F963" s="42" t="s">
        <v>428</v>
      </c>
      <c r="G963" s="42" t="s">
        <v>433</v>
      </c>
      <c r="H963" s="43" t="s">
        <v>54</v>
      </c>
      <c r="I963" s="44">
        <v>25</v>
      </c>
      <c r="J963" s="45">
        <v>2.3228437095253966E-3</v>
      </c>
      <c r="K963" s="45">
        <v>2.4719034588266179E-3</v>
      </c>
      <c r="L963" s="45">
        <v>2.4521556867477404E-3</v>
      </c>
      <c r="M963" s="45">
        <v>2.5247412209860477E-3</v>
      </c>
      <c r="N963" s="45">
        <v>2.6950838944996289E-3</v>
      </c>
      <c r="O963" s="45">
        <v>2.8701288222401674E-3</v>
      </c>
      <c r="P963" s="45">
        <v>2.949762569886178E-3</v>
      </c>
      <c r="Q963" s="45">
        <v>2.8215121076156546E-3</v>
      </c>
      <c r="R963" s="45">
        <v>2.493286009722723E-3</v>
      </c>
      <c r="S963" s="45">
        <v>1.9649705185550794E-3</v>
      </c>
      <c r="T963" s="45">
        <v>1.7682091247770715E-3</v>
      </c>
      <c r="U963" s="45">
        <v>1.857115057203649E-3</v>
      </c>
      <c r="V963" s="45">
        <v>2.1661461328863508E-4</v>
      </c>
      <c r="W963" s="45">
        <v>2.0960790609003788E-4</v>
      </c>
      <c r="X963" s="45">
        <v>1.7382239446819174E-4</v>
      </c>
      <c r="Y963" s="45">
        <v>1.8356226838394654E-4</v>
      </c>
      <c r="Z963" s="45">
        <v>1.8680330934057709E-4</v>
      </c>
      <c r="AA963" s="45">
        <v>1.9696406949283604E-4</v>
      </c>
      <c r="AB963" s="45">
        <v>2.4597113112483207E-4</v>
      </c>
      <c r="AC963" s="45">
        <v>2.6460855269641007E-4</v>
      </c>
      <c r="AD963" s="45">
        <v>1.9395693572648299E-4</v>
      </c>
      <c r="AE963" s="45">
        <v>1.9767472923331946E-4</v>
      </c>
    </row>
    <row r="964" spans="1:31" ht="15" customHeight="1">
      <c r="A964" s="42" t="s">
        <v>47</v>
      </c>
      <c r="B964" s="42" t="s">
        <v>48</v>
      </c>
      <c r="C964" s="42" t="s">
        <v>49</v>
      </c>
      <c r="D964" s="42" t="s">
        <v>357</v>
      </c>
      <c r="E964" s="42" t="s">
        <v>427</v>
      </c>
      <c r="F964" s="42" t="s">
        <v>428</v>
      </c>
      <c r="G964" s="42" t="s">
        <v>433</v>
      </c>
      <c r="H964" s="43" t="s">
        <v>55</v>
      </c>
      <c r="I964" s="44">
        <v>1</v>
      </c>
      <c r="J964" s="45">
        <v>2.290633610086644</v>
      </c>
      <c r="K964" s="45">
        <v>2.4376263975308881</v>
      </c>
      <c r="L964" s="45">
        <v>2.418152461224838</v>
      </c>
      <c r="M964" s="45">
        <v>2.4897314760550411</v>
      </c>
      <c r="N964" s="45">
        <v>2.6577120644959007</v>
      </c>
      <c r="O964" s="45">
        <v>2.8303297025717704</v>
      </c>
      <c r="P964" s="45">
        <v>2.9088591955837564</v>
      </c>
      <c r="Q964" s="45">
        <v>2.7823871397233839</v>
      </c>
      <c r="R964" s="45">
        <v>2.4587124437212342</v>
      </c>
      <c r="S964" s="45">
        <v>1.9377229273644487</v>
      </c>
      <c r="T964" s="45">
        <v>1.7436899582468295</v>
      </c>
      <c r="U964" s="45">
        <v>1.8313630617437584</v>
      </c>
      <c r="V964" s="45">
        <v>1.861152757375953</v>
      </c>
      <c r="W964" s="45">
        <v>1.8009438700587665</v>
      </c>
      <c r="X964" s="45">
        <v>1.4934593228744419</v>
      </c>
      <c r="Y964" s="45">
        <v>1.5771670099548691</v>
      </c>
      <c r="Z964" s="45">
        <v>1.605014033854238</v>
      </c>
      <c r="AA964" s="45">
        <v>1.6923152850824472</v>
      </c>
      <c r="AB964" s="45">
        <v>2.1133839586245573</v>
      </c>
      <c r="AC964" s="45">
        <v>2.2735166847675559</v>
      </c>
      <c r="AD964" s="45">
        <v>1.6664779917619423</v>
      </c>
      <c r="AE964" s="45">
        <v>1.6984212735726816</v>
      </c>
    </row>
    <row r="965" spans="1:31" ht="15" customHeight="1">
      <c r="A965" s="42" t="s">
        <v>47</v>
      </c>
      <c r="B965" s="42" t="s">
        <v>48</v>
      </c>
      <c r="C965" s="42" t="s">
        <v>49</v>
      </c>
      <c r="D965" s="42" t="s">
        <v>357</v>
      </c>
      <c r="E965" s="42" t="s">
        <v>427</v>
      </c>
      <c r="F965" s="42" t="s">
        <v>428</v>
      </c>
      <c r="G965" s="42" t="s">
        <v>433</v>
      </c>
      <c r="H965" s="43" t="s">
        <v>56</v>
      </c>
      <c r="I965" s="44">
        <v>298</v>
      </c>
      <c r="J965" s="45">
        <v>5.5376594035085437E-3</v>
      </c>
      <c r="K965" s="45">
        <v>5.8930178458426559E-3</v>
      </c>
      <c r="L965" s="45">
        <v>5.8459391572066128E-3</v>
      </c>
      <c r="M965" s="45">
        <v>6.0189830708307383E-3</v>
      </c>
      <c r="N965" s="45">
        <v>6.4250800044871152E-3</v>
      </c>
      <c r="O965" s="45">
        <v>6.8423871122205602E-3</v>
      </c>
      <c r="P965" s="45">
        <v>7.0322339666086479E-3</v>
      </c>
      <c r="Q965" s="45">
        <v>6.72648486455572E-3</v>
      </c>
      <c r="R965" s="45">
        <v>5.9439938471789727E-3</v>
      </c>
      <c r="S965" s="45">
        <v>4.6844897162353089E-3</v>
      </c>
      <c r="T965" s="45">
        <v>4.2154105534685385E-3</v>
      </c>
      <c r="U965" s="45">
        <v>4.4273622963734993E-3</v>
      </c>
      <c r="V965" s="45">
        <v>1.2910230952002649E-3</v>
      </c>
      <c r="W965" s="45">
        <v>1.2492631202966255E-3</v>
      </c>
      <c r="X965" s="45">
        <v>1.0359814710304228E-3</v>
      </c>
      <c r="Y965" s="45">
        <v>1.0940311195683213E-3</v>
      </c>
      <c r="Z965" s="45">
        <v>1.1133477236698395E-3</v>
      </c>
      <c r="AA965" s="45">
        <v>1.1739058541773025E-3</v>
      </c>
      <c r="AB965" s="45">
        <v>1.4659879415039995E-3</v>
      </c>
      <c r="AC965" s="45">
        <v>1.5770669740706041E-3</v>
      </c>
      <c r="AD965" s="45">
        <v>1.1559833369298386E-3</v>
      </c>
      <c r="AE965" s="45">
        <v>1.1781413862305839E-3</v>
      </c>
    </row>
    <row r="966" spans="1:31" ht="15" customHeight="1">
      <c r="A966" s="42" t="s">
        <v>47</v>
      </c>
      <c r="B966" s="42" t="s">
        <v>48</v>
      </c>
      <c r="C966" s="42" t="s">
        <v>49</v>
      </c>
      <c r="D966" s="42" t="s">
        <v>357</v>
      </c>
      <c r="E966" s="42" t="s">
        <v>427</v>
      </c>
      <c r="F966" s="42" t="s">
        <v>428</v>
      </c>
      <c r="G966" s="42" t="s">
        <v>434</v>
      </c>
      <c r="H966" s="43" t="s">
        <v>54</v>
      </c>
      <c r="I966" s="44">
        <v>25</v>
      </c>
      <c r="J966" s="45"/>
      <c r="K966" s="45"/>
      <c r="L966" s="45"/>
      <c r="M966" s="45"/>
      <c r="N966" s="45"/>
      <c r="O966" s="45"/>
      <c r="P966" s="45"/>
      <c r="Q966" s="45"/>
      <c r="R966" s="45"/>
      <c r="S966" s="45"/>
      <c r="T966" s="45">
        <v>9.5796626804023513E-7</v>
      </c>
      <c r="U966" s="45">
        <v>8.9924412979619127E-7</v>
      </c>
      <c r="V966" s="45">
        <v>4.6639144624782345E-6</v>
      </c>
      <c r="W966" s="45">
        <v>6.2619997215469155E-5</v>
      </c>
      <c r="X966" s="45">
        <v>6.0514148422471718E-5</v>
      </c>
      <c r="Y966" s="45">
        <v>9.0293290173991021E-5</v>
      </c>
      <c r="Z966" s="45">
        <v>1.4301347964275606E-4</v>
      </c>
      <c r="AA966" s="45">
        <v>1.9612720744006172E-4</v>
      </c>
      <c r="AB966" s="45">
        <v>2.3225124716933683E-4</v>
      </c>
      <c r="AC966" s="45">
        <v>3.9868005386098072E-4</v>
      </c>
      <c r="AD966" s="45">
        <v>3.8924429324032716E-4</v>
      </c>
      <c r="AE966" s="45">
        <v>6.1714933378038972E-4</v>
      </c>
    </row>
    <row r="967" spans="1:31" ht="15" customHeight="1">
      <c r="A967" s="42" t="s">
        <v>47</v>
      </c>
      <c r="B967" s="42" t="s">
        <v>48</v>
      </c>
      <c r="C967" s="42" t="s">
        <v>49</v>
      </c>
      <c r="D967" s="42" t="s">
        <v>357</v>
      </c>
      <c r="E967" s="42" t="s">
        <v>427</v>
      </c>
      <c r="F967" s="42" t="s">
        <v>428</v>
      </c>
      <c r="G967" s="42" t="s">
        <v>434</v>
      </c>
      <c r="H967" s="43" t="s">
        <v>56</v>
      </c>
      <c r="I967" s="44">
        <v>298</v>
      </c>
      <c r="J967" s="45"/>
      <c r="K967" s="45"/>
      <c r="L967" s="45"/>
      <c r="M967" s="45"/>
      <c r="N967" s="45"/>
      <c r="O967" s="45"/>
      <c r="P967" s="45"/>
      <c r="Q967" s="45"/>
      <c r="R967" s="45"/>
      <c r="S967" s="45"/>
      <c r="T967" s="45">
        <v>2.2837915830079207E-6</v>
      </c>
      <c r="U967" s="45">
        <v>2.1437980054341196E-6</v>
      </c>
      <c r="V967" s="45">
        <v>1.1118772078548111E-5</v>
      </c>
      <c r="W967" s="45">
        <v>1.4928607336167849E-4</v>
      </c>
      <c r="X967" s="45">
        <v>1.4426572983917255E-4</v>
      </c>
      <c r="Y967" s="45">
        <v>2.1525920377479457E-4</v>
      </c>
      <c r="Z967" s="45">
        <v>3.4094413546833044E-4</v>
      </c>
      <c r="AA967" s="45">
        <v>4.6756726253710713E-4</v>
      </c>
      <c r="AB967" s="45">
        <v>5.5368697325169902E-4</v>
      </c>
      <c r="AC967" s="45">
        <v>9.5045324840457813E-4</v>
      </c>
      <c r="AD967" s="45">
        <v>9.2795839508493991E-4</v>
      </c>
      <c r="AE967" s="45">
        <v>1.4712840117324488E-3</v>
      </c>
    </row>
    <row r="968" spans="1:31" ht="15" customHeight="1">
      <c r="A968" s="42" t="s">
        <v>47</v>
      </c>
      <c r="B968" s="42" t="s">
        <v>48</v>
      </c>
      <c r="C968" s="42" t="s">
        <v>49</v>
      </c>
      <c r="D968" s="42" t="s">
        <v>357</v>
      </c>
      <c r="E968" s="42" t="s">
        <v>427</v>
      </c>
      <c r="F968" s="42" t="s">
        <v>428</v>
      </c>
      <c r="G968" s="42" t="s">
        <v>435</v>
      </c>
      <c r="H968" s="43" t="s">
        <v>54</v>
      </c>
      <c r="I968" s="44">
        <v>25</v>
      </c>
      <c r="J968" s="45">
        <v>1.0767950992806339E-7</v>
      </c>
      <c r="K968" s="45">
        <v>1.4099700314981616E-7</v>
      </c>
      <c r="L968" s="45">
        <v>2.1755572279941762E-7</v>
      </c>
      <c r="M968" s="45">
        <v>5.0127335940669707E-8</v>
      </c>
      <c r="N968" s="45">
        <v>7.9075928898650834E-8</v>
      </c>
      <c r="O968" s="45">
        <v>1.4585915458325038E-7</v>
      </c>
      <c r="P968" s="45">
        <v>1.1252941697389032E-6</v>
      </c>
      <c r="Q968" s="45">
        <v>9.785183121322955E-7</v>
      </c>
      <c r="R968" s="45">
        <v>6.1719332560202679E-7</v>
      </c>
      <c r="S968" s="45">
        <v>3.2715786648515497E-7</v>
      </c>
      <c r="T968" s="45">
        <v>2.2143236775500459E-7</v>
      </c>
      <c r="U968" s="45">
        <v>5.2757106470548368E-7</v>
      </c>
      <c r="V968" s="45">
        <v>8.9202127484018562E-7</v>
      </c>
      <c r="W968" s="45">
        <v>2.7075416357394461E-6</v>
      </c>
      <c r="X968" s="45">
        <v>3.0259165367560734E-6</v>
      </c>
      <c r="Y968" s="45">
        <v>5.8415253368042615E-6</v>
      </c>
      <c r="Z968" s="45">
        <v>7.7250641419598605E-6</v>
      </c>
      <c r="AA968" s="45">
        <v>8.3934588366658538E-6</v>
      </c>
      <c r="AB968" s="45">
        <v>9.4471806224677792E-6</v>
      </c>
      <c r="AC968" s="45">
        <v>1.1549700769462358E-5</v>
      </c>
      <c r="AD968" s="45">
        <v>1.4899105595304587E-5</v>
      </c>
      <c r="AE968" s="45">
        <v>1.6093480736777165E-5</v>
      </c>
    </row>
    <row r="969" spans="1:31" ht="15" customHeight="1">
      <c r="A969" s="42" t="s">
        <v>47</v>
      </c>
      <c r="B969" s="42" t="s">
        <v>48</v>
      </c>
      <c r="C969" s="42" t="s">
        <v>49</v>
      </c>
      <c r="D969" s="42" t="s">
        <v>357</v>
      </c>
      <c r="E969" s="42" t="s">
        <v>427</v>
      </c>
      <c r="F969" s="42" t="s">
        <v>428</v>
      </c>
      <c r="G969" s="42" t="s">
        <v>435</v>
      </c>
      <c r="H969" s="43" t="s">
        <v>56</v>
      </c>
      <c r="I969" s="44">
        <v>298</v>
      </c>
      <c r="J969" s="45">
        <v>2.5670795166850313E-7</v>
      </c>
      <c r="K969" s="45">
        <v>3.3613685550916163E-7</v>
      </c>
      <c r="L969" s="45">
        <v>5.1865284315381149E-7</v>
      </c>
      <c r="M969" s="45">
        <v>1.1950356888255659E-7</v>
      </c>
      <c r="N969" s="45">
        <v>1.8851701449438358E-7</v>
      </c>
      <c r="O969" s="45">
        <v>3.4772822452646885E-7</v>
      </c>
      <c r="P969" s="45">
        <v>2.6827013006575447E-6</v>
      </c>
      <c r="Q969" s="45">
        <v>2.3327876561233928E-6</v>
      </c>
      <c r="R969" s="45">
        <v>1.4713888882352316E-6</v>
      </c>
      <c r="S969" s="45">
        <v>7.7994435370060943E-7</v>
      </c>
      <c r="T969" s="45">
        <v>5.2789476472793092E-7</v>
      </c>
      <c r="U969" s="45">
        <v>1.2577294182578733E-6</v>
      </c>
      <c r="V969" s="45">
        <v>2.126578719219003E-6</v>
      </c>
      <c r="W969" s="45">
        <v>6.4547792596028383E-6</v>
      </c>
      <c r="X969" s="45">
        <v>7.213785023626479E-6</v>
      </c>
      <c r="Y969" s="45">
        <v>1.3926196402941357E-5</v>
      </c>
      <c r="Z969" s="45">
        <v>1.8416552914432302E-5</v>
      </c>
      <c r="AA969" s="45">
        <v>2.0010005866611396E-5</v>
      </c>
      <c r="AB969" s="45">
        <v>2.2522078603963184E-5</v>
      </c>
      <c r="AC969" s="45">
        <v>2.7534486634398259E-5</v>
      </c>
      <c r="AD969" s="45">
        <v>3.5519467739206128E-5</v>
      </c>
      <c r="AE969" s="45">
        <v>3.8366858076476754E-5</v>
      </c>
    </row>
    <row r="970" spans="1:31" ht="15" customHeight="1">
      <c r="A970" s="42" t="s">
        <v>47</v>
      </c>
      <c r="B970" s="42" t="s">
        <v>48</v>
      </c>
      <c r="C970" s="42" t="s">
        <v>49</v>
      </c>
      <c r="D970" s="42" t="s">
        <v>357</v>
      </c>
      <c r="E970" s="42" t="s">
        <v>427</v>
      </c>
      <c r="F970" s="42" t="s">
        <v>428</v>
      </c>
      <c r="G970" s="42" t="s">
        <v>436</v>
      </c>
      <c r="H970" s="43" t="s">
        <v>54</v>
      </c>
      <c r="I970" s="44">
        <v>25</v>
      </c>
      <c r="J970" s="45">
        <v>1.9633048021256577E-4</v>
      </c>
      <c r="K970" s="45">
        <v>2.0890523520556938E-4</v>
      </c>
      <c r="L970" s="45">
        <v>2.0721467225945958E-4</v>
      </c>
      <c r="M970" s="45">
        <v>2.1339318866671339E-4</v>
      </c>
      <c r="N970" s="45">
        <v>2.2774289264303763E-4</v>
      </c>
      <c r="O970" s="45">
        <v>2.4235038795717583E-4</v>
      </c>
      <c r="P970" s="45">
        <v>2.4901077092748442E-4</v>
      </c>
      <c r="Q970" s="45">
        <v>2.3813871964566022E-4</v>
      </c>
      <c r="R970" s="45">
        <v>2.1038603084406722E-4</v>
      </c>
      <c r="S970" s="45">
        <v>1.6575569521149998E-4</v>
      </c>
      <c r="T970" s="45">
        <v>1.49172517497396E-4</v>
      </c>
      <c r="U970" s="45">
        <v>1.5672608747354286E-4</v>
      </c>
      <c r="V970" s="45">
        <v>1.8281961439500225E-5</v>
      </c>
      <c r="W970" s="45">
        <v>1.7692703878217101E-5</v>
      </c>
      <c r="X970" s="45">
        <v>1.4683293504039876E-5</v>
      </c>
      <c r="Y970" s="45">
        <v>1.5510580764503162E-5</v>
      </c>
      <c r="Z970" s="45">
        <v>1.5793399685805621E-5</v>
      </c>
      <c r="AA970" s="45">
        <v>1.6656522754211959E-5</v>
      </c>
      <c r="AB970" s="45">
        <v>2.0808868649043803E-5</v>
      </c>
      <c r="AC970" s="45">
        <v>2.238795654499928E-5</v>
      </c>
      <c r="AD970" s="45">
        <v>1.6411381329567135E-5</v>
      </c>
      <c r="AE970" s="45">
        <v>1.6722389027925803E-5</v>
      </c>
    </row>
    <row r="971" spans="1:31" ht="15" customHeight="1">
      <c r="A971" s="42" t="s">
        <v>47</v>
      </c>
      <c r="B971" s="42" t="s">
        <v>48</v>
      </c>
      <c r="C971" s="42" t="s">
        <v>49</v>
      </c>
      <c r="D971" s="42" t="s">
        <v>357</v>
      </c>
      <c r="E971" s="42" t="s">
        <v>427</v>
      </c>
      <c r="F971" s="42" t="s">
        <v>428</v>
      </c>
      <c r="G971" s="42" t="s">
        <v>436</v>
      </c>
      <c r="H971" s="43" t="s">
        <v>55</v>
      </c>
      <c r="I971" s="44">
        <v>1</v>
      </c>
      <c r="J971" s="45">
        <v>0.1936080308869515</v>
      </c>
      <c r="K971" s="45">
        <v>0.20600841594405211</v>
      </c>
      <c r="L971" s="45">
        <v>0.20434129547079508</v>
      </c>
      <c r="M971" s="45">
        <v>0.21043413645053494</v>
      </c>
      <c r="N971" s="45">
        <v>0.22458485786505417</v>
      </c>
      <c r="O971" s="45">
        <v>0.2389897959108363</v>
      </c>
      <c r="P971" s="45">
        <v>0.24555782157062328</v>
      </c>
      <c r="Q971" s="45">
        <v>0.23483652939990707</v>
      </c>
      <c r="R971" s="45">
        <v>0.2074686778830295</v>
      </c>
      <c r="S971" s="45">
        <v>0.16345721623790052</v>
      </c>
      <c r="T971" s="45">
        <v>0.14710399192143209</v>
      </c>
      <c r="U971" s="45">
        <v>0.15455281906057641</v>
      </c>
      <c r="V971" s="45">
        <v>0.15707861268818593</v>
      </c>
      <c r="W971" s="45">
        <v>0.15201509899418075</v>
      </c>
      <c r="X971" s="45">
        <v>0.12615694106160133</v>
      </c>
      <c r="Y971" s="45">
        <v>0.1332669099286112</v>
      </c>
      <c r="Z971" s="45">
        <v>0.13569689010044184</v>
      </c>
      <c r="AA971" s="45">
        <v>0.14311284350418915</v>
      </c>
      <c r="AB971" s="45">
        <v>0.17878979943258438</v>
      </c>
      <c r="AC971" s="45">
        <v>0.19235732263463379</v>
      </c>
      <c r="AD971" s="45">
        <v>0.14100658838364086</v>
      </c>
      <c r="AE971" s="45">
        <v>0.1436787665279386</v>
      </c>
    </row>
    <row r="972" spans="1:31" ht="15" customHeight="1">
      <c r="A972" s="42" t="s">
        <v>47</v>
      </c>
      <c r="B972" s="42" t="s">
        <v>48</v>
      </c>
      <c r="C972" s="42" t="s">
        <v>49</v>
      </c>
      <c r="D972" s="42" t="s">
        <v>357</v>
      </c>
      <c r="E972" s="42" t="s">
        <v>427</v>
      </c>
      <c r="F972" s="42" t="s">
        <v>428</v>
      </c>
      <c r="G972" s="42" t="s">
        <v>436</v>
      </c>
      <c r="H972" s="43" t="s">
        <v>56</v>
      </c>
      <c r="I972" s="44">
        <v>298</v>
      </c>
      <c r="J972" s="45">
        <v>4.6805186482675674E-4</v>
      </c>
      <c r="K972" s="45">
        <v>4.9803008073007735E-4</v>
      </c>
      <c r="L972" s="45">
        <v>4.9399977866655155E-4</v>
      </c>
      <c r="M972" s="45">
        <v>5.0872936178144462E-4</v>
      </c>
      <c r="N972" s="45">
        <v>5.4293905606100164E-4</v>
      </c>
      <c r="O972" s="45">
        <v>5.777633248899071E-4</v>
      </c>
      <c r="P972" s="45">
        <v>5.936416778911228E-4</v>
      </c>
      <c r="Q972" s="45">
        <v>5.6772270763525399E-4</v>
      </c>
      <c r="R972" s="45">
        <v>5.0156029753225628E-4</v>
      </c>
      <c r="S972" s="45">
        <v>3.951615773842159E-4</v>
      </c>
      <c r="T972" s="45">
        <v>3.5562728171379207E-4</v>
      </c>
      <c r="U972" s="45">
        <v>3.736349925369262E-4</v>
      </c>
      <c r="V972" s="45">
        <v>1.0896049017942132E-4</v>
      </c>
      <c r="W972" s="45">
        <v>1.0544851511417392E-4</v>
      </c>
      <c r="X972" s="45">
        <v>8.7512429284077658E-5</v>
      </c>
      <c r="Y972" s="45">
        <v>9.2443061356438833E-5</v>
      </c>
      <c r="Z972" s="45">
        <v>9.4128662127401495E-5</v>
      </c>
      <c r="AA972" s="45">
        <v>9.9272875615103272E-5</v>
      </c>
      <c r="AB972" s="45">
        <v>1.2402085714830106E-4</v>
      </c>
      <c r="AC972" s="45">
        <v>1.3343222100819569E-4</v>
      </c>
      <c r="AD972" s="45">
        <v>9.7811832724220107E-5</v>
      </c>
      <c r="AE972" s="45">
        <v>9.9665438606437806E-5</v>
      </c>
    </row>
    <row r="973" spans="1:31" ht="15" customHeight="1">
      <c r="A973" s="42" t="s">
        <v>47</v>
      </c>
      <c r="B973" s="42" t="s">
        <v>48</v>
      </c>
      <c r="C973" s="42" t="s">
        <v>49</v>
      </c>
      <c r="D973" s="42" t="s">
        <v>357</v>
      </c>
      <c r="E973" s="42" t="s">
        <v>427</v>
      </c>
      <c r="F973" s="42" t="s">
        <v>428</v>
      </c>
      <c r="G973" s="42" t="s">
        <v>437</v>
      </c>
      <c r="H973" s="43" t="s">
        <v>54</v>
      </c>
      <c r="I973" s="44">
        <v>25</v>
      </c>
      <c r="J973" s="45"/>
      <c r="K973" s="45"/>
      <c r="L973" s="45"/>
      <c r="M973" s="45"/>
      <c r="N973" s="45"/>
      <c r="O973" s="45"/>
      <c r="P973" s="45"/>
      <c r="Q973" s="45"/>
      <c r="R973" s="45"/>
      <c r="S973" s="45"/>
      <c r="T973" s="45">
        <v>8.0817499400227129E-8</v>
      </c>
      <c r="U973" s="45">
        <v>7.5889220541198297E-8</v>
      </c>
      <c r="V973" s="45">
        <v>3.9362766466055442E-7</v>
      </c>
      <c r="W973" s="45">
        <v>5.2856644973695083E-6</v>
      </c>
      <c r="X973" s="45">
        <v>5.1118097018090582E-6</v>
      </c>
      <c r="Y973" s="45">
        <v>7.629571055458196E-6</v>
      </c>
      <c r="Z973" s="45">
        <v>1.2091161834493514E-5</v>
      </c>
      <c r="AA973" s="45">
        <v>1.6585752426100526E-5</v>
      </c>
      <c r="AB973" s="45">
        <v>1.9648182588836461E-5</v>
      </c>
      <c r="AC973" s="45">
        <v>3.3731455881693052E-5</v>
      </c>
      <c r="AD973" s="45">
        <v>3.2935334345213796E-5</v>
      </c>
      <c r="AE973" s="45">
        <v>5.2208045448337292E-5</v>
      </c>
    </row>
    <row r="974" spans="1:31" ht="15" customHeight="1">
      <c r="A974" s="42" t="s">
        <v>47</v>
      </c>
      <c r="B974" s="42" t="s">
        <v>48</v>
      </c>
      <c r="C974" s="42" t="s">
        <v>49</v>
      </c>
      <c r="D974" s="42" t="s">
        <v>357</v>
      </c>
      <c r="E974" s="42" t="s">
        <v>427</v>
      </c>
      <c r="F974" s="42" t="s">
        <v>428</v>
      </c>
      <c r="G974" s="42" t="s">
        <v>437</v>
      </c>
      <c r="H974" s="43" t="s">
        <v>56</v>
      </c>
      <c r="I974" s="44">
        <v>298</v>
      </c>
      <c r="J974" s="45"/>
      <c r="K974" s="45"/>
      <c r="L974" s="45"/>
      <c r="M974" s="45"/>
      <c r="N974" s="45"/>
      <c r="O974" s="45"/>
      <c r="P974" s="45"/>
      <c r="Q974" s="45"/>
      <c r="R974" s="45"/>
      <c r="S974" s="45"/>
      <c r="T974" s="45">
        <v>1.9266891857014146E-7</v>
      </c>
      <c r="U974" s="45">
        <v>1.8091990177021674E-7</v>
      </c>
      <c r="V974" s="45">
        <v>9.3840835255076168E-7</v>
      </c>
      <c r="W974" s="45">
        <v>1.2601024161728907E-5</v>
      </c>
      <c r="X974" s="45">
        <v>1.2186554329112792E-5</v>
      </c>
      <c r="Y974" s="45">
        <v>1.8188897396212336E-5</v>
      </c>
      <c r="Z974" s="45">
        <v>2.8825329813432532E-5</v>
      </c>
      <c r="AA974" s="45">
        <v>3.9540433783823644E-5</v>
      </c>
      <c r="AB974" s="45">
        <v>4.6841267291786118E-5</v>
      </c>
      <c r="AC974" s="45">
        <v>8.0415790821956228E-5</v>
      </c>
      <c r="AD974" s="45">
        <v>7.8517837078989682E-5</v>
      </c>
      <c r="AE974" s="45">
        <v>1.244639803488361E-4</v>
      </c>
    </row>
    <row r="975" spans="1:31" ht="15" customHeight="1">
      <c r="A975" s="42" t="s">
        <v>47</v>
      </c>
      <c r="B975" s="42" t="s">
        <v>48</v>
      </c>
      <c r="C975" s="42" t="s">
        <v>49</v>
      </c>
      <c r="D975" s="42" t="s">
        <v>357</v>
      </c>
      <c r="E975" s="42" t="s">
        <v>427</v>
      </c>
      <c r="F975" s="42" t="s">
        <v>428</v>
      </c>
      <c r="G975" s="42" t="s">
        <v>438</v>
      </c>
      <c r="H975" s="43" t="s">
        <v>54</v>
      </c>
      <c r="I975" s="44">
        <v>25</v>
      </c>
      <c r="J975" s="45">
        <v>5.7903805685954684E-8</v>
      </c>
      <c r="K975" s="45">
        <v>7.1462721383574413E-8</v>
      </c>
      <c r="L975" s="45">
        <v>1.1094647542839068E-7</v>
      </c>
      <c r="M975" s="45">
        <v>2.4807975782956465E-8</v>
      </c>
      <c r="N975" s="45">
        <v>3.6687845487550958E-8</v>
      </c>
      <c r="O975" s="45">
        <v>6.3491904512052202E-8</v>
      </c>
      <c r="P975" s="45">
        <v>4.7584515196445136E-7</v>
      </c>
      <c r="Q975" s="45">
        <v>4.331317353498585E-7</v>
      </c>
      <c r="R975" s="45">
        <v>3.1020918575401187E-7</v>
      </c>
      <c r="S975" s="45">
        <v>2.0945128665073681E-7</v>
      </c>
      <c r="T975" s="45">
        <v>1.5706786887944917E-7</v>
      </c>
      <c r="U975" s="45">
        <v>3.5514439966190771E-7</v>
      </c>
      <c r="V975" s="45">
        <v>5.712843910414798E-7</v>
      </c>
      <c r="W975" s="45">
        <v>1.6535791368428127E-6</v>
      </c>
      <c r="X975" s="45">
        <v>1.7639590429637891E-6</v>
      </c>
      <c r="Y975" s="45">
        <v>3.2561794367379751E-6</v>
      </c>
      <c r="Z975" s="45">
        <v>4.1259845573591815E-6</v>
      </c>
      <c r="AA975" s="45">
        <v>4.3062393696938389E-6</v>
      </c>
      <c r="AB975" s="45">
        <v>4.6613799756285923E-6</v>
      </c>
      <c r="AC975" s="45">
        <v>5.4944783597403793E-6</v>
      </c>
      <c r="AD975" s="45">
        <v>6.8472820394136124E-6</v>
      </c>
      <c r="AE975" s="45">
        <v>7.1606922387939993E-6</v>
      </c>
    </row>
    <row r="976" spans="1:31" ht="15" customHeight="1">
      <c r="A976" s="42" t="s">
        <v>47</v>
      </c>
      <c r="B976" s="42" t="s">
        <v>48</v>
      </c>
      <c r="C976" s="42" t="s">
        <v>49</v>
      </c>
      <c r="D976" s="42" t="s">
        <v>357</v>
      </c>
      <c r="E976" s="42" t="s">
        <v>427</v>
      </c>
      <c r="F976" s="42" t="s">
        <v>428</v>
      </c>
      <c r="G976" s="42" t="s">
        <v>438</v>
      </c>
      <c r="H976" s="43" t="s">
        <v>56</v>
      </c>
      <c r="I976" s="44">
        <v>298</v>
      </c>
      <c r="J976" s="45">
        <v>1.3804267275531597E-7</v>
      </c>
      <c r="K976" s="45">
        <v>1.703671277784414E-7</v>
      </c>
      <c r="L976" s="45">
        <v>2.6449639742128335E-7</v>
      </c>
      <c r="M976" s="45">
        <v>5.9142214266568213E-8</v>
      </c>
      <c r="N976" s="45">
        <v>8.7463823642321483E-8</v>
      </c>
      <c r="O976" s="45">
        <v>1.5136470035673245E-7</v>
      </c>
      <c r="P976" s="45">
        <v>1.134414842283252E-6</v>
      </c>
      <c r="Q976" s="45">
        <v>1.0325860570740624E-6</v>
      </c>
      <c r="R976" s="45">
        <v>7.3953869883756424E-7</v>
      </c>
      <c r="S976" s="45">
        <v>4.9933186737535641E-7</v>
      </c>
      <c r="T976" s="45">
        <v>3.7444979940860677E-7</v>
      </c>
      <c r="U976" s="45">
        <v>8.4666424879398782E-7</v>
      </c>
      <c r="V976" s="45">
        <v>1.3619419882428879E-6</v>
      </c>
      <c r="W976" s="45">
        <v>3.9421326622332653E-6</v>
      </c>
      <c r="X976" s="45">
        <v>4.2052783584256729E-6</v>
      </c>
      <c r="Y976" s="45">
        <v>7.7627317771833316E-6</v>
      </c>
      <c r="Z976" s="45">
        <v>9.8363471847442889E-6</v>
      </c>
      <c r="AA976" s="45">
        <v>1.0266074657350112E-5</v>
      </c>
      <c r="AB976" s="45">
        <v>1.1112729861898562E-5</v>
      </c>
      <c r="AC976" s="45">
        <v>1.3098836409621063E-5</v>
      </c>
      <c r="AD976" s="45">
        <v>1.632392038196205E-5</v>
      </c>
      <c r="AE976" s="45">
        <v>1.7071090297284894E-5</v>
      </c>
    </row>
    <row r="977" spans="1:31" ht="15" customHeight="1">
      <c r="A977" s="42" t="s">
        <v>47</v>
      </c>
      <c r="B977" s="42" t="s">
        <v>48</v>
      </c>
      <c r="C977" s="42" t="s">
        <v>49</v>
      </c>
      <c r="D977" s="42" t="s">
        <v>357</v>
      </c>
      <c r="E977" s="42" t="s">
        <v>427</v>
      </c>
      <c r="F977" s="42" t="s">
        <v>428</v>
      </c>
      <c r="G977" s="42" t="s">
        <v>439</v>
      </c>
      <c r="H977" s="43" t="s">
        <v>54</v>
      </c>
      <c r="I977" s="44">
        <v>25</v>
      </c>
      <c r="J977" s="45">
        <v>1.0557516452343904E-4</v>
      </c>
      <c r="K977" s="45">
        <v>1.0588123354085027E-4</v>
      </c>
      <c r="L977" s="45">
        <v>1.0567286968328696E-4</v>
      </c>
      <c r="M977" s="45">
        <v>1.0560810698093844E-4</v>
      </c>
      <c r="N977" s="45">
        <v>1.0566295170410862E-4</v>
      </c>
      <c r="O977" s="45">
        <v>1.0549415108431459E-4</v>
      </c>
      <c r="P977" s="45">
        <v>1.0529741583951054E-4</v>
      </c>
      <c r="Q977" s="45">
        <v>1.0540981769605656E-4</v>
      </c>
      <c r="R977" s="45">
        <v>1.0574268485242708E-4</v>
      </c>
      <c r="S977" s="45">
        <v>1.0611923841150059E-4</v>
      </c>
      <c r="T977" s="45">
        <v>1.0581203487207343E-4</v>
      </c>
      <c r="U977" s="45">
        <v>1.0550311791307848E-4</v>
      </c>
      <c r="V977" s="45">
        <v>1.1708464251460685E-5</v>
      </c>
      <c r="W977" s="45">
        <v>1.0805479635539436E-5</v>
      </c>
      <c r="X977" s="45">
        <v>8.5596307903156556E-6</v>
      </c>
      <c r="Y977" s="45">
        <v>8.6458983271086515E-6</v>
      </c>
      <c r="Z977" s="45">
        <v>8.4353116057497614E-6</v>
      </c>
      <c r="AA977" s="45">
        <v>8.545580009644868E-6</v>
      </c>
      <c r="AB977" s="45">
        <v>1.026740649008579E-5</v>
      </c>
      <c r="AC977" s="45">
        <v>1.0650504736932042E-5</v>
      </c>
      <c r="AD977" s="45">
        <v>7.5422887569390132E-6</v>
      </c>
      <c r="AE977" s="45">
        <v>7.4405209963510897E-6</v>
      </c>
    </row>
    <row r="978" spans="1:31" ht="15" customHeight="1">
      <c r="A978" s="42" t="s">
        <v>47</v>
      </c>
      <c r="B978" s="42" t="s">
        <v>48</v>
      </c>
      <c r="C978" s="42" t="s">
        <v>49</v>
      </c>
      <c r="D978" s="42" t="s">
        <v>357</v>
      </c>
      <c r="E978" s="42" t="s">
        <v>427</v>
      </c>
      <c r="F978" s="42" t="s">
        <v>428</v>
      </c>
      <c r="G978" s="42" t="s">
        <v>439</v>
      </c>
      <c r="H978" s="43" t="s">
        <v>55</v>
      </c>
      <c r="I978" s="44">
        <v>1</v>
      </c>
      <c r="J978" s="45">
        <v>0.10411118890871401</v>
      </c>
      <c r="K978" s="45">
        <v>0.10441301376908382</v>
      </c>
      <c r="L978" s="45">
        <v>0.10420753922367873</v>
      </c>
      <c r="M978" s="45">
        <v>0.10414367456413609</v>
      </c>
      <c r="N978" s="45">
        <v>0.10419775877381166</v>
      </c>
      <c r="O978" s="45">
        <v>0.10403129885594543</v>
      </c>
      <c r="P978" s="45">
        <v>0.10383729167320266</v>
      </c>
      <c r="Q978" s="45">
        <v>0.10394813489067123</v>
      </c>
      <c r="R978" s="45">
        <v>0.10427638628914007</v>
      </c>
      <c r="S978" s="45">
        <v>0.10464771830552777</v>
      </c>
      <c r="T978" s="45">
        <v>0.10434477465518067</v>
      </c>
      <c r="U978" s="45">
        <v>0.10404014134468381</v>
      </c>
      <c r="V978" s="45">
        <v>0.10059912484855023</v>
      </c>
      <c r="W978" s="45">
        <v>9.2840306817007348E-2</v>
      </c>
      <c r="X978" s="45">
        <v>7.3543230394857564E-2</v>
      </c>
      <c r="Y978" s="45">
        <v>7.4285558426517545E-2</v>
      </c>
      <c r="Z978" s="45">
        <v>7.2476197316601945E-2</v>
      </c>
      <c r="AA978" s="45">
        <v>7.3423623442868735E-2</v>
      </c>
      <c r="AB978" s="45">
        <v>8.8217556562817115E-2</v>
      </c>
      <c r="AC978" s="45">
        <v>9.1509136699720106E-2</v>
      </c>
      <c r="AD978" s="45">
        <v>6.4803344999620024E-2</v>
      </c>
      <c r="AE978" s="45">
        <v>6.3928956400648579E-2</v>
      </c>
    </row>
    <row r="979" spans="1:31" ht="15" customHeight="1">
      <c r="A979" s="42" t="s">
        <v>47</v>
      </c>
      <c r="B979" s="42" t="s">
        <v>48</v>
      </c>
      <c r="C979" s="42" t="s">
        <v>49</v>
      </c>
      <c r="D979" s="42" t="s">
        <v>357</v>
      </c>
      <c r="E979" s="42" t="s">
        <v>427</v>
      </c>
      <c r="F979" s="42" t="s">
        <v>428</v>
      </c>
      <c r="G979" s="42" t="s">
        <v>439</v>
      </c>
      <c r="H979" s="43" t="s">
        <v>56</v>
      </c>
      <c r="I979" s="44">
        <v>298</v>
      </c>
      <c r="J979" s="45">
        <v>2.5169119222387865E-4</v>
      </c>
      <c r="K979" s="45">
        <v>2.5242086076138702E-4</v>
      </c>
      <c r="L979" s="45">
        <v>2.5192412132495615E-4</v>
      </c>
      <c r="M979" s="45">
        <v>2.5176972704255723E-4</v>
      </c>
      <c r="N979" s="45">
        <v>2.5190047686259498E-4</v>
      </c>
      <c r="O979" s="45">
        <v>2.5149805618500599E-4</v>
      </c>
      <c r="P979" s="45">
        <v>2.510290393613931E-4</v>
      </c>
      <c r="Q979" s="45">
        <v>2.512970053873988E-4</v>
      </c>
      <c r="R979" s="45">
        <v>2.520905606881861E-4</v>
      </c>
      <c r="S979" s="45">
        <v>2.529882643730174E-4</v>
      </c>
      <c r="T979" s="45">
        <v>2.5225589113502304E-4</v>
      </c>
      <c r="U979" s="45">
        <v>2.5151943310477911E-4</v>
      </c>
      <c r="V979" s="45">
        <v>6.9782446938705667E-5</v>
      </c>
      <c r="W979" s="45">
        <v>6.440065862781504E-5</v>
      </c>
      <c r="X979" s="45">
        <v>5.1015399510281308E-5</v>
      </c>
      <c r="Y979" s="45">
        <v>5.1529554029567565E-5</v>
      </c>
      <c r="Z979" s="45">
        <v>5.0274457170268581E-5</v>
      </c>
      <c r="AA979" s="45">
        <v>5.0931656857483415E-5</v>
      </c>
      <c r="AB979" s="45">
        <v>6.1193742680911299E-5</v>
      </c>
      <c r="AC979" s="45">
        <v>6.347700823211497E-5</v>
      </c>
      <c r="AD979" s="45">
        <v>4.4952040991356521E-5</v>
      </c>
      <c r="AE979" s="45">
        <v>4.4345505138252492E-5</v>
      </c>
    </row>
    <row r="980" spans="1:31" ht="15" customHeight="1">
      <c r="A980" s="42" t="s">
        <v>47</v>
      </c>
      <c r="B980" s="42" t="s">
        <v>48</v>
      </c>
      <c r="C980" s="42" t="s">
        <v>49</v>
      </c>
      <c r="D980" s="42" t="s">
        <v>357</v>
      </c>
      <c r="E980" s="42" t="s">
        <v>427</v>
      </c>
      <c r="F980" s="42" t="s">
        <v>428</v>
      </c>
      <c r="G980" s="42" t="s">
        <v>440</v>
      </c>
      <c r="H980" s="43" t="s">
        <v>54</v>
      </c>
      <c r="I980" s="44">
        <v>25</v>
      </c>
      <c r="J980" s="45"/>
      <c r="K980" s="45"/>
      <c r="L980" s="45"/>
      <c r="M980" s="45"/>
      <c r="N980" s="45"/>
      <c r="O980" s="45"/>
      <c r="P980" s="45"/>
      <c r="Q980" s="45"/>
      <c r="R980" s="45"/>
      <c r="S980" s="45"/>
      <c r="T980" s="45">
        <v>5.7326002190449602E-8</v>
      </c>
      <c r="U980" s="45">
        <v>5.1086258274910732E-8</v>
      </c>
      <c r="V980" s="45">
        <v>2.5209414511214756E-7</v>
      </c>
      <c r="W980" s="45">
        <v>3.2281182390068591E-6</v>
      </c>
      <c r="X980" s="45">
        <v>2.9799311514000957E-6</v>
      </c>
      <c r="Y980" s="45">
        <v>4.2528707742463177E-6</v>
      </c>
      <c r="Z980" s="45">
        <v>6.4579330466237807E-6</v>
      </c>
      <c r="AA980" s="45">
        <v>8.5092715009537527E-6</v>
      </c>
      <c r="AB980" s="45">
        <v>9.6947066576961709E-6</v>
      </c>
      <c r="AC980" s="45">
        <v>1.6046887974321716E-5</v>
      </c>
      <c r="AD980" s="45">
        <v>1.5136312839821469E-5</v>
      </c>
      <c r="AE980" s="45">
        <v>2.3229638880431439E-5</v>
      </c>
    </row>
    <row r="981" spans="1:31" ht="15" customHeight="1">
      <c r="A981" s="42" t="s">
        <v>47</v>
      </c>
      <c r="B981" s="42" t="s">
        <v>48</v>
      </c>
      <c r="C981" s="42" t="s">
        <v>49</v>
      </c>
      <c r="D981" s="42" t="s">
        <v>357</v>
      </c>
      <c r="E981" s="42" t="s">
        <v>427</v>
      </c>
      <c r="F981" s="42" t="s">
        <v>428</v>
      </c>
      <c r="G981" s="42" t="s">
        <v>440</v>
      </c>
      <c r="H981" s="43" t="s">
        <v>56</v>
      </c>
      <c r="I981" s="44">
        <v>298</v>
      </c>
      <c r="J981" s="45"/>
      <c r="K981" s="45"/>
      <c r="L981" s="45"/>
      <c r="M981" s="45"/>
      <c r="N981" s="45"/>
      <c r="O981" s="45"/>
      <c r="P981" s="45"/>
      <c r="Q981" s="45"/>
      <c r="R981" s="45"/>
      <c r="S981" s="45"/>
      <c r="T981" s="45">
        <v>1.3666518922203186E-7</v>
      </c>
      <c r="U981" s="45">
        <v>1.2178963972738718E-7</v>
      </c>
      <c r="V981" s="45">
        <v>6.0099244194735971E-7</v>
      </c>
      <c r="W981" s="45">
        <v>7.6958338817923524E-6</v>
      </c>
      <c r="X981" s="45">
        <v>7.1041558649378278E-6</v>
      </c>
      <c r="Y981" s="45">
        <v>1.0138843925803218E-5</v>
      </c>
      <c r="Z981" s="45">
        <v>1.5395712383151093E-5</v>
      </c>
      <c r="AA981" s="45">
        <v>2.0286103258273743E-5</v>
      </c>
      <c r="AB981" s="45">
        <v>2.311218067194767E-5</v>
      </c>
      <c r="AC981" s="45">
        <v>3.8255780930782963E-5</v>
      </c>
      <c r="AD981" s="45">
        <v>3.6084969810134389E-5</v>
      </c>
      <c r="AE981" s="45">
        <v>5.5379459090948545E-5</v>
      </c>
    </row>
    <row r="982" spans="1:31" ht="15" customHeight="1">
      <c r="A982" s="42" t="s">
        <v>47</v>
      </c>
      <c r="B982" s="42" t="s">
        <v>48</v>
      </c>
      <c r="C982" s="42" t="s">
        <v>49</v>
      </c>
      <c r="D982" s="42" t="s">
        <v>441</v>
      </c>
      <c r="E982" s="42" t="s">
        <v>442</v>
      </c>
      <c r="F982" s="42" t="s">
        <v>269</v>
      </c>
      <c r="G982" s="42" t="s">
        <v>443</v>
      </c>
      <c r="H982" s="43" t="s">
        <v>54</v>
      </c>
      <c r="I982" s="44">
        <v>25</v>
      </c>
      <c r="J982" s="45">
        <v>4.4744399723435047E-5</v>
      </c>
      <c r="K982" s="45">
        <v>4.3524265467197085E-5</v>
      </c>
      <c r="L982" s="45">
        <v>4.293556552916032E-5</v>
      </c>
      <c r="M982" s="45">
        <v>4.1755748978595414E-5</v>
      </c>
      <c r="N982" s="45">
        <v>4.4899910871438027E-5</v>
      </c>
      <c r="O982" s="45">
        <v>4.2175024021685928E-5</v>
      </c>
      <c r="P982" s="45">
        <v>4.2656363772202966E-5</v>
      </c>
      <c r="Q982" s="45">
        <v>4.2486282220502481E-5</v>
      </c>
      <c r="R982" s="45">
        <v>4.3098419999999995E-5</v>
      </c>
      <c r="S982" s="45">
        <v>4.1350158624999999E-5</v>
      </c>
      <c r="T982" s="45">
        <v>4.1779529874999991E-5</v>
      </c>
      <c r="U982" s="45">
        <v>4.164760545E-5</v>
      </c>
      <c r="V982" s="45">
        <v>3.4777509167586697E-5</v>
      </c>
      <c r="W982" s="45">
        <v>3.3975190290546008E-5</v>
      </c>
      <c r="X982" s="45">
        <v>3.0557708143573395E-5</v>
      </c>
      <c r="Y982" s="45">
        <v>3.0891376107900208E-5</v>
      </c>
      <c r="Z982" s="45">
        <v>3.2625467223447059E-5</v>
      </c>
      <c r="AA982" s="45">
        <v>3.3294678207133306E-5</v>
      </c>
      <c r="AB982" s="45">
        <v>3.2171085289073344E-5</v>
      </c>
      <c r="AC982" s="45">
        <v>3.5028268163241447E-5</v>
      </c>
      <c r="AD982" s="45">
        <v>3.1871337768647294E-5</v>
      </c>
      <c r="AE982" s="45">
        <v>3.3274013407625494E-5</v>
      </c>
    </row>
    <row r="983" spans="1:31" ht="15" customHeight="1">
      <c r="A983" s="42" t="s">
        <v>47</v>
      </c>
      <c r="B983" s="42" t="s">
        <v>48</v>
      </c>
      <c r="C983" s="42" t="s">
        <v>49</v>
      </c>
      <c r="D983" s="42" t="s">
        <v>441</v>
      </c>
      <c r="E983" s="42" t="s">
        <v>442</v>
      </c>
      <c r="F983" s="42" t="s">
        <v>269</v>
      </c>
      <c r="G983" s="42" t="s">
        <v>443</v>
      </c>
      <c r="H983" s="43" t="s">
        <v>55</v>
      </c>
      <c r="I983" s="44">
        <v>1</v>
      </c>
      <c r="J983" s="45">
        <v>9.489392293346105E-2</v>
      </c>
      <c r="K983" s="45">
        <v>9.2306262202831571E-2</v>
      </c>
      <c r="L983" s="45">
        <v>9.1057747374243214E-2</v>
      </c>
      <c r="M983" s="45">
        <v>8.8555592433805161E-2</v>
      </c>
      <c r="N983" s="45">
        <v>9.5223730976145768E-2</v>
      </c>
      <c r="O983" s="45">
        <v>8.9444790945191519E-2</v>
      </c>
      <c r="P983" s="45">
        <v>9.0465616288088052E-2</v>
      </c>
      <c r="Q983" s="45">
        <v>9.0104907333241654E-2</v>
      </c>
      <c r="R983" s="45">
        <v>9.1403129136000003E-2</v>
      </c>
      <c r="S983" s="45">
        <v>8.7695416411899998E-2</v>
      </c>
      <c r="T983" s="45">
        <v>8.8606026958899978E-2</v>
      </c>
      <c r="U983" s="45">
        <v>8.8326241638360017E-2</v>
      </c>
      <c r="V983" s="45">
        <v>7.375614144261787E-2</v>
      </c>
      <c r="W983" s="45">
        <v>7.2054583568189973E-2</v>
      </c>
      <c r="X983" s="45">
        <v>6.4806787430890453E-2</v>
      </c>
      <c r="Y983" s="45">
        <v>6.5514430449634758E-2</v>
      </c>
      <c r="Z983" s="45">
        <v>6.9192090887486526E-2</v>
      </c>
      <c r="AA983" s="45">
        <v>7.0611353541688321E-2</v>
      </c>
      <c r="AB983" s="45">
        <v>6.8228437681066748E-2</v>
      </c>
      <c r="AC983" s="45">
        <v>7.4287951120602463E-2</v>
      </c>
      <c r="AD983" s="45">
        <v>6.7592733139747174E-2</v>
      </c>
      <c r="AE983" s="45">
        <v>7.0567527634892158E-2</v>
      </c>
    </row>
    <row r="984" spans="1:31" ht="15" customHeight="1">
      <c r="A984" s="42" t="s">
        <v>47</v>
      </c>
      <c r="B984" s="42" t="s">
        <v>48</v>
      </c>
      <c r="C984" s="42" t="s">
        <v>49</v>
      </c>
      <c r="D984" s="42" t="s">
        <v>441</v>
      </c>
      <c r="E984" s="42" t="s">
        <v>442</v>
      </c>
      <c r="F984" s="42" t="s">
        <v>269</v>
      </c>
      <c r="G984" s="42" t="s">
        <v>443</v>
      </c>
      <c r="H984" s="43" t="s">
        <v>56</v>
      </c>
      <c r="I984" s="44">
        <v>298</v>
      </c>
      <c r="J984" s="45">
        <v>5.3335324470334576E-5</v>
      </c>
      <c r="K984" s="45">
        <v>5.1880924436898922E-5</v>
      </c>
      <c r="L984" s="45">
        <v>5.1179194110759102E-5</v>
      </c>
      <c r="M984" s="45">
        <v>4.9772852782485738E-5</v>
      </c>
      <c r="N984" s="45">
        <v>5.3520693758754128E-5</v>
      </c>
      <c r="O984" s="45">
        <v>5.0272628633849629E-5</v>
      </c>
      <c r="P984" s="45">
        <v>5.0846385616465931E-5</v>
      </c>
      <c r="Q984" s="45">
        <v>5.0643648406838953E-5</v>
      </c>
      <c r="R984" s="45">
        <v>5.1373316639999998E-5</v>
      </c>
      <c r="S984" s="45">
        <v>4.9289389080999991E-5</v>
      </c>
      <c r="T984" s="45">
        <v>4.9801199610999997E-5</v>
      </c>
      <c r="U984" s="45">
        <v>4.96439456964E-5</v>
      </c>
      <c r="V984" s="45">
        <v>4.1454790927763353E-5</v>
      </c>
      <c r="W984" s="45">
        <v>4.0498426826330842E-5</v>
      </c>
      <c r="X984" s="45">
        <v>3.6424788107139488E-5</v>
      </c>
      <c r="Y984" s="45">
        <v>3.6822520320617051E-5</v>
      </c>
      <c r="Z984" s="45">
        <v>3.8889556930348904E-5</v>
      </c>
      <c r="AA984" s="45">
        <v>3.9687256422902912E-5</v>
      </c>
      <c r="AB984" s="45">
        <v>3.8347933664575426E-5</v>
      </c>
      <c r="AC984" s="45">
        <v>4.1753695650583814E-5</v>
      </c>
      <c r="AD984" s="45">
        <v>3.7990634620227578E-5</v>
      </c>
      <c r="AE984" s="45">
        <v>3.9662623981889603E-5</v>
      </c>
    </row>
    <row r="985" spans="1:31" ht="15" customHeight="1">
      <c r="A985" s="42" t="s">
        <v>47</v>
      </c>
      <c r="B985" s="42" t="s">
        <v>48</v>
      </c>
      <c r="C985" s="42" t="s">
        <v>49</v>
      </c>
      <c r="D985" s="42" t="s">
        <v>441</v>
      </c>
      <c r="E985" s="42" t="s">
        <v>442</v>
      </c>
      <c r="F985" s="42" t="s">
        <v>269</v>
      </c>
      <c r="G985" s="42" t="s">
        <v>444</v>
      </c>
      <c r="H985" s="43" t="s">
        <v>54</v>
      </c>
      <c r="I985" s="44">
        <v>25</v>
      </c>
      <c r="J985" s="45">
        <v>3.042937257212671E-6</v>
      </c>
      <c r="K985" s="45">
        <v>2.9599594541790688E-6</v>
      </c>
      <c r="L985" s="45">
        <v>2.9199236734815209E-6</v>
      </c>
      <c r="M985" s="45">
        <v>2.8396877610415165E-6</v>
      </c>
      <c r="N985" s="45">
        <v>3.0535131207642014E-6</v>
      </c>
      <c r="O985" s="45">
        <v>2.8682014444862711E-6</v>
      </c>
      <c r="P985" s="45">
        <v>2.9009359692375017E-6</v>
      </c>
      <c r="Q985" s="45">
        <v>2.8893692146574218E-6</v>
      </c>
      <c r="R985" s="45">
        <v>2.96144E-6</v>
      </c>
      <c r="S985" s="45">
        <v>2.8788410249999995E-6</v>
      </c>
      <c r="T985" s="45">
        <v>2.7441276749999998E-6</v>
      </c>
      <c r="U985" s="45">
        <v>2.8426223749999996E-6</v>
      </c>
      <c r="V985" s="45">
        <v>2.4781402002828431E-6</v>
      </c>
      <c r="W985" s="45">
        <v>2.4282711717767464E-6</v>
      </c>
      <c r="X985" s="45">
        <v>2.270928232934277E-6</v>
      </c>
      <c r="Y985" s="45">
        <v>2.308110211083984E-6</v>
      </c>
      <c r="Z985" s="45">
        <v>2.280867479729311E-6</v>
      </c>
      <c r="AA985" s="45">
        <v>2.3334503923761845E-6</v>
      </c>
      <c r="AB985" s="45">
        <v>2.1420652132085574E-6</v>
      </c>
      <c r="AC985" s="45">
        <v>2.4468278722927328E-6</v>
      </c>
      <c r="AD985" s="45">
        <v>2.2542023485893261E-6</v>
      </c>
      <c r="AE985" s="45">
        <v>1.9932024755022211E-6</v>
      </c>
    </row>
    <row r="986" spans="1:31" ht="15" customHeight="1">
      <c r="A986" s="42" t="s">
        <v>47</v>
      </c>
      <c r="B986" s="42" t="s">
        <v>48</v>
      </c>
      <c r="C986" s="42" t="s">
        <v>49</v>
      </c>
      <c r="D986" s="42" t="s">
        <v>441</v>
      </c>
      <c r="E986" s="42" t="s">
        <v>442</v>
      </c>
      <c r="F986" s="42" t="s">
        <v>269</v>
      </c>
      <c r="G986" s="42" t="s">
        <v>444</v>
      </c>
      <c r="H986" s="43" t="s">
        <v>55</v>
      </c>
      <c r="I986" s="44">
        <v>1</v>
      </c>
      <c r="J986" s="45">
        <v>6.4534613350966333E-3</v>
      </c>
      <c r="K986" s="45">
        <v>6.2774820104229698E-3</v>
      </c>
      <c r="L986" s="45">
        <v>6.1925741267196089E-3</v>
      </c>
      <c r="M986" s="45">
        <v>6.0224098036168487E-3</v>
      </c>
      <c r="N986" s="45">
        <v>6.4758906265167185E-3</v>
      </c>
      <c r="O986" s="45">
        <v>6.0828816234664842E-3</v>
      </c>
      <c r="P986" s="45">
        <v>6.1523050035588939E-3</v>
      </c>
      <c r="Q986" s="45">
        <v>6.1277742304454604E-3</v>
      </c>
      <c r="R986" s="45">
        <v>6.2806219519999998E-3</v>
      </c>
      <c r="S986" s="45">
        <v>6.1054460458199985E-3</v>
      </c>
      <c r="T986" s="45">
        <v>5.8197459731399994E-3</v>
      </c>
      <c r="U986" s="45">
        <v>6.0286335328999996E-3</v>
      </c>
      <c r="V986" s="45">
        <v>5.255639736759854E-3</v>
      </c>
      <c r="W986" s="45">
        <v>5.1498775011041241E-3</v>
      </c>
      <c r="X986" s="45">
        <v>4.8161845964070152E-3</v>
      </c>
      <c r="Y986" s="45">
        <v>4.8950401356669133E-3</v>
      </c>
      <c r="Z986" s="45">
        <v>4.8372637510099232E-3</v>
      </c>
      <c r="AA986" s="45">
        <v>4.9487815921514123E-3</v>
      </c>
      <c r="AB986" s="45">
        <v>4.5428919041727083E-3</v>
      </c>
      <c r="AC986" s="45">
        <v>5.1892325515584276E-3</v>
      </c>
      <c r="AD986" s="45">
        <v>4.7807123408882433E-3</v>
      </c>
      <c r="AE986" s="45">
        <v>4.2271838100451098E-3</v>
      </c>
    </row>
    <row r="987" spans="1:31" ht="15" customHeight="1">
      <c r="A987" s="42" t="s">
        <v>47</v>
      </c>
      <c r="B987" s="42" t="s">
        <v>48</v>
      </c>
      <c r="C987" s="42" t="s">
        <v>49</v>
      </c>
      <c r="D987" s="42" t="s">
        <v>441</v>
      </c>
      <c r="E987" s="42" t="s">
        <v>442</v>
      </c>
      <c r="F987" s="42" t="s">
        <v>269</v>
      </c>
      <c r="G987" s="42" t="s">
        <v>444</v>
      </c>
      <c r="H987" s="43" t="s">
        <v>56</v>
      </c>
      <c r="I987" s="44">
        <v>298</v>
      </c>
      <c r="J987" s="45">
        <v>3.6271812105975042E-6</v>
      </c>
      <c r="K987" s="45">
        <v>3.5282716693814501E-6</v>
      </c>
      <c r="L987" s="45">
        <v>3.4805490187899727E-6</v>
      </c>
      <c r="M987" s="45">
        <v>3.3849078111614877E-6</v>
      </c>
      <c r="N987" s="45">
        <v>3.6397876399509283E-6</v>
      </c>
      <c r="O987" s="45">
        <v>3.4188961218276353E-6</v>
      </c>
      <c r="P987" s="45">
        <v>3.4579156753311024E-6</v>
      </c>
      <c r="Q987" s="45">
        <v>3.4441281038716466E-6</v>
      </c>
      <c r="R987" s="45">
        <v>3.5300364799999999E-6</v>
      </c>
      <c r="S987" s="45">
        <v>3.4315785017999995E-6</v>
      </c>
      <c r="T987" s="45">
        <v>3.2710001885999995E-6</v>
      </c>
      <c r="U987" s="45">
        <v>3.3884058709999998E-6</v>
      </c>
      <c r="V987" s="45">
        <v>2.9539431187371492E-6</v>
      </c>
      <c r="W987" s="45">
        <v>2.8944992367578821E-6</v>
      </c>
      <c r="X987" s="45">
        <v>2.7069464536576594E-6</v>
      </c>
      <c r="Y987" s="45">
        <v>2.7512673716121093E-6</v>
      </c>
      <c r="Z987" s="45">
        <v>2.7187940358373393E-6</v>
      </c>
      <c r="AA987" s="45">
        <v>2.7814728677124122E-6</v>
      </c>
      <c r="AB987" s="45">
        <v>2.5533417341446006E-6</v>
      </c>
      <c r="AC987" s="45">
        <v>2.9166188237729374E-6</v>
      </c>
      <c r="AD987" s="45">
        <v>2.6870091995184772E-6</v>
      </c>
      <c r="AE987" s="45">
        <v>2.3758973507986474E-6</v>
      </c>
    </row>
    <row r="988" spans="1:31" ht="15" customHeight="1">
      <c r="A988" s="42" t="s">
        <v>47</v>
      </c>
      <c r="B988" s="42" t="s">
        <v>48</v>
      </c>
      <c r="C988" s="42" t="s">
        <v>49</v>
      </c>
      <c r="D988" s="42" t="s">
        <v>441</v>
      </c>
      <c r="E988" s="42" t="s">
        <v>442</v>
      </c>
      <c r="F988" s="42" t="s">
        <v>269</v>
      </c>
      <c r="G988" s="42" t="s">
        <v>445</v>
      </c>
      <c r="H988" s="43" t="s">
        <v>54</v>
      </c>
      <c r="I988" s="44">
        <v>25</v>
      </c>
      <c r="J988" s="45">
        <v>6.2631633608754921E-6</v>
      </c>
      <c r="K988" s="45">
        <v>1.3019222620901551E-5</v>
      </c>
      <c r="L988" s="45">
        <v>1.2033390970078747E-5</v>
      </c>
      <c r="M988" s="45">
        <v>7.6242877500188802E-6</v>
      </c>
      <c r="N988" s="45">
        <v>7.4487442752344182E-6</v>
      </c>
      <c r="O988" s="45">
        <v>6.2082620127626568E-6</v>
      </c>
      <c r="P988" s="45">
        <v>6.4279891531278444E-6</v>
      </c>
      <c r="Q988" s="45">
        <v>4.5625877430546932E-6</v>
      </c>
      <c r="R988" s="45">
        <v>4.2248474999999997E-6</v>
      </c>
      <c r="S988" s="45">
        <v>4.584457524999999E-6</v>
      </c>
      <c r="T988" s="45">
        <v>5.3649699E-6</v>
      </c>
      <c r="U988" s="45">
        <v>4.3574985000000003E-6</v>
      </c>
      <c r="V988" s="45">
        <v>3.7020953878323149E-6</v>
      </c>
      <c r="W988" s="45">
        <v>3.7436828772451312E-6</v>
      </c>
      <c r="X988" s="45">
        <v>3.1891008497297927E-6</v>
      </c>
      <c r="Y988" s="45">
        <v>3.3952351710804994E-6</v>
      </c>
      <c r="Z988" s="45">
        <v>2.8456875187511742E-6</v>
      </c>
      <c r="AA988" s="45">
        <v>2.3184623547515007E-6</v>
      </c>
      <c r="AB988" s="45">
        <v>2.8559575945671093E-6</v>
      </c>
      <c r="AC988" s="45">
        <v>3.0740115302824705E-6</v>
      </c>
      <c r="AD988" s="45">
        <v>3.4027809727414518E-6</v>
      </c>
      <c r="AE988" s="45">
        <v>3.0834926412766745E-6</v>
      </c>
    </row>
    <row r="989" spans="1:31" ht="15" customHeight="1">
      <c r="A989" s="42" t="s">
        <v>47</v>
      </c>
      <c r="B989" s="42" t="s">
        <v>48</v>
      </c>
      <c r="C989" s="42" t="s">
        <v>49</v>
      </c>
      <c r="D989" s="42" t="s">
        <v>441</v>
      </c>
      <c r="E989" s="42" t="s">
        <v>442</v>
      </c>
      <c r="F989" s="42" t="s">
        <v>269</v>
      </c>
      <c r="G989" s="42" t="s">
        <v>445</v>
      </c>
      <c r="H989" s="43" t="s">
        <v>55</v>
      </c>
      <c r="I989" s="44">
        <v>1</v>
      </c>
      <c r="J989" s="45">
        <v>1.3282916855744743E-2</v>
      </c>
      <c r="K989" s="45">
        <v>2.7611167334408007E-2</v>
      </c>
      <c r="L989" s="45">
        <v>2.5520415569343011E-2</v>
      </c>
      <c r="M989" s="45">
        <v>1.6169589460240039E-2</v>
      </c>
      <c r="N989" s="45">
        <v>1.5797296858917155E-2</v>
      </c>
      <c r="O989" s="45">
        <v>1.3166482076667041E-2</v>
      </c>
      <c r="P989" s="45">
        <v>1.3632479395953533E-2</v>
      </c>
      <c r="Q989" s="45">
        <v>9.6763360854703936E-3</v>
      </c>
      <c r="R989" s="45">
        <v>8.9600565779999995E-3</v>
      </c>
      <c r="S989" s="45">
        <v>9.7227175190200011E-3</v>
      </c>
      <c r="T989" s="45">
        <v>1.1378028163920003E-2</v>
      </c>
      <c r="U989" s="45">
        <v>9.2413828187999994E-3</v>
      </c>
      <c r="V989" s="45">
        <v>7.8514038985147729E-3</v>
      </c>
      <c r="W989" s="45">
        <v>7.9396026460614756E-3</v>
      </c>
      <c r="X989" s="45">
        <v>6.7634450821069444E-3</v>
      </c>
      <c r="Y989" s="45">
        <v>7.2006147508275227E-3</v>
      </c>
      <c r="Z989" s="45">
        <v>6.0351340897674896E-3</v>
      </c>
      <c r="AA989" s="45">
        <v>4.9169949619569829E-3</v>
      </c>
      <c r="AB989" s="45">
        <v>6.0569148665579262E-3</v>
      </c>
      <c r="AC989" s="45">
        <v>6.5193636534230624E-3</v>
      </c>
      <c r="AD989" s="45">
        <v>7.2166178869900706E-3</v>
      </c>
      <c r="AE989" s="45">
        <v>6.5394711936195716E-3</v>
      </c>
    </row>
    <row r="990" spans="1:31" ht="15" customHeight="1">
      <c r="A990" s="42" t="s">
        <v>47</v>
      </c>
      <c r="B990" s="42" t="s">
        <v>48</v>
      </c>
      <c r="C990" s="42" t="s">
        <v>49</v>
      </c>
      <c r="D990" s="42" t="s">
        <v>441</v>
      </c>
      <c r="E990" s="42" t="s">
        <v>442</v>
      </c>
      <c r="F990" s="42" t="s">
        <v>269</v>
      </c>
      <c r="G990" s="42" t="s">
        <v>445</v>
      </c>
      <c r="H990" s="43" t="s">
        <v>56</v>
      </c>
      <c r="I990" s="44">
        <v>298</v>
      </c>
      <c r="J990" s="45">
        <v>7.4656907261635866E-6</v>
      </c>
      <c r="K990" s="45">
        <v>1.551891336411465E-5</v>
      </c>
      <c r="L990" s="45">
        <v>1.4343802036333868E-5</v>
      </c>
      <c r="M990" s="45">
        <v>9.0881509980225048E-6</v>
      </c>
      <c r="N990" s="45">
        <v>8.8789031760794274E-6</v>
      </c>
      <c r="O990" s="45">
        <v>7.4002483192130859E-6</v>
      </c>
      <c r="P990" s="45">
        <v>7.6621630705283912E-6</v>
      </c>
      <c r="Q990" s="45">
        <v>5.4386045897211947E-6</v>
      </c>
      <c r="R990" s="45">
        <v>5.0360182199999993E-6</v>
      </c>
      <c r="S990" s="45">
        <v>5.4646733697999996E-6</v>
      </c>
      <c r="T990" s="45">
        <v>6.3950441208000012E-6</v>
      </c>
      <c r="U990" s="45">
        <v>5.1941382119999992E-6</v>
      </c>
      <c r="V990" s="45">
        <v>4.4128977022961194E-6</v>
      </c>
      <c r="W990" s="45">
        <v>4.4624699896761961E-6</v>
      </c>
      <c r="X990" s="45">
        <v>3.8014082128779135E-6</v>
      </c>
      <c r="Y990" s="45">
        <v>4.0471203239279558E-6</v>
      </c>
      <c r="Z990" s="45">
        <v>3.3920595223514001E-6</v>
      </c>
      <c r="AA990" s="45">
        <v>2.7636071268637889E-6</v>
      </c>
      <c r="AB990" s="45">
        <v>3.404301452723995E-6</v>
      </c>
      <c r="AC990" s="45">
        <v>3.6642217440967046E-6</v>
      </c>
      <c r="AD990" s="45">
        <v>4.0561149195078111E-6</v>
      </c>
      <c r="AE990" s="45">
        <v>3.6755232284017966E-6</v>
      </c>
    </row>
    <row r="991" spans="1:31" ht="15" customHeight="1">
      <c r="A991" s="42" t="s">
        <v>47</v>
      </c>
      <c r="B991" s="42" t="s">
        <v>48</v>
      </c>
      <c r="C991" s="42" t="s">
        <v>49</v>
      </c>
      <c r="D991" s="42" t="s">
        <v>441</v>
      </c>
      <c r="E991" s="42" t="s">
        <v>442</v>
      </c>
      <c r="F991" s="42" t="s">
        <v>269</v>
      </c>
      <c r="G991" s="42" t="s">
        <v>446</v>
      </c>
      <c r="H991" s="43" t="s">
        <v>54</v>
      </c>
      <c r="I991" s="44">
        <v>25</v>
      </c>
      <c r="J991" s="45">
        <v>9.0660380029143099E-6</v>
      </c>
      <c r="K991" s="45">
        <v>8.4205745616138582E-6</v>
      </c>
      <c r="L991" s="45">
        <v>8.5517355342802757E-6</v>
      </c>
      <c r="M991" s="45">
        <v>6.7424840144351023E-6</v>
      </c>
      <c r="N991" s="45">
        <v>7.0566898561816642E-6</v>
      </c>
      <c r="O991" s="45">
        <v>3.628083206894969E-6</v>
      </c>
      <c r="P991" s="45">
        <v>5.4267547338331936E-6</v>
      </c>
      <c r="Q991" s="45">
        <v>7.2505245995490911E-6</v>
      </c>
      <c r="R991" s="45">
        <v>7.4365675000000004E-6</v>
      </c>
      <c r="S991" s="45">
        <v>7.5772976749999996E-6</v>
      </c>
      <c r="T991" s="45">
        <v>6.6235182249999997E-6</v>
      </c>
      <c r="U991" s="45">
        <v>6.5754300750000014E-6</v>
      </c>
      <c r="V991" s="45">
        <v>5.1369392603616157E-6</v>
      </c>
      <c r="W991" s="45">
        <v>5.2826943530032895E-6</v>
      </c>
      <c r="X991" s="45">
        <v>4.034369118984059E-6</v>
      </c>
      <c r="Y991" s="45">
        <v>3.9527111721758641E-6</v>
      </c>
      <c r="Z991" s="45">
        <v>4.4074390293887394E-6</v>
      </c>
      <c r="AA991" s="45">
        <v>3.8583218925546136E-6</v>
      </c>
      <c r="AB991" s="45">
        <v>3.5008797320125035E-6</v>
      </c>
      <c r="AC991" s="45">
        <v>4.4670622911578527E-6</v>
      </c>
      <c r="AD991" s="45">
        <v>4.6966042570104674E-6</v>
      </c>
      <c r="AE991" s="45">
        <v>4.8613557879208167E-6</v>
      </c>
    </row>
    <row r="992" spans="1:31" ht="15" customHeight="1">
      <c r="A992" s="42" t="s">
        <v>47</v>
      </c>
      <c r="B992" s="42" t="s">
        <v>48</v>
      </c>
      <c r="C992" s="42" t="s">
        <v>49</v>
      </c>
      <c r="D992" s="42" t="s">
        <v>441</v>
      </c>
      <c r="E992" s="42" t="s">
        <v>442</v>
      </c>
      <c r="F992" s="42" t="s">
        <v>269</v>
      </c>
      <c r="G992" s="42" t="s">
        <v>446</v>
      </c>
      <c r="H992" s="43" t="s">
        <v>55</v>
      </c>
      <c r="I992" s="44">
        <v>1</v>
      </c>
      <c r="J992" s="45">
        <v>1.9227253396580667E-2</v>
      </c>
      <c r="K992" s="45">
        <v>1.7858354530270668E-2</v>
      </c>
      <c r="L992" s="45">
        <v>1.8136520721101609E-2</v>
      </c>
      <c r="M992" s="45">
        <v>1.4299460097813963E-2</v>
      </c>
      <c r="N992" s="45">
        <v>1.4965827846990075E-2</v>
      </c>
      <c r="O992" s="45">
        <v>7.6944388651828495E-3</v>
      </c>
      <c r="P992" s="45">
        <v>1.1509061439513435E-2</v>
      </c>
      <c r="Q992" s="45">
        <v>1.5376912570723713E-2</v>
      </c>
      <c r="R992" s="45">
        <v>1.5771472354000001E-2</v>
      </c>
      <c r="S992" s="45">
        <v>1.6069932909139998E-2</v>
      </c>
      <c r="T992" s="45">
        <v>1.404715745158E-2</v>
      </c>
      <c r="U992" s="45">
        <v>1.3945172103060002E-2</v>
      </c>
      <c r="V992" s="45">
        <v>1.0894420783374914E-2</v>
      </c>
      <c r="W992" s="45">
        <v>1.1203538183849377E-2</v>
      </c>
      <c r="X992" s="45">
        <v>8.5560900275413951E-3</v>
      </c>
      <c r="Y992" s="45">
        <v>8.3829098539505726E-3</v>
      </c>
      <c r="Z992" s="45">
        <v>9.3472966935276413E-3</v>
      </c>
      <c r="AA992" s="45">
        <v>8.182729069729824E-3</v>
      </c>
      <c r="AB992" s="45">
        <v>7.4246657356521178E-3</v>
      </c>
      <c r="AC992" s="45">
        <v>9.4737457070875747E-3</v>
      </c>
      <c r="AD992" s="45">
        <v>9.9605583082677997E-3</v>
      </c>
      <c r="AE992" s="45">
        <v>1.0309963355022468E-2</v>
      </c>
    </row>
    <row r="993" spans="1:31" ht="15" customHeight="1">
      <c r="A993" s="42" t="s">
        <v>47</v>
      </c>
      <c r="B993" s="42" t="s">
        <v>48</v>
      </c>
      <c r="C993" s="42" t="s">
        <v>49</v>
      </c>
      <c r="D993" s="42" t="s">
        <v>441</v>
      </c>
      <c r="E993" s="42" t="s">
        <v>442</v>
      </c>
      <c r="F993" s="42" t="s">
        <v>269</v>
      </c>
      <c r="G993" s="42" t="s">
        <v>446</v>
      </c>
      <c r="H993" s="43" t="s">
        <v>56</v>
      </c>
      <c r="I993" s="44">
        <v>298</v>
      </c>
      <c r="J993" s="45">
        <v>1.0806717299473856E-5</v>
      </c>
      <c r="K993" s="45">
        <v>1.0037324877443717E-5</v>
      </c>
      <c r="L993" s="45">
        <v>1.019366875686209E-5</v>
      </c>
      <c r="M993" s="45">
        <v>8.0370409452066414E-6</v>
      </c>
      <c r="N993" s="45">
        <v>8.4115743085685442E-6</v>
      </c>
      <c r="O993" s="45">
        <v>4.3246751826188036E-6</v>
      </c>
      <c r="P993" s="45">
        <v>6.468691642729167E-6</v>
      </c>
      <c r="Q993" s="45">
        <v>8.6426253226625181E-6</v>
      </c>
      <c r="R993" s="45">
        <v>8.8643884600000003E-6</v>
      </c>
      <c r="S993" s="45">
        <v>9.032138828600001E-6</v>
      </c>
      <c r="T993" s="45">
        <v>7.8952337242000007E-6</v>
      </c>
      <c r="U993" s="45">
        <v>7.8379126494000007E-6</v>
      </c>
      <c r="V993" s="45">
        <v>6.1232315983510458E-6</v>
      </c>
      <c r="W993" s="45">
        <v>6.296971668779921E-6</v>
      </c>
      <c r="X993" s="45">
        <v>4.8089679898290003E-6</v>
      </c>
      <c r="Y993" s="45">
        <v>4.7116317172336308E-6</v>
      </c>
      <c r="Z993" s="45">
        <v>5.2536673230313787E-6</v>
      </c>
      <c r="AA993" s="45">
        <v>4.5991196959250994E-6</v>
      </c>
      <c r="AB993" s="45">
        <v>4.1730486405589045E-6</v>
      </c>
      <c r="AC993" s="45">
        <v>5.3247382510601605E-6</v>
      </c>
      <c r="AD993" s="45">
        <v>5.598352274356478E-6</v>
      </c>
      <c r="AE993" s="45">
        <v>5.7947360992016162E-6</v>
      </c>
    </row>
    <row r="994" spans="1:31" ht="15" customHeight="1">
      <c r="A994" s="42" t="s">
        <v>47</v>
      </c>
      <c r="B994" s="42" t="s">
        <v>48</v>
      </c>
      <c r="C994" s="42" t="s">
        <v>49</v>
      </c>
      <c r="D994" s="42" t="s">
        <v>441</v>
      </c>
      <c r="E994" s="42" t="s">
        <v>442</v>
      </c>
      <c r="F994" s="42" t="s">
        <v>269</v>
      </c>
      <c r="G994" s="42" t="s">
        <v>447</v>
      </c>
      <c r="H994" s="43" t="s">
        <v>54</v>
      </c>
      <c r="I994" s="44">
        <v>25</v>
      </c>
      <c r="J994" s="45">
        <v>3.5614194085967195E-5</v>
      </c>
      <c r="K994" s="45">
        <v>3.4643031248133062E-5</v>
      </c>
      <c r="L994" s="45">
        <v>3.4174456991215339E-5</v>
      </c>
      <c r="M994" s="45">
        <v>3.3235384931306864E-5</v>
      </c>
      <c r="N994" s="45">
        <v>3.5737972798873004E-5</v>
      </c>
      <c r="O994" s="45">
        <v>3.3569105862916703E-5</v>
      </c>
      <c r="P994" s="45">
        <v>3.3952227044610112E-5</v>
      </c>
      <c r="Q994" s="45">
        <v>3.3816851054985839E-5</v>
      </c>
      <c r="R994" s="45">
        <v>3.2705392500000003E-5</v>
      </c>
      <c r="S994" s="45">
        <v>3.3309904349999999E-5</v>
      </c>
      <c r="T994" s="45">
        <v>3.4455653324999997E-5</v>
      </c>
      <c r="U994" s="45">
        <v>3.3477337974999995E-5</v>
      </c>
      <c r="V994" s="45">
        <v>3.1623278520871871E-5</v>
      </c>
      <c r="W994" s="45">
        <v>3.1190090725285633E-5</v>
      </c>
      <c r="X994" s="45">
        <v>3.2037061283974814E-5</v>
      </c>
      <c r="Y994" s="45">
        <v>3.1694630443804399E-5</v>
      </c>
      <c r="Z994" s="45">
        <v>3.2368618314208054E-5</v>
      </c>
      <c r="AA994" s="45">
        <v>2.9096520058442962E-5</v>
      </c>
      <c r="AB994" s="45">
        <v>2.7311813510044258E-5</v>
      </c>
      <c r="AC994" s="45">
        <v>2.7909145083806931E-5</v>
      </c>
      <c r="AD994" s="45">
        <v>2.6717645916185177E-5</v>
      </c>
      <c r="AE994" s="45">
        <v>3.2141915715094649E-5</v>
      </c>
    </row>
    <row r="995" spans="1:31" ht="15" customHeight="1">
      <c r="A995" s="42" t="s">
        <v>47</v>
      </c>
      <c r="B995" s="42" t="s">
        <v>48</v>
      </c>
      <c r="C995" s="42" t="s">
        <v>49</v>
      </c>
      <c r="D995" s="42" t="s">
        <v>441</v>
      </c>
      <c r="E995" s="42" t="s">
        <v>442</v>
      </c>
      <c r="F995" s="42" t="s">
        <v>269</v>
      </c>
      <c r="G995" s="42" t="s">
        <v>447</v>
      </c>
      <c r="H995" s="43" t="s">
        <v>55</v>
      </c>
      <c r="I995" s="44">
        <v>1</v>
      </c>
      <c r="J995" s="45">
        <v>7.5530582817519246E-2</v>
      </c>
      <c r="K995" s="45">
        <v>7.347094067104061E-2</v>
      </c>
      <c r="L995" s="45">
        <v>7.2477188386969496E-2</v>
      </c>
      <c r="M995" s="45">
        <v>7.0485604362315588E-2</v>
      </c>
      <c r="N995" s="45">
        <v>7.5793092711849891E-2</v>
      </c>
      <c r="O995" s="45">
        <v>7.1193359714073742E-2</v>
      </c>
      <c r="P995" s="45">
        <v>7.2005883116209118E-2</v>
      </c>
      <c r="Q995" s="45">
        <v>7.1718777717413973E-2</v>
      </c>
      <c r="R995" s="45">
        <v>6.9361596413999999E-2</v>
      </c>
      <c r="S995" s="45">
        <v>7.0643645145479994E-2</v>
      </c>
      <c r="T995" s="45">
        <v>7.3073549571659999E-2</v>
      </c>
      <c r="U995" s="45">
        <v>7.0998738377379994E-2</v>
      </c>
      <c r="V995" s="45">
        <v>6.7066649087065069E-2</v>
      </c>
      <c r="W995" s="45">
        <v>6.6147944410185774E-2</v>
      </c>
      <c r="X995" s="45">
        <v>6.7944199571053784E-2</v>
      </c>
      <c r="Y995" s="45">
        <v>6.7217972245220386E-2</v>
      </c>
      <c r="Z995" s="45">
        <v>6.8647365720772444E-2</v>
      </c>
      <c r="AA995" s="45">
        <v>6.170789973994583E-2</v>
      </c>
      <c r="AB995" s="45">
        <v>5.7922894092101863E-2</v>
      </c>
      <c r="AC995" s="45">
        <v>5.9189714893737741E-2</v>
      </c>
      <c r="AD995" s="45">
        <v>5.6662783459045525E-2</v>
      </c>
      <c r="AE995" s="45">
        <v>6.8166574848572734E-2</v>
      </c>
    </row>
    <row r="996" spans="1:31" ht="15" customHeight="1">
      <c r="A996" s="42" t="s">
        <v>47</v>
      </c>
      <c r="B996" s="42" t="s">
        <v>48</v>
      </c>
      <c r="C996" s="42" t="s">
        <v>49</v>
      </c>
      <c r="D996" s="42" t="s">
        <v>441</v>
      </c>
      <c r="E996" s="42" t="s">
        <v>442</v>
      </c>
      <c r="F996" s="42" t="s">
        <v>269</v>
      </c>
      <c r="G996" s="42" t="s">
        <v>447</v>
      </c>
      <c r="H996" s="43" t="s">
        <v>56</v>
      </c>
      <c r="I996" s="44">
        <v>298</v>
      </c>
      <c r="J996" s="45">
        <v>4.2452119350472897E-5</v>
      </c>
      <c r="K996" s="45">
        <v>4.1294493247774616E-5</v>
      </c>
      <c r="L996" s="45">
        <v>4.0735952733528689E-5</v>
      </c>
      <c r="M996" s="45">
        <v>3.9616578838117772E-5</v>
      </c>
      <c r="N996" s="45">
        <v>4.2599663576256623E-5</v>
      </c>
      <c r="O996" s="45">
        <v>4.0014374188596714E-5</v>
      </c>
      <c r="P996" s="45">
        <v>4.0471054637175256E-5</v>
      </c>
      <c r="Q996" s="45">
        <v>4.0309686457543122E-5</v>
      </c>
      <c r="R996" s="45">
        <v>3.8984827859999999E-5</v>
      </c>
      <c r="S996" s="45">
        <v>3.9705405985199994E-5</v>
      </c>
      <c r="T996" s="45">
        <v>4.1071138763399995E-5</v>
      </c>
      <c r="U996" s="45">
        <v>3.9904986866199995E-5</v>
      </c>
      <c r="V996" s="45">
        <v>3.7694947996879275E-5</v>
      </c>
      <c r="W996" s="45">
        <v>3.7178588144540484E-5</v>
      </c>
      <c r="X996" s="45">
        <v>3.8188177050497989E-5</v>
      </c>
      <c r="Y996" s="45">
        <v>3.777999948901486E-5</v>
      </c>
      <c r="Z996" s="45">
        <v>3.8583393030536007E-5</v>
      </c>
      <c r="AA996" s="45">
        <v>3.4683051909664013E-5</v>
      </c>
      <c r="AB996" s="45">
        <v>3.2555681703972754E-5</v>
      </c>
      <c r="AC996" s="45">
        <v>3.3267700939897872E-5</v>
      </c>
      <c r="AD996" s="45">
        <v>3.1847433932092734E-5</v>
      </c>
      <c r="AE996" s="45">
        <v>3.8313163532392831E-5</v>
      </c>
    </row>
    <row r="997" spans="1:31" ht="15" customHeight="1">
      <c r="A997" s="42" t="s">
        <v>47</v>
      </c>
      <c r="B997" s="42" t="s">
        <v>48</v>
      </c>
      <c r="C997" s="42" t="s">
        <v>49</v>
      </c>
      <c r="D997" s="42" t="s">
        <v>441</v>
      </c>
      <c r="E997" s="42" t="s">
        <v>442</v>
      </c>
      <c r="F997" s="42" t="s">
        <v>269</v>
      </c>
      <c r="G997" s="42" t="s">
        <v>448</v>
      </c>
      <c r="H997" s="43" t="s">
        <v>54</v>
      </c>
      <c r="I997" s="44">
        <v>25</v>
      </c>
      <c r="J997" s="45">
        <v>4.9932349749984659E-5</v>
      </c>
      <c r="K997" s="45">
        <v>4.8570745374890042E-5</v>
      </c>
      <c r="L997" s="45">
        <v>4.7913787825218183E-5</v>
      </c>
      <c r="M997" s="45">
        <v>4.6597175846786108E-5</v>
      </c>
      <c r="N997" s="45">
        <v>5.0105891848662963E-5</v>
      </c>
      <c r="O997" s="45">
        <v>4.7065064302602642E-5</v>
      </c>
      <c r="P997" s="45">
        <v>4.7602213642407038E-5</v>
      </c>
      <c r="Q997" s="45">
        <v>4.7412411754840733E-5</v>
      </c>
      <c r="R997" s="45">
        <v>4.9820417499999999E-5</v>
      </c>
      <c r="S997" s="45">
        <v>4.6251572499999998E-5</v>
      </c>
      <c r="T997" s="45">
        <v>4.4791807499999991E-5</v>
      </c>
      <c r="U997" s="45">
        <v>4.1811465000000002E-5</v>
      </c>
      <c r="V997" s="45">
        <v>3.6371796520909296E-5</v>
      </c>
      <c r="W997" s="45">
        <v>3.4679985365912621E-5</v>
      </c>
      <c r="X997" s="45">
        <v>3.4132450465629253E-5</v>
      </c>
      <c r="Y997" s="45">
        <v>3.2015108878656217E-5</v>
      </c>
      <c r="Z997" s="45">
        <v>3.6097804112045596E-5</v>
      </c>
      <c r="AA997" s="45">
        <v>3.7579025600519121E-5</v>
      </c>
      <c r="AB997" s="45">
        <v>3.7917911397616336E-5</v>
      </c>
      <c r="AC997" s="45">
        <v>4.7235084532405575E-5</v>
      </c>
      <c r="AD997" s="45">
        <v>4.5887869633869822E-5</v>
      </c>
      <c r="AE997" s="45">
        <v>4.6223375832845823E-5</v>
      </c>
    </row>
    <row r="998" spans="1:31" ht="15" customHeight="1">
      <c r="A998" s="42" t="s">
        <v>47</v>
      </c>
      <c r="B998" s="42" t="s">
        <v>48</v>
      </c>
      <c r="C998" s="42" t="s">
        <v>49</v>
      </c>
      <c r="D998" s="42" t="s">
        <v>441</v>
      </c>
      <c r="E998" s="42" t="s">
        <v>442</v>
      </c>
      <c r="F998" s="42" t="s">
        <v>269</v>
      </c>
      <c r="G998" s="42" t="s">
        <v>448</v>
      </c>
      <c r="H998" s="43" t="s">
        <v>55</v>
      </c>
      <c r="I998" s="44">
        <v>1</v>
      </c>
      <c r="J998" s="45">
        <v>0.10589652734976746</v>
      </c>
      <c r="K998" s="45">
        <v>0.1030088367910668</v>
      </c>
      <c r="L998" s="45">
        <v>0.10161556121972273</v>
      </c>
      <c r="M998" s="45">
        <v>9.8823290535863986E-2</v>
      </c>
      <c r="N998" s="45">
        <v>0.10626457543264442</v>
      </c>
      <c r="O998" s="45">
        <v>9.9815588372959688E-2</v>
      </c>
      <c r="P998" s="45">
        <v>0.10095477469281684</v>
      </c>
      <c r="Q998" s="45">
        <v>0.10055224284966623</v>
      </c>
      <c r="R998" s="45">
        <v>0.105659141434</v>
      </c>
      <c r="S998" s="45">
        <v>9.8090334958E-2</v>
      </c>
      <c r="T998" s="45">
        <v>9.4994465346000007E-2</v>
      </c>
      <c r="U998" s="45">
        <v>8.8673754972000002E-2</v>
      </c>
      <c r="V998" s="45">
        <v>7.7137306061544439E-2</v>
      </c>
      <c r="W998" s="45">
        <v>7.3549312964027502E-2</v>
      </c>
      <c r="X998" s="45">
        <v>7.2388100947506515E-2</v>
      </c>
      <c r="Y998" s="45">
        <v>6.7897642909854089E-2</v>
      </c>
      <c r="Z998" s="45">
        <v>7.6556222960826315E-2</v>
      </c>
      <c r="AA998" s="45">
        <v>7.9697597493580949E-2</v>
      </c>
      <c r="AB998" s="45">
        <v>8.0416306492064715E-2</v>
      </c>
      <c r="AC998" s="45">
        <v>0.10017616727632575</v>
      </c>
      <c r="AD998" s="45">
        <v>9.7318993919511126E-2</v>
      </c>
      <c r="AE998" s="45">
        <v>9.8030535466299418E-2</v>
      </c>
    </row>
    <row r="999" spans="1:31" ht="15" customHeight="1">
      <c r="A999" s="42" t="s">
        <v>47</v>
      </c>
      <c r="B999" s="42" t="s">
        <v>48</v>
      </c>
      <c r="C999" s="42" t="s">
        <v>49</v>
      </c>
      <c r="D999" s="42" t="s">
        <v>441</v>
      </c>
      <c r="E999" s="42" t="s">
        <v>442</v>
      </c>
      <c r="F999" s="42" t="s">
        <v>269</v>
      </c>
      <c r="G999" s="42" t="s">
        <v>448</v>
      </c>
      <c r="H999" s="43" t="s">
        <v>56</v>
      </c>
      <c r="I999" s="44">
        <v>298</v>
      </c>
      <c r="J999" s="45">
        <v>5.9519360901981711E-5</v>
      </c>
      <c r="K999" s="45">
        <v>5.7896328486868934E-5</v>
      </c>
      <c r="L999" s="45">
        <v>5.7113235087660073E-5</v>
      </c>
      <c r="M999" s="45">
        <v>5.5543833609369047E-5</v>
      </c>
      <c r="N999" s="45">
        <v>5.9726223083606259E-5</v>
      </c>
      <c r="O999" s="45">
        <v>5.6101556648702349E-5</v>
      </c>
      <c r="P999" s="45">
        <v>5.6741838661749189E-5</v>
      </c>
      <c r="Q999" s="45">
        <v>5.6515594811770147E-5</v>
      </c>
      <c r="R999" s="45">
        <v>5.9385937659999993E-5</v>
      </c>
      <c r="S999" s="45">
        <v>5.5131874419999995E-5</v>
      </c>
      <c r="T999" s="45">
        <v>5.3391834539999989E-5</v>
      </c>
      <c r="U999" s="45">
        <v>4.9839266279999991E-5</v>
      </c>
      <c r="V999" s="45">
        <v>4.3355181452923881E-5</v>
      </c>
      <c r="W999" s="45">
        <v>4.1338542556167849E-5</v>
      </c>
      <c r="X999" s="45">
        <v>4.0685880955030076E-5</v>
      </c>
      <c r="Y999" s="45">
        <v>3.8162009783358211E-5</v>
      </c>
      <c r="Z999" s="45">
        <v>4.3028582501558356E-5</v>
      </c>
      <c r="AA999" s="45">
        <v>4.4794198515818799E-5</v>
      </c>
      <c r="AB999" s="45">
        <v>4.5198150385958674E-5</v>
      </c>
      <c r="AC999" s="45">
        <v>5.6304220762627459E-5</v>
      </c>
      <c r="AD999" s="45">
        <v>5.4698340603572836E-5</v>
      </c>
      <c r="AE999" s="45">
        <v>5.5098263992752226E-5</v>
      </c>
    </row>
    <row r="1000" spans="1:31" ht="15" customHeight="1">
      <c r="A1000" s="42" t="s">
        <v>47</v>
      </c>
      <c r="B1000" s="42" t="s">
        <v>48</v>
      </c>
      <c r="C1000" s="42" t="s">
        <v>49</v>
      </c>
      <c r="D1000" s="42" t="s">
        <v>441</v>
      </c>
      <c r="E1000" s="42" t="s">
        <v>442</v>
      </c>
      <c r="F1000" s="42" t="s">
        <v>269</v>
      </c>
      <c r="G1000" s="42" t="s">
        <v>449</v>
      </c>
      <c r="H1000" s="43" t="s">
        <v>54</v>
      </c>
      <c r="I1000" s="44">
        <v>25</v>
      </c>
      <c r="J1000" s="45">
        <v>3.163848050058781E-4</v>
      </c>
      <c r="K1000" s="45">
        <v>1.3135043677752346E-4</v>
      </c>
      <c r="L1000" s="45">
        <v>1.3098611425387194E-4</v>
      </c>
      <c r="M1000" s="45">
        <v>2.3583887305532214E-4</v>
      </c>
      <c r="N1000" s="45">
        <v>3.0987161268471663E-4</v>
      </c>
      <c r="O1000" s="45">
        <v>2.9002447368323473E-4</v>
      </c>
      <c r="P1000" s="45">
        <v>2.7803553669648856E-4</v>
      </c>
      <c r="Q1000" s="45">
        <v>2.5421169858445239E-4</v>
      </c>
      <c r="R1000" s="45">
        <v>2.3128305782499998E-4</v>
      </c>
      <c r="S1000" s="45">
        <v>2.5172130160000002E-4</v>
      </c>
      <c r="T1000" s="45">
        <v>2.58632163925E-4</v>
      </c>
      <c r="U1000" s="45">
        <v>2.6022160439999998E-4</v>
      </c>
      <c r="V1000" s="45">
        <v>2.1824100025875307E-4</v>
      </c>
      <c r="W1000" s="45">
        <v>2.1939311935934475E-4</v>
      </c>
      <c r="X1000" s="45">
        <v>2.0632673931559575E-4</v>
      </c>
      <c r="Y1000" s="45">
        <v>2.0564194901535123E-4</v>
      </c>
      <c r="Z1000" s="45">
        <v>2.1176705700558441E-4</v>
      </c>
      <c r="AA1000" s="45">
        <v>2.1931704572299794E-4</v>
      </c>
      <c r="AB1000" s="45">
        <v>2.2116796835660297E-4</v>
      </c>
      <c r="AC1000" s="45">
        <v>2.3577589661887344E-4</v>
      </c>
      <c r="AD1000" s="45">
        <v>1.9891782334109228E-4</v>
      </c>
      <c r="AE1000" s="45">
        <v>2.2235606553154937E-4</v>
      </c>
    </row>
    <row r="1001" spans="1:31" ht="15" customHeight="1">
      <c r="A1001" s="42" t="s">
        <v>47</v>
      </c>
      <c r="B1001" s="42" t="s">
        <v>48</v>
      </c>
      <c r="C1001" s="42" t="s">
        <v>49</v>
      </c>
      <c r="D1001" s="42" t="s">
        <v>441</v>
      </c>
      <c r="E1001" s="42" t="s">
        <v>442</v>
      </c>
      <c r="F1001" s="42" t="s">
        <v>269</v>
      </c>
      <c r="G1001" s="42" t="s">
        <v>449</v>
      </c>
      <c r="H1001" s="43" t="s">
        <v>55</v>
      </c>
      <c r="I1001" s="44">
        <v>1</v>
      </c>
      <c r="J1001" s="45">
        <v>0.67098889445646615</v>
      </c>
      <c r="K1001" s="45">
        <v>0.27856800631777173</v>
      </c>
      <c r="L1001" s="45">
        <v>0.27779535110961162</v>
      </c>
      <c r="M1001" s="45">
        <v>0.50016708197572723</v>
      </c>
      <c r="N1001" s="45">
        <v>0.65717571618174708</v>
      </c>
      <c r="O1001" s="45">
        <v>0.6150839037874043</v>
      </c>
      <c r="P1001" s="45">
        <v>0.58965776622591293</v>
      </c>
      <c r="Q1001" s="45">
        <v>0.53913217035790673</v>
      </c>
      <c r="R1001" s="45">
        <v>0.49050510903525996</v>
      </c>
      <c r="S1001" s="45">
        <v>0.53385053643328007</v>
      </c>
      <c r="T1001" s="45">
        <v>0.54850709325213998</v>
      </c>
      <c r="U1001" s="45">
        <v>0.55187797861151999</v>
      </c>
      <c r="V1001" s="45">
        <v>0.4628455133487635</v>
      </c>
      <c r="W1001" s="45">
        <v>0.46528892753729839</v>
      </c>
      <c r="X1001" s="45">
        <v>0.43757774874051542</v>
      </c>
      <c r="Y1001" s="45">
        <v>0.43612544547175686</v>
      </c>
      <c r="Z1001" s="45">
        <v>0.44911557449744349</v>
      </c>
      <c r="AA1001" s="45">
        <v>0.465127590569334</v>
      </c>
      <c r="AB1001" s="45">
        <v>0.4690530272906836</v>
      </c>
      <c r="AC1001" s="45">
        <v>0.5000335215493068</v>
      </c>
      <c r="AD1001" s="45">
        <v>0.42186491974178852</v>
      </c>
      <c r="AE1001" s="45">
        <v>0.47157274377930986</v>
      </c>
    </row>
    <row r="1002" spans="1:31" ht="15" customHeight="1">
      <c r="A1002" s="42" t="s">
        <v>47</v>
      </c>
      <c r="B1002" s="42" t="s">
        <v>48</v>
      </c>
      <c r="C1002" s="42" t="s">
        <v>49</v>
      </c>
      <c r="D1002" s="42" t="s">
        <v>441</v>
      </c>
      <c r="E1002" s="42" t="s">
        <v>442</v>
      </c>
      <c r="F1002" s="42" t="s">
        <v>269</v>
      </c>
      <c r="G1002" s="42" t="s">
        <v>449</v>
      </c>
      <c r="H1002" s="43" t="s">
        <v>56</v>
      </c>
      <c r="I1002" s="44">
        <v>298</v>
      </c>
      <c r="J1002" s="45">
        <v>3.7713068756700663E-4</v>
      </c>
      <c r="K1002" s="45">
        <v>1.5656972063880794E-4</v>
      </c>
      <c r="L1002" s="45">
        <v>1.5613544819061535E-4</v>
      </c>
      <c r="M1002" s="45">
        <v>2.8111993668194401E-4</v>
      </c>
      <c r="N1002" s="45">
        <v>3.6936696232018224E-4</v>
      </c>
      <c r="O1002" s="45">
        <v>3.4570917263041586E-4</v>
      </c>
      <c r="P1002" s="45">
        <v>3.3141835974221436E-4</v>
      </c>
      <c r="Q1002" s="45">
        <v>3.030203447126673E-4</v>
      </c>
      <c r="R1002" s="45">
        <v>2.7568940492740001E-4</v>
      </c>
      <c r="S1002" s="45">
        <v>3.0005179150720008E-4</v>
      </c>
      <c r="T1002" s="45">
        <v>3.0828953939860001E-4</v>
      </c>
      <c r="U1002" s="45">
        <v>3.1018415244479997E-4</v>
      </c>
      <c r="V1002" s="45">
        <v>2.6014327230843367E-4</v>
      </c>
      <c r="W1002" s="45">
        <v>2.6151659827633895E-4</v>
      </c>
      <c r="X1002" s="45">
        <v>2.4594147326419016E-4</v>
      </c>
      <c r="Y1002" s="45">
        <v>2.451252032262987E-4</v>
      </c>
      <c r="Z1002" s="45">
        <v>2.5242633195065667E-4</v>
      </c>
      <c r="AA1002" s="45">
        <v>2.6142591850181359E-4</v>
      </c>
      <c r="AB1002" s="45">
        <v>2.6363221828107076E-4</v>
      </c>
      <c r="AC1002" s="45">
        <v>2.8104486876969717E-4</v>
      </c>
      <c r="AD1002" s="45">
        <v>2.3711004542258202E-4</v>
      </c>
      <c r="AE1002" s="45">
        <v>2.6504843011360688E-4</v>
      </c>
    </row>
    <row r="1003" spans="1:31" ht="15" customHeight="1">
      <c r="A1003" s="42" t="s">
        <v>47</v>
      </c>
      <c r="B1003" s="42" t="s">
        <v>48</v>
      </c>
      <c r="C1003" s="42" t="s">
        <v>49</v>
      </c>
      <c r="D1003" s="42" t="s">
        <v>441</v>
      </c>
      <c r="E1003" s="42" t="s">
        <v>442</v>
      </c>
      <c r="F1003" s="42" t="s">
        <v>269</v>
      </c>
      <c r="G1003" s="42" t="s">
        <v>450</v>
      </c>
      <c r="H1003" s="43" t="s">
        <v>54</v>
      </c>
      <c r="I1003" s="44">
        <v>25</v>
      </c>
      <c r="J1003" s="45">
        <v>2.7009556549513654E-4</v>
      </c>
      <c r="K1003" s="45">
        <v>3.8834807871415033E-4</v>
      </c>
      <c r="L1003" s="45">
        <v>3.9928320556093243E-4</v>
      </c>
      <c r="M1003" s="45">
        <v>2.5640674194894503E-4</v>
      </c>
      <c r="N1003" s="45">
        <v>2.6668985859120092E-4</v>
      </c>
      <c r="O1003" s="45">
        <v>2.4752218611493755E-4</v>
      </c>
      <c r="P1003" s="45">
        <v>2.5376574118401139E-4</v>
      </c>
      <c r="Q1003" s="45">
        <v>2.6071331486498108E-4</v>
      </c>
      <c r="R1003" s="45">
        <v>2.5327909249999998E-4</v>
      </c>
      <c r="S1003" s="45">
        <v>2.41551646875E-4</v>
      </c>
      <c r="T1003" s="45">
        <v>2.4342589427499999E-4</v>
      </c>
      <c r="U1003" s="45">
        <v>2.46408363125E-4</v>
      </c>
      <c r="V1003" s="45">
        <v>2.0102965870501426E-4</v>
      </c>
      <c r="W1003" s="45">
        <v>2.0195313524657812E-4</v>
      </c>
      <c r="X1003" s="45">
        <v>1.7037119420994107E-4</v>
      </c>
      <c r="Y1003" s="45">
        <v>1.7083576143494067E-4</v>
      </c>
      <c r="Z1003" s="45">
        <v>1.8067161208682722E-4</v>
      </c>
      <c r="AA1003" s="45">
        <v>1.9099004308623303E-4</v>
      </c>
      <c r="AB1003" s="45">
        <v>1.9068305286521397E-4</v>
      </c>
      <c r="AC1003" s="45">
        <v>2.1310743688434899E-4</v>
      </c>
      <c r="AD1003" s="45">
        <v>1.6984759898955993E-4</v>
      </c>
      <c r="AE1003" s="45">
        <v>2.0038355204756499E-4</v>
      </c>
    </row>
    <row r="1004" spans="1:31" ht="15" customHeight="1">
      <c r="A1004" s="42" t="s">
        <v>47</v>
      </c>
      <c r="B1004" s="42" t="s">
        <v>48</v>
      </c>
      <c r="C1004" s="42" t="s">
        <v>49</v>
      </c>
      <c r="D1004" s="42" t="s">
        <v>441</v>
      </c>
      <c r="E1004" s="42" t="s">
        <v>442</v>
      </c>
      <c r="F1004" s="42" t="s">
        <v>269</v>
      </c>
      <c r="G1004" s="42" t="s">
        <v>450</v>
      </c>
      <c r="H1004" s="43" t="s">
        <v>55</v>
      </c>
      <c r="I1004" s="44">
        <v>1</v>
      </c>
      <c r="J1004" s="45">
        <v>0.57281867530208552</v>
      </c>
      <c r="K1004" s="45">
        <v>0.82360860533697</v>
      </c>
      <c r="L1004" s="45">
        <v>0.8467998223536255</v>
      </c>
      <c r="M1004" s="45">
        <v>0.54378741832532262</v>
      </c>
      <c r="N1004" s="45">
        <v>0.5655958521002189</v>
      </c>
      <c r="O1004" s="45">
        <v>0.52494505231255961</v>
      </c>
      <c r="P1004" s="45">
        <v>0.53818638390305129</v>
      </c>
      <c r="Q1004" s="45">
        <v>0.55292079816565187</v>
      </c>
      <c r="R1004" s="45">
        <v>0.53715429937400005</v>
      </c>
      <c r="S1004" s="45">
        <v>0.51228273269250002</v>
      </c>
      <c r="T1004" s="45">
        <v>0.51625763657841994</v>
      </c>
      <c r="U1004" s="45">
        <v>0.52258285651549996</v>
      </c>
      <c r="V1004" s="45">
        <v>0.42634370018159423</v>
      </c>
      <c r="W1004" s="45">
        <v>0.42830220923094287</v>
      </c>
      <c r="X1004" s="45">
        <v>0.36132322868044298</v>
      </c>
      <c r="Y1004" s="45">
        <v>0.36230848285122219</v>
      </c>
      <c r="Z1004" s="45">
        <v>0.38316835491374318</v>
      </c>
      <c r="AA1004" s="45">
        <v>0.40505168337728303</v>
      </c>
      <c r="AB1004" s="45">
        <v>0.40440061851654585</v>
      </c>
      <c r="AC1004" s="45">
        <v>0.45195825214432733</v>
      </c>
      <c r="AD1004" s="45">
        <v>0.36021278793705874</v>
      </c>
      <c r="AE1004" s="45">
        <v>0.42497343718247588</v>
      </c>
    </row>
    <row r="1005" spans="1:31" ht="15" customHeight="1">
      <c r="A1005" s="42" t="s">
        <v>47</v>
      </c>
      <c r="B1005" s="42" t="s">
        <v>48</v>
      </c>
      <c r="C1005" s="42" t="s">
        <v>49</v>
      </c>
      <c r="D1005" s="42" t="s">
        <v>441</v>
      </c>
      <c r="E1005" s="42" t="s">
        <v>442</v>
      </c>
      <c r="F1005" s="42" t="s">
        <v>269</v>
      </c>
      <c r="G1005" s="42" t="s">
        <v>450</v>
      </c>
      <c r="H1005" s="43" t="s">
        <v>56</v>
      </c>
      <c r="I1005" s="44">
        <v>298</v>
      </c>
      <c r="J1005" s="45">
        <v>3.2195391407020276E-4</v>
      </c>
      <c r="K1005" s="45">
        <v>4.6291090982726721E-4</v>
      </c>
      <c r="L1005" s="45">
        <v>4.7594558102863148E-4</v>
      </c>
      <c r="M1005" s="45">
        <v>3.0563683640314246E-4</v>
      </c>
      <c r="N1005" s="45">
        <v>3.1789431144071148E-4</v>
      </c>
      <c r="O1005" s="45">
        <v>2.9504644584900559E-4</v>
      </c>
      <c r="P1005" s="45">
        <v>3.0248876349134155E-4</v>
      </c>
      <c r="Q1005" s="45">
        <v>3.1077027131905748E-4</v>
      </c>
      <c r="R1005" s="45">
        <v>3.0190867826000001E-4</v>
      </c>
      <c r="S1005" s="45">
        <v>2.8792956307500001E-4</v>
      </c>
      <c r="T1005" s="45">
        <v>2.9016366597579997E-4</v>
      </c>
      <c r="U1005" s="45">
        <v>2.9371876884499998E-4</v>
      </c>
      <c r="V1005" s="45">
        <v>2.3962735317637697E-4</v>
      </c>
      <c r="W1005" s="45">
        <v>2.4072813721392111E-4</v>
      </c>
      <c r="X1005" s="45">
        <v>2.0308246349824978E-4</v>
      </c>
      <c r="Y1005" s="45">
        <v>2.0363622763044931E-4</v>
      </c>
      <c r="Z1005" s="45">
        <v>2.1536056160749805E-4</v>
      </c>
      <c r="AA1005" s="45">
        <v>2.2766013135878981E-4</v>
      </c>
      <c r="AB1005" s="45">
        <v>2.2729419901533506E-4</v>
      </c>
      <c r="AC1005" s="45">
        <v>2.5402406476614399E-4</v>
      </c>
      <c r="AD1005" s="45">
        <v>2.0245833799555546E-4</v>
      </c>
      <c r="AE1005" s="45">
        <v>2.3885719404069753E-4</v>
      </c>
    </row>
    <row r="1006" spans="1:31" ht="15" customHeight="1">
      <c r="A1006" s="42" t="s">
        <v>47</v>
      </c>
      <c r="B1006" s="42" t="s">
        <v>48</v>
      </c>
      <c r="C1006" s="42" t="s">
        <v>49</v>
      </c>
      <c r="D1006" s="42" t="s">
        <v>441</v>
      </c>
      <c r="E1006" s="42" t="s">
        <v>442</v>
      </c>
      <c r="F1006" s="42" t="s">
        <v>269</v>
      </c>
      <c r="G1006" s="42" t="s">
        <v>451</v>
      </c>
      <c r="H1006" s="43" t="s">
        <v>54</v>
      </c>
      <c r="I1006" s="44">
        <v>25</v>
      </c>
      <c r="J1006" s="45">
        <v>1.4885961672648059E-4</v>
      </c>
      <c r="K1006" s="45">
        <v>1.4579207044618304E-4</v>
      </c>
      <c r="L1006" s="45">
        <v>1.5990301310015879E-4</v>
      </c>
      <c r="M1006" s="45">
        <v>1.7055597067637475E-4</v>
      </c>
      <c r="N1006" s="45">
        <v>1.7626428203730804E-4</v>
      </c>
      <c r="O1006" s="45">
        <v>1.7676870380107791E-4</v>
      </c>
      <c r="P1006" s="45">
        <v>1.7569514340718903E-4</v>
      </c>
      <c r="Q1006" s="45">
        <v>1.78385281206299E-4</v>
      </c>
      <c r="R1006" s="45">
        <v>1.6818470027256998E-4</v>
      </c>
      <c r="S1006" s="45">
        <v>1.6188314851883117E-4</v>
      </c>
      <c r="T1006" s="45">
        <v>1.6231850358592681E-4</v>
      </c>
      <c r="U1006" s="45">
        <v>1.6368966084445027E-4</v>
      </c>
      <c r="V1006" s="45">
        <v>1.4577978510957893E-4</v>
      </c>
      <c r="W1006" s="45">
        <v>1.4621011974371023E-4</v>
      </c>
      <c r="X1006" s="45">
        <v>1.5597670396833734E-4</v>
      </c>
      <c r="Y1006" s="45">
        <v>1.5818567580507358E-4</v>
      </c>
      <c r="Z1006" s="45">
        <v>1.5774009853688687E-4</v>
      </c>
      <c r="AA1006" s="45">
        <v>1.5062245066183011E-4</v>
      </c>
      <c r="AB1006" s="45">
        <v>1.5778934163939871E-4</v>
      </c>
      <c r="AC1006" s="45">
        <v>1.6505713806959986E-4</v>
      </c>
      <c r="AD1006" s="45">
        <v>1.4537058205191304E-4</v>
      </c>
      <c r="AE1006" s="45">
        <v>1.6955707737489274E-4</v>
      </c>
    </row>
    <row r="1007" spans="1:31" ht="15" customHeight="1">
      <c r="A1007" s="42" t="s">
        <v>47</v>
      </c>
      <c r="B1007" s="42" t="s">
        <v>48</v>
      </c>
      <c r="C1007" s="42" t="s">
        <v>49</v>
      </c>
      <c r="D1007" s="42" t="s">
        <v>441</v>
      </c>
      <c r="E1007" s="42" t="s">
        <v>442</v>
      </c>
      <c r="F1007" s="42" t="s">
        <v>269</v>
      </c>
      <c r="G1007" s="42" t="s">
        <v>451</v>
      </c>
      <c r="H1007" s="43" t="s">
        <v>55</v>
      </c>
      <c r="I1007" s="44">
        <v>1</v>
      </c>
      <c r="J1007" s="45">
        <v>0.31570147515351998</v>
      </c>
      <c r="K1007" s="45">
        <v>0.309195823002265</v>
      </c>
      <c r="L1007" s="45">
        <v>0.3391223101828168</v>
      </c>
      <c r="M1007" s="45">
        <v>0.36171510261045564</v>
      </c>
      <c r="N1007" s="45">
        <v>0.37382128934472292</v>
      </c>
      <c r="O1007" s="45">
        <v>0.37489106702132596</v>
      </c>
      <c r="P1007" s="45">
        <v>0.3726142601379665</v>
      </c>
      <c r="Q1007" s="45">
        <v>0.37831950438231893</v>
      </c>
      <c r="R1007" s="45">
        <v>0.35668611233806641</v>
      </c>
      <c r="S1007" s="45">
        <v>0.34332178137873715</v>
      </c>
      <c r="T1007" s="45">
        <v>0.34424508240503354</v>
      </c>
      <c r="U1007" s="45">
        <v>0.34715303271891007</v>
      </c>
      <c r="V1007" s="45">
        <v>0.30916976826039494</v>
      </c>
      <c r="W1007" s="45">
        <v>0.31008242195246061</v>
      </c>
      <c r="X1007" s="45">
        <v>0.33079539377604994</v>
      </c>
      <c r="Y1007" s="45">
        <v>0.33548018124740003</v>
      </c>
      <c r="Z1007" s="45">
        <v>0.33453520097702971</v>
      </c>
      <c r="AA1007" s="45">
        <v>0.31944009336360929</v>
      </c>
      <c r="AB1007" s="45">
        <v>0.33463963574883682</v>
      </c>
      <c r="AC1007" s="45">
        <v>0.35005317841800737</v>
      </c>
      <c r="AD1007" s="45">
        <v>0.3083019304156972</v>
      </c>
      <c r="AE1007" s="45">
        <v>0.35959664969667249</v>
      </c>
    </row>
    <row r="1008" spans="1:31" ht="15" customHeight="1">
      <c r="A1008" s="42" t="s">
        <v>47</v>
      </c>
      <c r="B1008" s="42" t="s">
        <v>48</v>
      </c>
      <c r="C1008" s="42" t="s">
        <v>49</v>
      </c>
      <c r="D1008" s="42" t="s">
        <v>441</v>
      </c>
      <c r="E1008" s="42" t="s">
        <v>442</v>
      </c>
      <c r="F1008" s="42" t="s">
        <v>269</v>
      </c>
      <c r="G1008" s="42" t="s">
        <v>451</v>
      </c>
      <c r="H1008" s="43" t="s">
        <v>56</v>
      </c>
      <c r="I1008" s="44">
        <v>298</v>
      </c>
      <c r="J1008" s="45">
        <v>1.7744066313796485E-4</v>
      </c>
      <c r="K1008" s="45">
        <v>1.7378414797185023E-4</v>
      </c>
      <c r="L1008" s="45">
        <v>1.9060439161538927E-4</v>
      </c>
      <c r="M1008" s="45">
        <v>2.0330271704623872E-4</v>
      </c>
      <c r="N1008" s="45">
        <v>2.101070241884712E-4</v>
      </c>
      <c r="O1008" s="45">
        <v>2.1070829493088488E-4</v>
      </c>
      <c r="P1008" s="45">
        <v>2.0942861094136933E-4</v>
      </c>
      <c r="Q1008" s="45">
        <v>2.126352551979084E-4</v>
      </c>
      <c r="R1008" s="45">
        <v>2.0047616272490343E-4</v>
      </c>
      <c r="S1008" s="45">
        <v>1.9296471303444679E-4</v>
      </c>
      <c r="T1008" s="45">
        <v>1.9348365627442477E-4</v>
      </c>
      <c r="U1008" s="45">
        <v>1.9511807572658471E-4</v>
      </c>
      <c r="V1008" s="45">
        <v>1.7376950385061807E-4</v>
      </c>
      <c r="W1008" s="45">
        <v>1.7428246273450259E-4</v>
      </c>
      <c r="X1008" s="45">
        <v>1.8592423113025818E-4</v>
      </c>
      <c r="Y1008" s="45">
        <v>1.8855732555964774E-4</v>
      </c>
      <c r="Z1008" s="45">
        <v>1.8802619745596921E-4</v>
      </c>
      <c r="AA1008" s="45">
        <v>1.7954196118890152E-4</v>
      </c>
      <c r="AB1008" s="45">
        <v>1.8808489523416331E-4</v>
      </c>
      <c r="AC1008" s="45">
        <v>1.9674810857896308E-4</v>
      </c>
      <c r="AD1008" s="45">
        <v>1.7328173380588041E-4</v>
      </c>
      <c r="AE1008" s="45">
        <v>2.0211203623087215E-4</v>
      </c>
    </row>
    <row r="1009" spans="1:31" ht="15" customHeight="1">
      <c r="A1009" s="42" t="s">
        <v>47</v>
      </c>
      <c r="B1009" s="42" t="s">
        <v>48</v>
      </c>
      <c r="C1009" s="42" t="s">
        <v>49</v>
      </c>
      <c r="D1009" s="42" t="s">
        <v>441</v>
      </c>
      <c r="E1009" s="42" t="s">
        <v>442</v>
      </c>
      <c r="F1009" s="42" t="s">
        <v>269</v>
      </c>
      <c r="G1009" s="42" t="s">
        <v>452</v>
      </c>
      <c r="H1009" s="43" t="s">
        <v>54</v>
      </c>
      <c r="I1009" s="44">
        <v>25</v>
      </c>
      <c r="J1009" s="45">
        <v>8.1530714016973989E-4</v>
      </c>
      <c r="K1009" s="45">
        <v>7.9850612697270117E-4</v>
      </c>
      <c r="L1009" s="45">
        <v>8.7579204610449221E-4</v>
      </c>
      <c r="M1009" s="45">
        <v>9.341385108261708E-4</v>
      </c>
      <c r="N1009" s="45">
        <v>9.6540304793318508E-4</v>
      </c>
      <c r="O1009" s="45">
        <v>9.6816577616467203E-4</v>
      </c>
      <c r="P1009" s="45">
        <v>9.6228586411203421E-4</v>
      </c>
      <c r="Q1009" s="45">
        <v>9.7701980340253328E-4</v>
      </c>
      <c r="R1009" s="45">
        <v>9.2115101472743015E-4</v>
      </c>
      <c r="S1009" s="45">
        <v>8.8663728795616891E-4</v>
      </c>
      <c r="T1009" s="45">
        <v>8.8902173648907311E-4</v>
      </c>
      <c r="U1009" s="45">
        <v>8.9653159260554981E-4</v>
      </c>
      <c r="V1009" s="45">
        <v>7.9843883993493384E-4</v>
      </c>
      <c r="W1009" s="45">
        <v>8.0079579145466199E-4</v>
      </c>
      <c r="X1009" s="45">
        <v>8.5428757135114404E-4</v>
      </c>
      <c r="Y1009" s="45">
        <v>8.6638615490610576E-4</v>
      </c>
      <c r="Z1009" s="45">
        <v>8.6394571917048637E-4</v>
      </c>
      <c r="AA1009" s="45">
        <v>8.7268995720027613E-4</v>
      </c>
      <c r="AB1009" s="45">
        <v>8.5113987105682682E-4</v>
      </c>
      <c r="AC1009" s="45">
        <v>8.6964612590574E-4</v>
      </c>
      <c r="AD1009" s="45">
        <v>7.0057289186973453E-4</v>
      </c>
      <c r="AE1009" s="45">
        <v>7.5335726328799282E-4</v>
      </c>
    </row>
    <row r="1010" spans="1:31" ht="15" customHeight="1">
      <c r="A1010" s="42" t="s">
        <v>47</v>
      </c>
      <c r="B1010" s="42" t="s">
        <v>48</v>
      </c>
      <c r="C1010" s="42" t="s">
        <v>49</v>
      </c>
      <c r="D1010" s="42" t="s">
        <v>441</v>
      </c>
      <c r="E1010" s="42" t="s">
        <v>442</v>
      </c>
      <c r="F1010" s="42" t="s">
        <v>269</v>
      </c>
      <c r="G1010" s="42" t="s">
        <v>452</v>
      </c>
      <c r="H1010" s="43" t="s">
        <v>55</v>
      </c>
      <c r="I1010" s="44">
        <v>1</v>
      </c>
      <c r="J1010" s="45">
        <v>1.7291033828719842</v>
      </c>
      <c r="K1010" s="45">
        <v>1.6934717940837047</v>
      </c>
      <c r="L1010" s="45">
        <v>1.8573797713784073</v>
      </c>
      <c r="M1010" s="45">
        <v>1.9811209537601431</v>
      </c>
      <c r="N1010" s="45">
        <v>2.0474267840566989</v>
      </c>
      <c r="O1010" s="45">
        <v>2.0532859780900363</v>
      </c>
      <c r="P1010" s="45">
        <v>2.0408158606088027</v>
      </c>
      <c r="Q1010" s="45">
        <v>2.0720635990560923</v>
      </c>
      <c r="R1010" s="45">
        <v>1.9535770720339336</v>
      </c>
      <c r="S1010" s="45">
        <v>1.8803803602974432</v>
      </c>
      <c r="T1010" s="45">
        <v>1.8854372987460264</v>
      </c>
      <c r="U1010" s="45">
        <v>1.9013642015978498</v>
      </c>
      <c r="V1010" s="45">
        <v>1.6933290917340076</v>
      </c>
      <c r="W1010" s="45">
        <v>1.6983277145170468</v>
      </c>
      <c r="X1010" s="45">
        <v>1.8117730813215061</v>
      </c>
      <c r="Y1010" s="45">
        <v>1.8374317573248691</v>
      </c>
      <c r="Z1010" s="45">
        <v>1.8322560812167674</v>
      </c>
      <c r="AA1010" s="45">
        <v>1.8508008612303457</v>
      </c>
      <c r="AB1010" s="45">
        <v>1.8050974385373184</v>
      </c>
      <c r="AC1010" s="45">
        <v>1.8443455038208936</v>
      </c>
      <c r="AD1010" s="45">
        <v>1.4857749890773331</v>
      </c>
      <c r="AE1010" s="45">
        <v>1.5977200839811754</v>
      </c>
    </row>
    <row r="1011" spans="1:31" ht="15" customHeight="1">
      <c r="A1011" s="42" t="s">
        <v>47</v>
      </c>
      <c r="B1011" s="42" t="s">
        <v>48</v>
      </c>
      <c r="C1011" s="42" t="s">
        <v>49</v>
      </c>
      <c r="D1011" s="42" t="s">
        <v>441</v>
      </c>
      <c r="E1011" s="42" t="s">
        <v>442</v>
      </c>
      <c r="F1011" s="42" t="s">
        <v>269</v>
      </c>
      <c r="G1011" s="42" t="s">
        <v>452</v>
      </c>
      <c r="H1011" s="43" t="s">
        <v>56</v>
      </c>
      <c r="I1011" s="44">
        <v>298</v>
      </c>
      <c r="J1011" s="45">
        <v>9.7184611108232992E-4</v>
      </c>
      <c r="K1011" s="45">
        <v>9.5181930335145996E-4</v>
      </c>
      <c r="L1011" s="45">
        <v>1.0439441189565547E-3</v>
      </c>
      <c r="M1011" s="45">
        <v>1.1134931049047957E-3</v>
      </c>
      <c r="N1011" s="45">
        <v>1.1507604331363567E-3</v>
      </c>
      <c r="O1011" s="45">
        <v>1.154053605188289E-3</v>
      </c>
      <c r="P1011" s="45">
        <v>1.1470447500215449E-3</v>
      </c>
      <c r="Q1011" s="45">
        <v>1.1646076056558196E-3</v>
      </c>
      <c r="R1011" s="45">
        <v>1.0980120095550967E-3</v>
      </c>
      <c r="S1011" s="45">
        <v>1.0568716472437534E-3</v>
      </c>
      <c r="T1011" s="45">
        <v>1.0597139098949752E-3</v>
      </c>
      <c r="U1011" s="45">
        <v>1.0686656583858152E-3</v>
      </c>
      <c r="V1011" s="45">
        <v>9.5173909720244092E-4</v>
      </c>
      <c r="W1011" s="45">
        <v>9.5454858341395695E-4</v>
      </c>
      <c r="X1011" s="45">
        <v>1.0183107850505638E-3</v>
      </c>
      <c r="Y1011" s="45">
        <v>1.0327322966480782E-3</v>
      </c>
      <c r="Z1011" s="45">
        <v>1.02982329725122E-3</v>
      </c>
      <c r="AA1011" s="45">
        <v>1.0402464289827292E-3</v>
      </c>
      <c r="AB1011" s="45">
        <v>1.0145587262997376E-3</v>
      </c>
      <c r="AC1011" s="45">
        <v>1.0366181820796424E-3</v>
      </c>
      <c r="AD1011" s="45">
        <v>8.3508288710872362E-4</v>
      </c>
      <c r="AE1011" s="45">
        <v>8.980018578392875E-4</v>
      </c>
    </row>
    <row r="1012" spans="1:31" ht="15" customHeight="1">
      <c r="A1012" s="42" t="s">
        <v>47</v>
      </c>
      <c r="B1012" s="42" t="s">
        <v>48</v>
      </c>
      <c r="C1012" s="42" t="s">
        <v>49</v>
      </c>
      <c r="D1012" s="42" t="s">
        <v>441</v>
      </c>
      <c r="E1012" s="42" t="s">
        <v>442</v>
      </c>
      <c r="F1012" s="42" t="s">
        <v>269</v>
      </c>
      <c r="G1012" s="42" t="s">
        <v>453</v>
      </c>
      <c r="H1012" s="43" t="s">
        <v>54</v>
      </c>
      <c r="I1012" s="44">
        <v>25</v>
      </c>
      <c r="J1012" s="45">
        <v>6.1045512850276787E-4</v>
      </c>
      <c r="K1012" s="45">
        <v>5.9371477857531854E-4</v>
      </c>
      <c r="L1012" s="45">
        <v>5.9291076236612443E-4</v>
      </c>
      <c r="M1012" s="45">
        <v>6.0220899879432775E-4</v>
      </c>
      <c r="N1012" s="45">
        <v>6.5192361094407539E-4</v>
      </c>
      <c r="O1012" s="45">
        <v>6.1666792233689924E-4</v>
      </c>
      <c r="P1012" s="45">
        <v>6.6633660568760523E-4</v>
      </c>
      <c r="Q1012" s="45">
        <v>6.4949665099663535E-4</v>
      </c>
      <c r="R1012" s="45">
        <v>6.3486699057500005E-4</v>
      </c>
      <c r="S1012" s="45">
        <v>6.3606197504999999E-4</v>
      </c>
      <c r="T1012" s="45">
        <v>6.6038060572499991E-4</v>
      </c>
      <c r="U1012" s="45">
        <v>6.7710090112499996E-4</v>
      </c>
      <c r="V1012" s="45">
        <v>5.9619284550804471E-4</v>
      </c>
      <c r="W1012" s="45">
        <v>5.9002148977451948E-4</v>
      </c>
      <c r="X1012" s="45">
        <v>6.0011097735071072E-4</v>
      </c>
      <c r="Y1012" s="45">
        <v>6.0500080986153511E-4</v>
      </c>
      <c r="Z1012" s="45">
        <v>6.0500392307778598E-4</v>
      </c>
      <c r="AA1012" s="45">
        <v>6.0451046103915048E-4</v>
      </c>
      <c r="AB1012" s="45">
        <v>5.9039750845652937E-4</v>
      </c>
      <c r="AC1012" s="45">
        <v>6.1075081938562236E-4</v>
      </c>
      <c r="AD1012" s="45">
        <v>5.9700964725421313E-4</v>
      </c>
      <c r="AE1012" s="45">
        <v>6.1313773113209717E-4</v>
      </c>
    </row>
    <row r="1013" spans="1:31" ht="15" customHeight="1">
      <c r="A1013" s="42" t="s">
        <v>47</v>
      </c>
      <c r="B1013" s="42" t="s">
        <v>48</v>
      </c>
      <c r="C1013" s="42" t="s">
        <v>49</v>
      </c>
      <c r="D1013" s="42" t="s">
        <v>441</v>
      </c>
      <c r="E1013" s="42" t="s">
        <v>442</v>
      </c>
      <c r="F1013" s="42" t="s">
        <v>269</v>
      </c>
      <c r="G1013" s="42" t="s">
        <v>453</v>
      </c>
      <c r="H1013" s="43" t="s">
        <v>55</v>
      </c>
      <c r="I1013" s="44">
        <v>1</v>
      </c>
      <c r="J1013" s="45">
        <v>1.2946532365286703</v>
      </c>
      <c r="K1013" s="45">
        <v>1.2591503024025357</v>
      </c>
      <c r="L1013" s="45">
        <v>1.2574451448260766</v>
      </c>
      <c r="M1013" s="45">
        <v>1.2771648446430104</v>
      </c>
      <c r="N1013" s="45">
        <v>1.3825995940901952</v>
      </c>
      <c r="O1013" s="45">
        <v>1.307829329692096</v>
      </c>
      <c r="P1013" s="45">
        <v>1.4131666733422732</v>
      </c>
      <c r="Q1013" s="45">
        <v>1.3774524974336644</v>
      </c>
      <c r="R1013" s="45">
        <v>1.34642591361146</v>
      </c>
      <c r="S1013" s="45">
        <v>1.34896023668604</v>
      </c>
      <c r="T1013" s="45">
        <v>1.4005351886215798</v>
      </c>
      <c r="U1013" s="45">
        <v>1.4359955911058999</v>
      </c>
      <c r="V1013" s="45">
        <v>1.2644057867534613</v>
      </c>
      <c r="W1013" s="45">
        <v>1.2513175755138009</v>
      </c>
      <c r="X1013" s="45">
        <v>1.2727153607653872</v>
      </c>
      <c r="Y1013" s="45">
        <v>1.2830857175543438</v>
      </c>
      <c r="Z1013" s="45">
        <v>1.2830923200633686</v>
      </c>
      <c r="AA1013" s="45">
        <v>1.2820457857718304</v>
      </c>
      <c r="AB1013" s="45">
        <v>1.2521150359346076</v>
      </c>
      <c r="AC1013" s="45">
        <v>1.295280337753028</v>
      </c>
      <c r="AD1013" s="45">
        <v>1.2661380598967353</v>
      </c>
      <c r="AE1013" s="45">
        <v>1.3003425001849513</v>
      </c>
    </row>
    <row r="1014" spans="1:31" ht="15" customHeight="1">
      <c r="A1014" s="42" t="s">
        <v>47</v>
      </c>
      <c r="B1014" s="42" t="s">
        <v>48</v>
      </c>
      <c r="C1014" s="42" t="s">
        <v>49</v>
      </c>
      <c r="D1014" s="42" t="s">
        <v>441</v>
      </c>
      <c r="E1014" s="42" t="s">
        <v>442</v>
      </c>
      <c r="F1014" s="42" t="s">
        <v>269</v>
      </c>
      <c r="G1014" s="42" t="s">
        <v>453</v>
      </c>
      <c r="H1014" s="43" t="s">
        <v>56</v>
      </c>
      <c r="I1014" s="44">
        <v>298</v>
      </c>
      <c r="J1014" s="45">
        <v>7.2766251317529936E-4</v>
      </c>
      <c r="K1014" s="45">
        <v>7.0770801606177987E-4</v>
      </c>
      <c r="L1014" s="45">
        <v>7.067496287404203E-4</v>
      </c>
      <c r="M1014" s="45">
        <v>7.1783312656283885E-4</v>
      </c>
      <c r="N1014" s="45">
        <v>7.770929442453378E-4</v>
      </c>
      <c r="O1014" s="45">
        <v>7.3506816342558401E-4</v>
      </c>
      <c r="P1014" s="45">
        <v>7.9427323397962546E-4</v>
      </c>
      <c r="Q1014" s="45">
        <v>7.7420000798798935E-4</v>
      </c>
      <c r="R1014" s="45">
        <v>7.5676145276539993E-4</v>
      </c>
      <c r="S1014" s="45">
        <v>7.5818587425960002E-4</v>
      </c>
      <c r="T1014" s="45">
        <v>7.8717368202419987E-4</v>
      </c>
      <c r="U1014" s="45">
        <v>8.0710427414099994E-4</v>
      </c>
      <c r="V1014" s="45">
        <v>7.1066187184558923E-4</v>
      </c>
      <c r="W1014" s="45">
        <v>7.033056158112272E-4</v>
      </c>
      <c r="X1014" s="45">
        <v>7.153322850020473E-4</v>
      </c>
      <c r="Y1014" s="45">
        <v>7.2116096535494994E-4</v>
      </c>
      <c r="Z1014" s="45">
        <v>7.211646763087211E-4</v>
      </c>
      <c r="AA1014" s="45">
        <v>7.2057646955866746E-4</v>
      </c>
      <c r="AB1014" s="45">
        <v>7.0375383008018319E-4</v>
      </c>
      <c r="AC1014" s="45">
        <v>7.2801497670766182E-4</v>
      </c>
      <c r="AD1014" s="45">
        <v>7.1163549952702214E-4</v>
      </c>
      <c r="AE1014" s="45">
        <v>7.3086017550945978E-4</v>
      </c>
    </row>
    <row r="1015" spans="1:31" ht="15" customHeight="1">
      <c r="A1015" s="42" t="s">
        <v>47</v>
      </c>
      <c r="B1015" s="42" t="s">
        <v>48</v>
      </c>
      <c r="C1015" s="42" t="s">
        <v>49</v>
      </c>
      <c r="D1015" s="42" t="s">
        <v>441</v>
      </c>
      <c r="E1015" s="42" t="s">
        <v>442</v>
      </c>
      <c r="F1015" s="42" t="s">
        <v>269</v>
      </c>
      <c r="G1015" s="42" t="s">
        <v>454</v>
      </c>
      <c r="H1015" s="43" t="s">
        <v>54</v>
      </c>
      <c r="I1015" s="44">
        <v>25</v>
      </c>
      <c r="J1015" s="45">
        <v>3.2776896075063127E-4</v>
      </c>
      <c r="K1015" s="45">
        <v>3.2263314729544831E-4</v>
      </c>
      <c r="L1015" s="45">
        <v>3.2837867632564798E-4</v>
      </c>
      <c r="M1015" s="45">
        <v>3.327961432488814E-4</v>
      </c>
      <c r="N1015" s="45">
        <v>3.4134060994453784E-4</v>
      </c>
      <c r="O1015" s="45">
        <v>3.4008883972811522E-4</v>
      </c>
      <c r="P1015" s="45">
        <v>3.5045390588360069E-4</v>
      </c>
      <c r="Q1015" s="45">
        <v>3.5510651665397774E-4</v>
      </c>
      <c r="R1015" s="45">
        <v>3.4383967665E-4</v>
      </c>
      <c r="S1015" s="45">
        <v>3.3199592995E-4</v>
      </c>
      <c r="T1015" s="45">
        <v>3.4240368274999995E-4</v>
      </c>
      <c r="U1015" s="45">
        <v>3.4674194529999997E-4</v>
      </c>
      <c r="V1015" s="45">
        <v>3.0314121565908628E-4</v>
      </c>
      <c r="W1015" s="45">
        <v>3.0293032996798645E-4</v>
      </c>
      <c r="X1015" s="45">
        <v>3.1218636534501221E-4</v>
      </c>
      <c r="Y1015" s="45">
        <v>3.1655544892093444E-4</v>
      </c>
      <c r="Z1015" s="45">
        <v>3.1559151871252941E-4</v>
      </c>
      <c r="AA1015" s="45">
        <v>3.07768711935825E-4</v>
      </c>
      <c r="AB1015" s="45">
        <v>2.9727593273197337E-4</v>
      </c>
      <c r="AC1015" s="45">
        <v>3.0842292101192345E-4</v>
      </c>
      <c r="AD1015" s="45">
        <v>2.3117983216257328E-4</v>
      </c>
      <c r="AE1015" s="45">
        <v>2.5684454553649136E-4</v>
      </c>
    </row>
    <row r="1016" spans="1:31" ht="15" customHeight="1">
      <c r="A1016" s="42" t="s">
        <v>47</v>
      </c>
      <c r="B1016" s="42" t="s">
        <v>48</v>
      </c>
      <c r="C1016" s="42" t="s">
        <v>49</v>
      </c>
      <c r="D1016" s="42" t="s">
        <v>441</v>
      </c>
      <c r="E1016" s="42" t="s">
        <v>442</v>
      </c>
      <c r="F1016" s="42" t="s">
        <v>269</v>
      </c>
      <c r="G1016" s="42" t="s">
        <v>454</v>
      </c>
      <c r="H1016" s="43" t="s">
        <v>55</v>
      </c>
      <c r="I1016" s="44">
        <v>1</v>
      </c>
      <c r="J1016" s="45">
        <v>0.6951324119599388</v>
      </c>
      <c r="K1016" s="45">
        <v>0.68424037878418675</v>
      </c>
      <c r="L1016" s="45">
        <v>0.69642549675143417</v>
      </c>
      <c r="M1016" s="45">
        <v>0.70579406060222771</v>
      </c>
      <c r="N1016" s="45">
        <v>0.72391516557037572</v>
      </c>
      <c r="O1016" s="45">
        <v>0.72126041129538665</v>
      </c>
      <c r="P1016" s="45">
        <v>0.74324264359794046</v>
      </c>
      <c r="Q1016" s="45">
        <v>0.75310990051975613</v>
      </c>
      <c r="R1016" s="45">
        <v>0.72921518623931991</v>
      </c>
      <c r="S1016" s="45">
        <v>0.70409696823795997</v>
      </c>
      <c r="T1016" s="45">
        <v>0.72616973037619992</v>
      </c>
      <c r="U1016" s="45">
        <v>0.73537031759224003</v>
      </c>
      <c r="V1016" s="45">
        <v>0.64290189016979016</v>
      </c>
      <c r="W1016" s="45">
        <v>0.64245464379610573</v>
      </c>
      <c r="X1016" s="45">
        <v>0.6620848436237019</v>
      </c>
      <c r="Y1016" s="45">
        <v>0.67135079607151771</v>
      </c>
      <c r="Z1016" s="45">
        <v>0.66930649288553234</v>
      </c>
      <c r="AA1016" s="45">
        <v>0.65271588427349769</v>
      </c>
      <c r="AB1016" s="45">
        <v>0.63046279813796913</v>
      </c>
      <c r="AC1016" s="45">
        <v>0.65410333088208727</v>
      </c>
      <c r="AD1016" s="45">
        <v>0.49028618805038543</v>
      </c>
      <c r="AE1016" s="45">
        <v>0.54471591217379078</v>
      </c>
    </row>
    <row r="1017" spans="1:31" ht="15" customHeight="1">
      <c r="A1017" s="42" t="s">
        <v>47</v>
      </c>
      <c r="B1017" s="42" t="s">
        <v>48</v>
      </c>
      <c r="C1017" s="42" t="s">
        <v>49</v>
      </c>
      <c r="D1017" s="42" t="s">
        <v>441</v>
      </c>
      <c r="E1017" s="42" t="s">
        <v>442</v>
      </c>
      <c r="F1017" s="42" t="s">
        <v>269</v>
      </c>
      <c r="G1017" s="42" t="s">
        <v>454</v>
      </c>
      <c r="H1017" s="43" t="s">
        <v>56</v>
      </c>
      <c r="I1017" s="44">
        <v>298</v>
      </c>
      <c r="J1017" s="45">
        <v>3.9070060121475247E-4</v>
      </c>
      <c r="K1017" s="45">
        <v>3.8457871157617445E-4</v>
      </c>
      <c r="L1017" s="45">
        <v>3.914273821801724E-4</v>
      </c>
      <c r="M1017" s="45">
        <v>3.9669300275266658E-4</v>
      </c>
      <c r="N1017" s="45">
        <v>4.0687800705388905E-4</v>
      </c>
      <c r="O1017" s="45">
        <v>4.0538589695591332E-4</v>
      </c>
      <c r="P1017" s="45">
        <v>4.1774105581325203E-4</v>
      </c>
      <c r="Q1017" s="45">
        <v>4.2328696785154146E-4</v>
      </c>
      <c r="R1017" s="45">
        <v>4.0985689456679998E-4</v>
      </c>
      <c r="S1017" s="45">
        <v>3.9573914850039995E-4</v>
      </c>
      <c r="T1017" s="45">
        <v>4.0814518983799998E-4</v>
      </c>
      <c r="U1017" s="45">
        <v>4.1331639879759998E-4</v>
      </c>
      <c r="V1017" s="45">
        <v>3.613443290656308E-4</v>
      </c>
      <c r="W1017" s="45">
        <v>3.6109295332183985E-4</v>
      </c>
      <c r="X1017" s="45">
        <v>3.7212614749125458E-4</v>
      </c>
      <c r="Y1017" s="45">
        <v>3.7733409511375384E-4</v>
      </c>
      <c r="Z1017" s="45">
        <v>3.7618509030533511E-4</v>
      </c>
      <c r="AA1017" s="45">
        <v>3.6686030462750339E-4</v>
      </c>
      <c r="AB1017" s="45">
        <v>3.5435291181651221E-4</v>
      </c>
      <c r="AC1017" s="45">
        <v>3.6764012184621272E-4</v>
      </c>
      <c r="AD1017" s="45">
        <v>2.755663599377874E-4</v>
      </c>
      <c r="AE1017" s="45">
        <v>3.0615869827949776E-4</v>
      </c>
    </row>
    <row r="1018" spans="1:31" ht="15" customHeight="1">
      <c r="A1018" s="42" t="s">
        <v>47</v>
      </c>
      <c r="B1018" s="42" t="s">
        <v>48</v>
      </c>
      <c r="C1018" s="42" t="s">
        <v>49</v>
      </c>
      <c r="D1018" s="42" t="s">
        <v>441</v>
      </c>
      <c r="E1018" s="42" t="s">
        <v>442</v>
      </c>
      <c r="F1018" s="42" t="s">
        <v>269</v>
      </c>
      <c r="G1018" s="42" t="s">
        <v>455</v>
      </c>
      <c r="H1018" s="43" t="s">
        <v>54</v>
      </c>
      <c r="I1018" s="44">
        <v>25</v>
      </c>
      <c r="J1018" s="45">
        <v>7.9087890760929112E-5</v>
      </c>
      <c r="K1018" s="45">
        <v>1.1563863008646185E-4</v>
      </c>
      <c r="L1018" s="45">
        <v>8.6088669289277679E-5</v>
      </c>
      <c r="M1018" s="45">
        <v>8.850172810040016E-5</v>
      </c>
      <c r="N1018" s="45">
        <v>1.0087332270524544E-4</v>
      </c>
      <c r="O1018" s="45">
        <v>8.9266257558444213E-5</v>
      </c>
      <c r="P1018" s="45">
        <v>1.0285921667017754E-4</v>
      </c>
      <c r="Q1018" s="45">
        <v>9.1722813099000632E-5</v>
      </c>
      <c r="R1018" s="45">
        <v>8.1555254999999998E-5</v>
      </c>
      <c r="S1018" s="45">
        <v>8.2329645000000002E-5</v>
      </c>
      <c r="T1018" s="45">
        <v>7.9245642499999999E-5</v>
      </c>
      <c r="U1018" s="45">
        <v>8.3492882500000004E-5</v>
      </c>
      <c r="V1018" s="45">
        <v>6.5781689902765314E-5</v>
      </c>
      <c r="W1018" s="45">
        <v>5.804626615099927E-5</v>
      </c>
      <c r="X1018" s="45">
        <v>5.6015414100088839E-5</v>
      </c>
      <c r="Y1018" s="45">
        <v>5.7643117223648293E-5</v>
      </c>
      <c r="Z1018" s="45">
        <v>5.9726837334916705E-5</v>
      </c>
      <c r="AA1018" s="45">
        <v>5.5147576143121139E-5</v>
      </c>
      <c r="AB1018" s="45">
        <v>6.4490603089107599E-5</v>
      </c>
      <c r="AC1018" s="45">
        <v>6.8933518255094031E-5</v>
      </c>
      <c r="AD1018" s="45">
        <v>6.9571748754985356E-5</v>
      </c>
      <c r="AE1018" s="45">
        <v>6.601104495178691E-5</v>
      </c>
    </row>
    <row r="1019" spans="1:31" ht="15" customHeight="1">
      <c r="A1019" s="42" t="s">
        <v>47</v>
      </c>
      <c r="B1019" s="42" t="s">
        <v>48</v>
      </c>
      <c r="C1019" s="42" t="s">
        <v>49</v>
      </c>
      <c r="D1019" s="42" t="s">
        <v>441</v>
      </c>
      <c r="E1019" s="42" t="s">
        <v>442</v>
      </c>
      <c r="F1019" s="42" t="s">
        <v>269</v>
      </c>
      <c r="G1019" s="42" t="s">
        <v>455</v>
      </c>
      <c r="H1019" s="43" t="s">
        <v>55</v>
      </c>
      <c r="I1019" s="44">
        <v>1</v>
      </c>
      <c r="J1019" s="45">
        <v>0.16772959872577844</v>
      </c>
      <c r="K1019" s="45">
        <v>0.24524640668736833</v>
      </c>
      <c r="L1019" s="45">
        <v>0.18257684982870009</v>
      </c>
      <c r="M1019" s="45">
        <v>0.18769446495532868</v>
      </c>
      <c r="N1019" s="45">
        <v>0.21393214279328454</v>
      </c>
      <c r="O1019" s="45">
        <v>0.18931587902994848</v>
      </c>
      <c r="P1019" s="45">
        <v>0.21814382671411248</v>
      </c>
      <c r="Q1019" s="45">
        <v>0.19452574202036055</v>
      </c>
      <c r="R1019" s="45">
        <v>0.172962384804</v>
      </c>
      <c r="S1019" s="45">
        <v>0.17460471111600001</v>
      </c>
      <c r="T1019" s="45">
        <v>0.16806415861400001</v>
      </c>
      <c r="U1019" s="45">
        <v>0.17707170520599999</v>
      </c>
      <c r="V1019" s="45">
        <v>0.13950980794578469</v>
      </c>
      <c r="W1019" s="45">
        <v>0.12310452125303925</v>
      </c>
      <c r="X1019" s="45">
        <v>0.11879749022346842</v>
      </c>
      <c r="Y1019" s="45">
        <v>0.12224952300791332</v>
      </c>
      <c r="Z1019" s="45">
        <v>0.12666867661989137</v>
      </c>
      <c r="AA1019" s="45">
        <v>0.11695697948433131</v>
      </c>
      <c r="AB1019" s="45">
        <v>0.13677167103137944</v>
      </c>
      <c r="AC1019" s="45">
        <v>0.14619420551540346</v>
      </c>
      <c r="AD1019" s="45">
        <v>0.14754776475957296</v>
      </c>
      <c r="AE1019" s="45">
        <v>0.13999622413374965</v>
      </c>
    </row>
    <row r="1020" spans="1:31" ht="15" customHeight="1">
      <c r="A1020" s="42" t="s">
        <v>47</v>
      </c>
      <c r="B1020" s="42" t="s">
        <v>48</v>
      </c>
      <c r="C1020" s="42" t="s">
        <v>49</v>
      </c>
      <c r="D1020" s="42" t="s">
        <v>441</v>
      </c>
      <c r="E1020" s="42" t="s">
        <v>442</v>
      </c>
      <c r="F1020" s="42" t="s">
        <v>269</v>
      </c>
      <c r="G1020" s="42" t="s">
        <v>455</v>
      </c>
      <c r="H1020" s="43" t="s">
        <v>56</v>
      </c>
      <c r="I1020" s="44">
        <v>298</v>
      </c>
      <c r="J1020" s="45">
        <v>9.4272765787027494E-5</v>
      </c>
      <c r="K1020" s="45">
        <v>1.3784124706306251E-4</v>
      </c>
      <c r="L1020" s="45">
        <v>1.02617693792819E-4</v>
      </c>
      <c r="M1020" s="45">
        <v>1.05494059895677E-4</v>
      </c>
      <c r="N1020" s="45">
        <v>1.2024100066465257E-4</v>
      </c>
      <c r="O1020" s="45">
        <v>1.064053790096655E-4</v>
      </c>
      <c r="P1020" s="45">
        <v>1.2260818627085162E-4</v>
      </c>
      <c r="Q1020" s="45">
        <v>1.0933359321400875E-4</v>
      </c>
      <c r="R1020" s="45">
        <v>9.7213863959999997E-5</v>
      </c>
      <c r="S1020" s="45">
        <v>9.8136936839999983E-5</v>
      </c>
      <c r="T1020" s="45">
        <v>9.4460805860000001E-5</v>
      </c>
      <c r="U1020" s="45">
        <v>9.9523515939999995E-5</v>
      </c>
      <c r="V1020" s="45">
        <v>7.8411774364096248E-5</v>
      </c>
      <c r="W1020" s="45">
        <v>6.9191149251991119E-5</v>
      </c>
      <c r="X1020" s="45">
        <v>6.6770373607305913E-5</v>
      </c>
      <c r="Y1020" s="45">
        <v>6.8710595730588799E-5</v>
      </c>
      <c r="Z1020" s="45">
        <v>7.1194390103220732E-5</v>
      </c>
      <c r="AA1020" s="45">
        <v>6.5735910762600421E-5</v>
      </c>
      <c r="AB1020" s="45">
        <v>7.6872798882216271E-5</v>
      </c>
      <c r="AC1020" s="45">
        <v>8.2168753760072116E-5</v>
      </c>
      <c r="AD1020" s="45">
        <v>8.2929524515942552E-5</v>
      </c>
      <c r="AE1020" s="45">
        <v>7.8685165582530011E-5</v>
      </c>
    </row>
    <row r="1021" spans="1:31" ht="15" customHeight="1">
      <c r="A1021" s="42" t="s">
        <v>47</v>
      </c>
      <c r="B1021" s="42" t="s">
        <v>48</v>
      </c>
      <c r="C1021" s="42" t="s">
        <v>49</v>
      </c>
      <c r="D1021" s="42" t="s">
        <v>441</v>
      </c>
      <c r="E1021" s="42" t="s">
        <v>442</v>
      </c>
      <c r="F1021" s="42" t="s">
        <v>269</v>
      </c>
      <c r="G1021" s="42" t="s">
        <v>456</v>
      </c>
      <c r="H1021" s="43" t="s">
        <v>54</v>
      </c>
      <c r="I1021" s="44">
        <v>25</v>
      </c>
      <c r="J1021" s="45">
        <v>4.7523690191008179E-7</v>
      </c>
      <c r="K1021" s="45">
        <v>5.5148661809097503E-7</v>
      </c>
      <c r="L1021" s="45">
        <v>8.4562470475709122E-7</v>
      </c>
      <c r="M1021" s="45">
        <v>1.9502525697863327E-7</v>
      </c>
      <c r="N1021" s="45">
        <v>2.2935549032080095E-7</v>
      </c>
      <c r="O1021" s="45">
        <v>5.3785806181019144E-7</v>
      </c>
      <c r="P1021" s="45">
        <v>3.0763871234249283E-6</v>
      </c>
      <c r="Q1021" s="45">
        <v>3.1223655624750611E-6</v>
      </c>
      <c r="R1021" s="45">
        <v>3.2872619718196683E-6</v>
      </c>
      <c r="S1021" s="45">
        <v>2.5218429857266388E-6</v>
      </c>
      <c r="T1021" s="45">
        <v>2.6162953820837684E-6</v>
      </c>
      <c r="U1021" s="45">
        <v>5.8725160969295348E-6</v>
      </c>
      <c r="V1021" s="45">
        <v>8.1806332919812553E-6</v>
      </c>
      <c r="W1021" s="45">
        <v>2.1859035520963241E-5</v>
      </c>
      <c r="X1021" s="45">
        <v>2.3084864817309458E-5</v>
      </c>
      <c r="Y1021" s="45">
        <v>4.8610331951289736E-5</v>
      </c>
      <c r="Z1021" s="45">
        <v>5.9078198875669912E-5</v>
      </c>
      <c r="AA1021" s="45">
        <v>4.8612113047322617E-5</v>
      </c>
      <c r="AB1021" s="45">
        <v>5.5061985339487513E-5</v>
      </c>
      <c r="AC1021" s="45">
        <v>5.1502306944823883E-5</v>
      </c>
      <c r="AD1021" s="45">
        <v>7.2456675699137199E-5</v>
      </c>
      <c r="AE1021" s="45">
        <v>7.5658858870287918E-5</v>
      </c>
    </row>
    <row r="1022" spans="1:31" ht="15" customHeight="1">
      <c r="A1022" s="42" t="s">
        <v>47</v>
      </c>
      <c r="B1022" s="42" t="s">
        <v>48</v>
      </c>
      <c r="C1022" s="42" t="s">
        <v>49</v>
      </c>
      <c r="D1022" s="42" t="s">
        <v>441</v>
      </c>
      <c r="E1022" s="42" t="s">
        <v>442</v>
      </c>
      <c r="F1022" s="42" t="s">
        <v>269</v>
      </c>
      <c r="G1022" s="42" t="s">
        <v>456</v>
      </c>
      <c r="H1022" s="43" t="s">
        <v>56</v>
      </c>
      <c r="I1022" s="44">
        <v>298</v>
      </c>
      <c r="J1022" s="45">
        <v>1.132964774153635E-6</v>
      </c>
      <c r="K1022" s="45">
        <v>1.3147440975288841E-6</v>
      </c>
      <c r="L1022" s="45">
        <v>2.0159692961409055E-6</v>
      </c>
      <c r="M1022" s="45">
        <v>4.6494021263706159E-7</v>
      </c>
      <c r="N1022" s="45">
        <v>5.4678348892478933E-7</v>
      </c>
      <c r="O1022" s="45">
        <v>1.2822536193554967E-6</v>
      </c>
      <c r="P1022" s="45">
        <v>7.3341069022450276E-6</v>
      </c>
      <c r="Q1022" s="45">
        <v>7.4437195009405458E-6</v>
      </c>
      <c r="R1022" s="45">
        <v>7.8368325408180889E-6</v>
      </c>
      <c r="S1022" s="45">
        <v>6.0120736779723054E-6</v>
      </c>
      <c r="T1022" s="45">
        <v>6.237248190887704E-6</v>
      </c>
      <c r="U1022" s="45">
        <v>1.4000078375080007E-5</v>
      </c>
      <c r="V1022" s="45">
        <v>1.9502629768083308E-5</v>
      </c>
      <c r="W1022" s="45">
        <v>5.2111940681976354E-5</v>
      </c>
      <c r="X1022" s="45">
        <v>5.5034317724465744E-5</v>
      </c>
      <c r="Y1022" s="45">
        <v>1.1588703137187473E-4</v>
      </c>
      <c r="Z1022" s="45">
        <v>1.4084242611959704E-4</v>
      </c>
      <c r="AA1022" s="45">
        <v>1.1589127750481712E-4</v>
      </c>
      <c r="AB1022" s="45">
        <v>1.3126777304933824E-4</v>
      </c>
      <c r="AC1022" s="45">
        <v>1.2278149975646012E-4</v>
      </c>
      <c r="AD1022" s="45">
        <v>1.7273671486674305E-4</v>
      </c>
      <c r="AE1022" s="45">
        <v>1.8037071954676639E-4</v>
      </c>
    </row>
    <row r="1023" spans="1:31" ht="15" customHeight="1">
      <c r="A1023" s="42" t="s">
        <v>47</v>
      </c>
      <c r="B1023" s="42" t="s">
        <v>48</v>
      </c>
      <c r="C1023" s="42" t="s">
        <v>49</v>
      </c>
      <c r="D1023" s="42" t="s">
        <v>441</v>
      </c>
      <c r="E1023" s="42" t="s">
        <v>442</v>
      </c>
      <c r="F1023" s="42" t="s">
        <v>269</v>
      </c>
      <c r="G1023" s="42" t="s">
        <v>457</v>
      </c>
      <c r="H1023" s="43" t="s">
        <v>54</v>
      </c>
      <c r="I1023" s="44">
        <v>25</v>
      </c>
      <c r="J1023" s="45">
        <v>1.3750000000000004E-4</v>
      </c>
      <c r="K1023" s="45">
        <v>2.7500000000000001E-7</v>
      </c>
      <c r="L1023" s="45">
        <v>2.7500000000000001E-7</v>
      </c>
      <c r="M1023" s="45">
        <v>1.375E-6</v>
      </c>
      <c r="N1023" s="45">
        <v>4.6199999999999998E-5</v>
      </c>
      <c r="O1023" s="45">
        <v>1.1274999999999998E-4</v>
      </c>
      <c r="P1023" s="45">
        <v>8.2499999999999989E-6</v>
      </c>
      <c r="Q1023" s="45"/>
      <c r="R1023" s="45"/>
      <c r="S1023" s="45"/>
      <c r="T1023" s="45"/>
      <c r="U1023" s="45"/>
      <c r="V1023" s="45"/>
      <c r="W1023" s="45"/>
      <c r="X1023" s="45"/>
      <c r="Y1023" s="45"/>
      <c r="Z1023" s="45"/>
      <c r="AA1023" s="45"/>
      <c r="AB1023" s="45"/>
      <c r="AC1023" s="45"/>
      <c r="AD1023" s="45"/>
      <c r="AE1023" s="45"/>
    </row>
    <row r="1024" spans="1:31" ht="15" customHeight="1">
      <c r="A1024" s="42" t="s">
        <v>47</v>
      </c>
      <c r="B1024" s="42" t="s">
        <v>48</v>
      </c>
      <c r="C1024" s="42" t="s">
        <v>49</v>
      </c>
      <c r="D1024" s="42" t="s">
        <v>441</v>
      </c>
      <c r="E1024" s="42" t="s">
        <v>442</v>
      </c>
      <c r="F1024" s="42" t="s">
        <v>269</v>
      </c>
      <c r="G1024" s="42" t="s">
        <v>457</v>
      </c>
      <c r="H1024" s="43" t="s">
        <v>55</v>
      </c>
      <c r="I1024" s="44">
        <v>1</v>
      </c>
      <c r="J1024" s="45">
        <v>4.6700000000000005E-2</v>
      </c>
      <c r="K1024" s="45">
        <v>9.3399999999999993E-5</v>
      </c>
      <c r="L1024" s="45">
        <v>9.3399999999999993E-5</v>
      </c>
      <c r="M1024" s="45">
        <v>4.6700000000000002E-4</v>
      </c>
      <c r="N1024" s="45">
        <v>1.5691199999999999E-2</v>
      </c>
      <c r="O1024" s="45">
        <v>3.8293999999999995E-2</v>
      </c>
      <c r="P1024" s="45">
        <v>2.8019999999999994E-3</v>
      </c>
      <c r="Q1024" s="45"/>
      <c r="R1024" s="45"/>
      <c r="S1024" s="45"/>
      <c r="T1024" s="45"/>
      <c r="U1024" s="45"/>
      <c r="V1024" s="45"/>
      <c r="W1024" s="45"/>
      <c r="X1024" s="45"/>
      <c r="Y1024" s="45"/>
      <c r="Z1024" s="45"/>
      <c r="AA1024" s="45"/>
      <c r="AB1024" s="45"/>
      <c r="AC1024" s="45"/>
      <c r="AD1024" s="45"/>
      <c r="AE1024" s="45"/>
    </row>
    <row r="1025" spans="1:31" ht="15" customHeight="1">
      <c r="A1025" s="42" t="s">
        <v>47</v>
      </c>
      <c r="B1025" s="42" t="s">
        <v>48</v>
      </c>
      <c r="C1025" s="42" t="s">
        <v>49</v>
      </c>
      <c r="D1025" s="42" t="s">
        <v>441</v>
      </c>
      <c r="E1025" s="42" t="s">
        <v>442</v>
      </c>
      <c r="F1025" s="42" t="s">
        <v>269</v>
      </c>
      <c r="G1025" s="42" t="s">
        <v>457</v>
      </c>
      <c r="H1025" s="43" t="s">
        <v>56</v>
      </c>
      <c r="I1025" s="44">
        <v>298</v>
      </c>
      <c r="J1025" s="45">
        <v>2.3840000000000002E-4</v>
      </c>
      <c r="K1025" s="45">
        <v>4.7679999999999998E-7</v>
      </c>
      <c r="L1025" s="45">
        <v>4.7679999999999998E-7</v>
      </c>
      <c r="M1025" s="45">
        <v>2.384E-6</v>
      </c>
      <c r="N1025" s="45">
        <v>8.0102400000000001E-5</v>
      </c>
      <c r="O1025" s="45">
        <v>1.9548799999999998E-4</v>
      </c>
      <c r="P1025" s="45">
        <v>1.4303999999999999E-5</v>
      </c>
      <c r="Q1025" s="45"/>
      <c r="R1025" s="45"/>
      <c r="S1025" s="45"/>
      <c r="T1025" s="45"/>
      <c r="U1025" s="45"/>
      <c r="V1025" s="45"/>
      <c r="W1025" s="45"/>
      <c r="X1025" s="45"/>
      <c r="Y1025" s="45"/>
      <c r="Z1025" s="45"/>
      <c r="AA1025" s="45"/>
      <c r="AB1025" s="45"/>
      <c r="AC1025" s="45"/>
      <c r="AD1025" s="45"/>
      <c r="AE1025" s="45"/>
    </row>
    <row r="1026" spans="1:31" ht="15" customHeight="1">
      <c r="A1026" s="42" t="s">
        <v>47</v>
      </c>
      <c r="B1026" s="42" t="s">
        <v>48</v>
      </c>
      <c r="C1026" s="42" t="s">
        <v>49</v>
      </c>
      <c r="D1026" s="42" t="s">
        <v>441</v>
      </c>
      <c r="E1026" s="42" t="s">
        <v>442</v>
      </c>
      <c r="F1026" s="42" t="s">
        <v>269</v>
      </c>
      <c r="G1026" s="42" t="s">
        <v>458</v>
      </c>
      <c r="H1026" s="43" t="s">
        <v>54</v>
      </c>
      <c r="I1026" s="44">
        <v>25</v>
      </c>
      <c r="J1026" s="45">
        <v>8.6649251309808991E-4</v>
      </c>
      <c r="K1026" s="45">
        <v>8.1709851338190918E-4</v>
      </c>
      <c r="L1026" s="45">
        <v>8.0542972529524289E-4</v>
      </c>
      <c r="M1026" s="45">
        <v>8.3022687474302139E-4</v>
      </c>
      <c r="N1026" s="45">
        <v>6.6055604450967922E-4</v>
      </c>
      <c r="O1026" s="45">
        <v>8.9367109193818999E-4</v>
      </c>
      <c r="P1026" s="45">
        <v>6.8075846287657502E-4</v>
      </c>
      <c r="Q1026" s="45">
        <v>7.5987963443752506E-4</v>
      </c>
      <c r="R1026" s="45">
        <v>1.1205467880281803E-3</v>
      </c>
      <c r="S1026" s="45">
        <v>1.2777007070142734E-3</v>
      </c>
      <c r="T1026" s="45">
        <v>1.7625217695999033E-3</v>
      </c>
      <c r="U1026" s="45">
        <v>1.7445544933571496E-3</v>
      </c>
      <c r="V1026" s="45">
        <v>1.6766194553093791E-4</v>
      </c>
      <c r="W1026" s="45">
        <v>1.4284007212698286E-4</v>
      </c>
      <c r="X1026" s="45">
        <v>1.1201956217107757E-4</v>
      </c>
      <c r="Y1026" s="45">
        <v>1.2907150722593061E-4</v>
      </c>
      <c r="Z1026" s="45">
        <v>1.2078160005079934E-4</v>
      </c>
      <c r="AA1026" s="45">
        <v>9.646902223025556E-5</v>
      </c>
      <c r="AB1026" s="45">
        <v>1.2128249329329252E-4</v>
      </c>
      <c r="AC1026" s="45">
        <v>9.9832145686109026E-5</v>
      </c>
      <c r="AD1026" s="45">
        <v>7.9811108604134378E-5</v>
      </c>
      <c r="AE1026" s="45">
        <v>7.8615489845315764E-5</v>
      </c>
    </row>
    <row r="1027" spans="1:31" ht="15" customHeight="1">
      <c r="A1027" s="42" t="s">
        <v>47</v>
      </c>
      <c r="B1027" s="42" t="s">
        <v>48</v>
      </c>
      <c r="C1027" s="42" t="s">
        <v>49</v>
      </c>
      <c r="D1027" s="42" t="s">
        <v>441</v>
      </c>
      <c r="E1027" s="42" t="s">
        <v>442</v>
      </c>
      <c r="F1027" s="42" t="s">
        <v>269</v>
      </c>
      <c r="G1027" s="42" t="s">
        <v>458</v>
      </c>
      <c r="H1027" s="43" t="s">
        <v>55</v>
      </c>
      <c r="I1027" s="44">
        <v>1</v>
      </c>
      <c r="J1027" s="45">
        <v>0.85447715024979631</v>
      </c>
      <c r="K1027" s="45">
        <v>0.80576808066301331</v>
      </c>
      <c r="L1027" s="45">
        <v>0.79426109977114878</v>
      </c>
      <c r="M1027" s="45">
        <v>0.81871439541325142</v>
      </c>
      <c r="N1027" s="45">
        <v>0.65139633402581165</v>
      </c>
      <c r="O1027" s="45">
        <v>0.88127885279664697</v>
      </c>
      <c r="P1027" s="45">
        <v>0.67131861219135314</v>
      </c>
      <c r="Q1027" s="45">
        <v>0.74934263683999136</v>
      </c>
      <c r="R1027" s="45">
        <v>1.1050085392341895</v>
      </c>
      <c r="S1027" s="45">
        <v>1.259983257210342</v>
      </c>
      <c r="T1027" s="45">
        <v>1.738081467728118</v>
      </c>
      <c r="U1027" s="45">
        <v>1.7203633377159302</v>
      </c>
      <c r="V1027" s="45">
        <v>1.440551436001819</v>
      </c>
      <c r="W1027" s="45">
        <v>1.2272769529281997</v>
      </c>
      <c r="X1027" s="45">
        <v>0.96245745538457095</v>
      </c>
      <c r="Y1027" s="45">
        <v>1.1089823900851963</v>
      </c>
      <c r="Z1027" s="45">
        <v>1.0377555076364677</v>
      </c>
      <c r="AA1027" s="45">
        <v>0.82886183900235588</v>
      </c>
      <c r="AB1027" s="45">
        <v>1.0420591823759695</v>
      </c>
      <c r="AC1027" s="45">
        <v>0.85775779573504862</v>
      </c>
      <c r="AD1027" s="45">
        <v>0.68573704512672295</v>
      </c>
      <c r="AE1027" s="45">
        <v>0.67546428875095332</v>
      </c>
    </row>
    <row r="1028" spans="1:31" ht="15" customHeight="1">
      <c r="A1028" s="42" t="s">
        <v>47</v>
      </c>
      <c r="B1028" s="42" t="s">
        <v>48</v>
      </c>
      <c r="C1028" s="42" t="s">
        <v>49</v>
      </c>
      <c r="D1028" s="42" t="s">
        <v>441</v>
      </c>
      <c r="E1028" s="42" t="s">
        <v>442</v>
      </c>
      <c r="F1028" s="42" t="s">
        <v>269</v>
      </c>
      <c r="G1028" s="42" t="s">
        <v>458</v>
      </c>
      <c r="H1028" s="43" t="s">
        <v>56</v>
      </c>
      <c r="I1028" s="44">
        <v>298</v>
      </c>
      <c r="J1028" s="45">
        <v>2.0657181512258463E-3</v>
      </c>
      <c r="K1028" s="45">
        <v>1.947962855902471E-3</v>
      </c>
      <c r="L1028" s="45">
        <v>1.920144465103859E-3</v>
      </c>
      <c r="M1028" s="45">
        <v>1.9792608693873629E-3</v>
      </c>
      <c r="N1028" s="45">
        <v>1.5747656101110753E-3</v>
      </c>
      <c r="O1028" s="45">
        <v>2.1305118831806444E-3</v>
      </c>
      <c r="P1028" s="45">
        <v>1.6229281754977546E-3</v>
      </c>
      <c r="Q1028" s="45">
        <v>1.8115530484990594E-3</v>
      </c>
      <c r="R1028" s="45">
        <v>2.6713835426591822E-3</v>
      </c>
      <c r="S1028" s="45">
        <v>3.046038485522028E-3</v>
      </c>
      <c r="T1028" s="45">
        <v>4.2018518987261694E-3</v>
      </c>
      <c r="U1028" s="45">
        <v>4.1590179121634438E-3</v>
      </c>
      <c r="V1028" s="45">
        <v>9.9926519536439008E-4</v>
      </c>
      <c r="W1028" s="45">
        <v>8.51326829876818E-4</v>
      </c>
      <c r="X1028" s="45">
        <v>6.6763659053962229E-4</v>
      </c>
      <c r="Y1028" s="45">
        <v>7.6926618306654652E-4</v>
      </c>
      <c r="Z1028" s="45">
        <v>7.1985833630276404E-4</v>
      </c>
      <c r="AA1028" s="45">
        <v>5.7495537249232316E-4</v>
      </c>
      <c r="AB1028" s="45">
        <v>7.2284366002802337E-4</v>
      </c>
      <c r="AC1028" s="45">
        <v>5.949995882892098E-4</v>
      </c>
      <c r="AD1028" s="45">
        <v>4.7567420728064093E-4</v>
      </c>
      <c r="AE1028" s="45">
        <v>4.6854831947808201E-4</v>
      </c>
    </row>
    <row r="1029" spans="1:31" ht="15" customHeight="1">
      <c r="A1029" s="42" t="s">
        <v>47</v>
      </c>
      <c r="B1029" s="42" t="s">
        <v>48</v>
      </c>
      <c r="C1029" s="42" t="s">
        <v>49</v>
      </c>
      <c r="D1029" s="42" t="s">
        <v>441</v>
      </c>
      <c r="E1029" s="42" t="s">
        <v>442</v>
      </c>
      <c r="F1029" s="42" t="s">
        <v>269</v>
      </c>
      <c r="G1029" s="42" t="s">
        <v>459</v>
      </c>
      <c r="H1029" s="43" t="s">
        <v>54</v>
      </c>
      <c r="I1029" s="44">
        <v>25</v>
      </c>
      <c r="J1029" s="45">
        <v>2.4644600678922555E-7</v>
      </c>
      <c r="K1029" s="45">
        <v>3.4285502142255083E-7</v>
      </c>
      <c r="L1029" s="45">
        <v>4.1393523320844595E-7</v>
      </c>
      <c r="M1029" s="45">
        <v>2.5018497609324384E-6</v>
      </c>
      <c r="N1029" s="45">
        <v>3.8776250849238384E-6</v>
      </c>
      <c r="O1029" s="45">
        <v>4.1149268999999991E-6</v>
      </c>
      <c r="P1029" s="45">
        <v>4.2332262604809694E-6</v>
      </c>
      <c r="Q1029" s="45">
        <v>4.1485387788322497E-6</v>
      </c>
      <c r="R1029" s="45">
        <v>4.5363752639758913E-6</v>
      </c>
      <c r="S1029" s="45">
        <v>4.4958688759117686E-6</v>
      </c>
      <c r="T1029" s="45">
        <v>6.7990025847891549E-6</v>
      </c>
      <c r="U1029" s="45">
        <v>6.1886792681467157E-6</v>
      </c>
      <c r="V1029" s="45">
        <v>2.7063979650588696E-5</v>
      </c>
      <c r="W1029" s="45">
        <v>2.6456579689400362E-5</v>
      </c>
      <c r="X1029" s="45">
        <v>2.8226883252356969E-5</v>
      </c>
      <c r="Y1029" s="45">
        <v>2.9323802709078629E-4</v>
      </c>
      <c r="Z1029" s="45">
        <v>1.6584974349744561E-4</v>
      </c>
      <c r="AA1029" s="45">
        <v>1.9380718641359316E-4</v>
      </c>
      <c r="AB1029" s="45">
        <v>8.3919500442392761E-5</v>
      </c>
      <c r="AC1029" s="45">
        <v>1.5577718546511582E-4</v>
      </c>
      <c r="AD1029" s="45">
        <v>2.346586013386266E-4</v>
      </c>
      <c r="AE1029" s="45">
        <v>1.2850215162163746E-4</v>
      </c>
    </row>
    <row r="1030" spans="1:31" ht="15" customHeight="1">
      <c r="A1030" s="42" t="s">
        <v>47</v>
      </c>
      <c r="B1030" s="42" t="s">
        <v>48</v>
      </c>
      <c r="C1030" s="42" t="s">
        <v>49</v>
      </c>
      <c r="D1030" s="42" t="s">
        <v>441</v>
      </c>
      <c r="E1030" s="42" t="s">
        <v>442</v>
      </c>
      <c r="F1030" s="42" t="s">
        <v>269</v>
      </c>
      <c r="G1030" s="42" t="s">
        <v>459</v>
      </c>
      <c r="H1030" s="43" t="s">
        <v>56</v>
      </c>
      <c r="I1030" s="44">
        <v>298</v>
      </c>
      <c r="J1030" s="45">
        <v>5.8752728018551372E-7</v>
      </c>
      <c r="K1030" s="45">
        <v>8.1736637107136135E-7</v>
      </c>
      <c r="L1030" s="45">
        <v>9.868215959689355E-7</v>
      </c>
      <c r="M1030" s="45">
        <v>5.9644098300629332E-6</v>
      </c>
      <c r="N1030" s="45">
        <v>9.2442582024584324E-6</v>
      </c>
      <c r="O1030" s="45">
        <v>9.8099857295999995E-6</v>
      </c>
      <c r="P1030" s="45">
        <v>1.0092011404986631E-5</v>
      </c>
      <c r="Q1030" s="45">
        <v>9.8901164487360843E-6</v>
      </c>
      <c r="R1030" s="45">
        <v>1.0814718629318528E-5</v>
      </c>
      <c r="S1030" s="45">
        <v>1.0718151400173656E-5</v>
      </c>
      <c r="T1030" s="45">
        <v>1.6208822162137346E-5</v>
      </c>
      <c r="U1030" s="45">
        <v>1.475381137526177E-5</v>
      </c>
      <c r="V1030" s="45">
        <v>2.3541273542555317E-4</v>
      </c>
      <c r="W1030" s="45">
        <v>2.301293407361247E-4</v>
      </c>
      <c r="X1030" s="45">
        <v>2.4552811097131266E-4</v>
      </c>
      <c r="Y1030" s="45">
        <v>2.550695314564829E-3</v>
      </c>
      <c r="Z1030" s="45">
        <v>1.442623822897781E-3</v>
      </c>
      <c r="AA1030" s="45">
        <v>1.685808239874347E-3</v>
      </c>
      <c r="AB1030" s="45">
        <v>7.2996356817242396E-4</v>
      </c>
      <c r="AC1030" s="45">
        <v>1.355008901894402E-3</v>
      </c>
      <c r="AD1030" s="45">
        <v>2.0411493041844215E-3</v>
      </c>
      <c r="AE1030" s="45">
        <v>1.1177603372407516E-3</v>
      </c>
    </row>
    <row r="1031" spans="1:31" ht="15" customHeight="1">
      <c r="A1031" s="42" t="s">
        <v>47</v>
      </c>
      <c r="B1031" s="42" t="s">
        <v>48</v>
      </c>
      <c r="C1031" s="42" t="s">
        <v>49</v>
      </c>
      <c r="D1031" s="42" t="s">
        <v>441</v>
      </c>
      <c r="E1031" s="42" t="s">
        <v>442</v>
      </c>
      <c r="F1031" s="42" t="s">
        <v>269</v>
      </c>
      <c r="G1031" s="42" t="s">
        <v>460</v>
      </c>
      <c r="H1031" s="43" t="s">
        <v>54</v>
      </c>
      <c r="I1031" s="44">
        <v>25</v>
      </c>
      <c r="J1031" s="45">
        <v>9.4105139870849367E-5</v>
      </c>
      <c r="K1031" s="45">
        <v>9.7177299075264033E-5</v>
      </c>
      <c r="L1031" s="45">
        <v>1.0007152495058266E-4</v>
      </c>
      <c r="M1031" s="45">
        <v>1.0070513428432672E-4</v>
      </c>
      <c r="N1031" s="45">
        <v>1.0166722457600618E-4</v>
      </c>
      <c r="O1031" s="45">
        <v>1.0130472187499998E-4</v>
      </c>
      <c r="P1031" s="45">
        <v>1.0402555615999857E-4</v>
      </c>
      <c r="Q1031" s="45">
        <v>1.0176095419816628E-4</v>
      </c>
      <c r="R1031" s="45">
        <v>1.0040569157146444E-4</v>
      </c>
      <c r="S1031" s="45">
        <v>9.78222189346551E-5</v>
      </c>
      <c r="T1031" s="45">
        <v>9.3166811629778016E-5</v>
      </c>
      <c r="U1031" s="45">
        <v>7.7446925044406746E-5</v>
      </c>
      <c r="V1031" s="45">
        <v>1.3351175099336196E-4</v>
      </c>
      <c r="W1031" s="45">
        <v>1.2440771114398063E-4</v>
      </c>
      <c r="X1031" s="45">
        <v>1.2294418859136385E-4</v>
      </c>
      <c r="Y1031" s="45">
        <v>1.3742327259469004E-3</v>
      </c>
      <c r="Z1031" s="45">
        <v>7.8723685596499666E-4</v>
      </c>
      <c r="AA1031" s="45">
        <v>9.2656689873140319E-4</v>
      </c>
      <c r="AB1031" s="45">
        <v>3.9484104164763038E-4</v>
      </c>
      <c r="AC1031" s="45">
        <v>7.6299585805483317E-4</v>
      </c>
      <c r="AD1031" s="45">
        <v>1.1264215465925454E-3</v>
      </c>
      <c r="AE1031" s="45">
        <v>6.2075777901506653E-4</v>
      </c>
    </row>
    <row r="1032" spans="1:31" ht="15" customHeight="1">
      <c r="A1032" s="42" t="s">
        <v>47</v>
      </c>
      <c r="B1032" s="42" t="s">
        <v>48</v>
      </c>
      <c r="C1032" s="42" t="s">
        <v>49</v>
      </c>
      <c r="D1032" s="42" t="s">
        <v>441</v>
      </c>
      <c r="E1032" s="42" t="s">
        <v>442</v>
      </c>
      <c r="F1032" s="42" t="s">
        <v>269</v>
      </c>
      <c r="G1032" s="42" t="s">
        <v>460</v>
      </c>
      <c r="H1032" s="43" t="s">
        <v>55</v>
      </c>
      <c r="I1032" s="44">
        <v>1</v>
      </c>
      <c r="J1032" s="45">
        <v>8.8927912698812173E-2</v>
      </c>
      <c r="K1032" s="45">
        <v>9.1887747308190909E-2</v>
      </c>
      <c r="L1032" s="45">
        <v>9.4806759132307947E-2</v>
      </c>
      <c r="M1032" s="45">
        <v>9.5309190620638251E-2</v>
      </c>
      <c r="N1032" s="45">
        <v>9.6340041719268174E-2</v>
      </c>
      <c r="O1032" s="45">
        <v>9.5902148208386356E-2</v>
      </c>
      <c r="P1032" s="45">
        <v>9.894051118217137E-2</v>
      </c>
      <c r="Q1032" s="45">
        <v>9.7307647343733386E-2</v>
      </c>
      <c r="R1032" s="45">
        <v>9.5504690211263663E-2</v>
      </c>
      <c r="S1032" s="45">
        <v>9.3047322008464731E-2</v>
      </c>
      <c r="T1032" s="45">
        <v>8.8619154386681248E-2</v>
      </c>
      <c r="U1032" s="45">
        <v>7.3666586708548115E-2</v>
      </c>
      <c r="V1032" s="45">
        <v>9.8279730042302893E-2</v>
      </c>
      <c r="W1032" s="45">
        <v>9.1575996510066371E-2</v>
      </c>
      <c r="X1032" s="45">
        <v>9.0497929024927412E-2</v>
      </c>
      <c r="Y1032" s="45">
        <v>1.0115067458445561</v>
      </c>
      <c r="Z1032" s="45">
        <v>0.57941975192763828</v>
      </c>
      <c r="AA1032" s="45">
        <v>0.68197344289054662</v>
      </c>
      <c r="AB1032" s="45">
        <v>0.2906153589643522</v>
      </c>
      <c r="AC1032" s="45">
        <v>0.56159209844312841</v>
      </c>
      <c r="AD1032" s="45">
        <v>0.82899412020874153</v>
      </c>
      <c r="AE1032" s="45">
        <v>0.45688179221798769</v>
      </c>
    </row>
    <row r="1033" spans="1:31" ht="15" customHeight="1">
      <c r="A1033" s="42" t="s">
        <v>47</v>
      </c>
      <c r="B1033" s="42" t="s">
        <v>48</v>
      </c>
      <c r="C1033" s="42" t="s">
        <v>49</v>
      </c>
      <c r="D1033" s="42" t="s">
        <v>441</v>
      </c>
      <c r="E1033" s="42" t="s">
        <v>442</v>
      </c>
      <c r="F1033" s="42" t="s">
        <v>269</v>
      </c>
      <c r="G1033" s="42" t="s">
        <v>460</v>
      </c>
      <c r="H1033" s="43" t="s">
        <v>56</v>
      </c>
      <c r="I1033" s="44">
        <v>298</v>
      </c>
      <c r="J1033" s="45">
        <v>2.2434665345210492E-4</v>
      </c>
      <c r="K1033" s="45">
        <v>2.3167068099542949E-4</v>
      </c>
      <c r="L1033" s="45">
        <v>2.3857051548218912E-4</v>
      </c>
      <c r="M1033" s="45">
        <v>2.400810401338349E-4</v>
      </c>
      <c r="N1033" s="45">
        <v>2.4237466338919875E-4</v>
      </c>
      <c r="O1033" s="45">
        <v>2.4151045694999996E-4</v>
      </c>
      <c r="P1033" s="45">
        <v>2.4799692588543657E-4</v>
      </c>
      <c r="Q1033" s="45">
        <v>2.4259811480842843E-4</v>
      </c>
      <c r="R1033" s="45">
        <v>2.3936716870637121E-4</v>
      </c>
      <c r="S1033" s="45">
        <v>2.3320816994021776E-4</v>
      </c>
      <c r="T1033" s="45">
        <v>2.221096789253908E-4</v>
      </c>
      <c r="U1033" s="45">
        <v>1.8463346930586567E-4</v>
      </c>
      <c r="V1033" s="45">
        <v>1.5914600718408744E-3</v>
      </c>
      <c r="W1033" s="45">
        <v>1.4829399168362495E-3</v>
      </c>
      <c r="X1033" s="45">
        <v>1.465494728009057E-3</v>
      </c>
      <c r="Y1033" s="45">
        <v>1.6380854093287052E-2</v>
      </c>
      <c r="Z1033" s="45">
        <v>9.3838633231027608E-3</v>
      </c>
      <c r="AA1033" s="45">
        <v>1.1044677432878326E-2</v>
      </c>
      <c r="AB1033" s="45">
        <v>4.7065052164397547E-3</v>
      </c>
      <c r="AC1033" s="45">
        <v>9.0949106280136128E-3</v>
      </c>
      <c r="AD1033" s="45">
        <v>1.3426944835383141E-2</v>
      </c>
      <c r="AE1033" s="45">
        <v>7.3994327258595921E-3</v>
      </c>
    </row>
    <row r="1034" spans="1:31" ht="15" customHeight="1">
      <c r="A1034" s="42" t="s">
        <v>47</v>
      </c>
      <c r="B1034" s="42" t="s">
        <v>48</v>
      </c>
      <c r="C1034" s="42" t="s">
        <v>49</v>
      </c>
      <c r="D1034" s="42" t="s">
        <v>441</v>
      </c>
      <c r="E1034" s="42" t="s">
        <v>442</v>
      </c>
      <c r="F1034" s="42" t="s">
        <v>269</v>
      </c>
      <c r="G1034" s="42" t="s">
        <v>461</v>
      </c>
      <c r="H1034" s="43" t="s">
        <v>54</v>
      </c>
      <c r="I1034" s="44">
        <v>25</v>
      </c>
      <c r="J1034" s="45">
        <v>2.2214249999999995E-5</v>
      </c>
      <c r="K1034" s="45">
        <v>2.6800874999999991E-5</v>
      </c>
      <c r="L1034" s="45">
        <v>1.1613374999999998E-5</v>
      </c>
      <c r="M1034" s="45">
        <v>2.0118374999999995E-5</v>
      </c>
      <c r="N1034" s="45">
        <v>3.0536999999999996E-5</v>
      </c>
      <c r="O1034" s="45">
        <v>2.4947999999999996E-5</v>
      </c>
      <c r="P1034" s="45">
        <v>2.3054624999999996E-5</v>
      </c>
      <c r="Q1034" s="45">
        <v>1.3132124999999996E-5</v>
      </c>
      <c r="R1034" s="45">
        <v>5.9332499999999995E-6</v>
      </c>
      <c r="S1034" s="45">
        <v>8.6771249999999987E-6</v>
      </c>
      <c r="T1034" s="45">
        <v>1.4195249999999996E-5</v>
      </c>
      <c r="U1034" s="45">
        <v>1.0762874999999998E-5</v>
      </c>
      <c r="V1034" s="45">
        <v>3.6348749999999992E-6</v>
      </c>
      <c r="W1034" s="45">
        <v>3.2602499999999994E-6</v>
      </c>
      <c r="X1034" s="45">
        <v>3.8474999999999992E-6</v>
      </c>
      <c r="Y1034" s="45">
        <v>3.5133749999999992E-6</v>
      </c>
      <c r="Z1034" s="45">
        <v>5.8218749999999992E-6</v>
      </c>
      <c r="AA1034" s="45">
        <v>4.3031249999999987E-6</v>
      </c>
      <c r="AB1034" s="45">
        <v>3.3918749999999992E-6</v>
      </c>
      <c r="AC1034" s="45">
        <v>3.4121249999999991E-6</v>
      </c>
      <c r="AD1034" s="45">
        <v>3.574124999999999E-6</v>
      </c>
      <c r="AE1034" s="45">
        <v>3.574124999999999E-6</v>
      </c>
    </row>
    <row r="1035" spans="1:31" ht="15" customHeight="1">
      <c r="A1035" s="42" t="s">
        <v>47</v>
      </c>
      <c r="B1035" s="42" t="s">
        <v>48</v>
      </c>
      <c r="C1035" s="42" t="s">
        <v>49</v>
      </c>
      <c r="D1035" s="42" t="s">
        <v>441</v>
      </c>
      <c r="E1035" s="42" t="s">
        <v>442</v>
      </c>
      <c r="F1035" s="42" t="s">
        <v>269</v>
      </c>
      <c r="G1035" s="42" t="s">
        <v>461</v>
      </c>
      <c r="H1035" s="43" t="s">
        <v>55</v>
      </c>
      <c r="I1035" s="44">
        <v>1</v>
      </c>
      <c r="J1035" s="45">
        <v>2.2273488000000001E-2</v>
      </c>
      <c r="K1035" s="45">
        <v>2.6872343999999999E-2</v>
      </c>
      <c r="L1035" s="45">
        <v>1.1644343999999999E-2</v>
      </c>
      <c r="M1035" s="45">
        <v>2.0172024E-2</v>
      </c>
      <c r="N1035" s="45">
        <v>3.0618432000000001E-2</v>
      </c>
      <c r="O1035" s="45">
        <v>2.5014528000000001E-2</v>
      </c>
      <c r="P1035" s="45">
        <v>2.3116103999999998E-2</v>
      </c>
      <c r="Q1035" s="45">
        <v>1.3167144E-2</v>
      </c>
      <c r="R1035" s="45">
        <v>5.9490719999999997E-3</v>
      </c>
      <c r="S1035" s="45">
        <v>8.7002639999999992E-3</v>
      </c>
      <c r="T1035" s="45">
        <v>1.4233104E-2</v>
      </c>
      <c r="U1035" s="45">
        <v>1.0791576000000001E-2</v>
      </c>
      <c r="V1035" s="45">
        <v>3.6445679999999999E-3</v>
      </c>
      <c r="W1035" s="45">
        <v>3.2689440000000002E-3</v>
      </c>
      <c r="X1035" s="45">
        <v>3.85776E-3</v>
      </c>
      <c r="Y1035" s="45">
        <v>3.522744E-3</v>
      </c>
      <c r="Z1035" s="45">
        <v>5.8374000000000004E-3</v>
      </c>
      <c r="AA1035" s="45">
        <v>4.3146E-3</v>
      </c>
      <c r="AB1035" s="45">
        <v>3.40092E-3</v>
      </c>
      <c r="AC1035" s="45">
        <v>3.4212240000000001E-3</v>
      </c>
      <c r="AD1035" s="45">
        <v>3.5836560000000002E-3</v>
      </c>
      <c r="AE1035" s="45">
        <v>3.5836560000000002E-3</v>
      </c>
    </row>
    <row r="1036" spans="1:31" ht="15" customHeight="1">
      <c r="A1036" s="42" t="s">
        <v>47</v>
      </c>
      <c r="B1036" s="42" t="s">
        <v>48</v>
      </c>
      <c r="C1036" s="42" t="s">
        <v>49</v>
      </c>
      <c r="D1036" s="42" t="s">
        <v>441</v>
      </c>
      <c r="E1036" s="42" t="s">
        <v>442</v>
      </c>
      <c r="F1036" s="42" t="s">
        <v>269</v>
      </c>
      <c r="G1036" s="42" t="s">
        <v>461</v>
      </c>
      <c r="H1036" s="43" t="s">
        <v>56</v>
      </c>
      <c r="I1036" s="44">
        <v>298</v>
      </c>
      <c r="J1036" s="45">
        <v>5.2958772000000002E-5</v>
      </c>
      <c r="K1036" s="45">
        <v>6.3893286000000002E-5</v>
      </c>
      <c r="L1036" s="45">
        <v>2.7686286000000001E-5</v>
      </c>
      <c r="M1036" s="45">
        <v>4.7962206000000003E-5</v>
      </c>
      <c r="N1036" s="45">
        <v>7.2800208000000003E-5</v>
      </c>
      <c r="O1036" s="45">
        <v>5.9476031999999999E-5</v>
      </c>
      <c r="P1036" s="45">
        <v>5.4962225999999998E-5</v>
      </c>
      <c r="Q1036" s="45">
        <v>3.1306985999999999E-5</v>
      </c>
      <c r="R1036" s="45">
        <v>1.4144868E-5</v>
      </c>
      <c r="S1036" s="45">
        <v>2.0686265999999999E-5</v>
      </c>
      <c r="T1036" s="45">
        <v>3.3841475999999999E-5</v>
      </c>
      <c r="U1036" s="45">
        <v>2.5658693999999999E-5</v>
      </c>
      <c r="V1036" s="45">
        <v>8.6655419999999985E-6</v>
      </c>
      <c r="W1036" s="45">
        <v>7.7724360000000005E-6</v>
      </c>
      <c r="X1036" s="45">
        <v>9.1724399999999999E-6</v>
      </c>
      <c r="Y1036" s="45">
        <v>8.3758860000000006E-6</v>
      </c>
      <c r="Z1036" s="45">
        <v>1.387935E-5</v>
      </c>
      <c r="AA1036" s="45">
        <v>1.025865E-5</v>
      </c>
      <c r="AB1036" s="45">
        <v>8.0862299999999993E-6</v>
      </c>
      <c r="AC1036" s="45">
        <v>8.1345059999999995E-6</v>
      </c>
      <c r="AD1036" s="45">
        <v>8.5207139999999995E-6</v>
      </c>
      <c r="AE1036" s="45">
        <v>8.5207139999999995E-6</v>
      </c>
    </row>
    <row r="1037" spans="1:31" ht="15" customHeight="1">
      <c r="A1037" s="42" t="s">
        <v>47</v>
      </c>
      <c r="B1037" s="42" t="s">
        <v>48</v>
      </c>
      <c r="C1037" s="42" t="s">
        <v>49</v>
      </c>
      <c r="D1037" s="42" t="s">
        <v>441</v>
      </c>
      <c r="E1037" s="42" t="s">
        <v>442</v>
      </c>
      <c r="F1037" s="42" t="s">
        <v>269</v>
      </c>
      <c r="G1037" s="42" t="s">
        <v>462</v>
      </c>
      <c r="H1037" s="43" t="s">
        <v>54</v>
      </c>
      <c r="I1037" s="44">
        <v>25</v>
      </c>
      <c r="J1037" s="45">
        <v>4.640999999999999E-4</v>
      </c>
      <c r="K1037" s="45">
        <v>3.1852499999999995E-4</v>
      </c>
      <c r="L1037" s="45">
        <v>3.7072499999999992E-4</v>
      </c>
      <c r="M1037" s="45">
        <v>6.2767499999999985E-4</v>
      </c>
      <c r="N1037" s="45">
        <v>8.8612499999999976E-4</v>
      </c>
      <c r="O1037" s="45">
        <v>6.9592499999999991E-4</v>
      </c>
      <c r="P1037" s="45">
        <v>5.1637499999999991E-4</v>
      </c>
      <c r="Q1037" s="45">
        <v>5.8012499999999991E-4</v>
      </c>
      <c r="R1037" s="45">
        <v>7.4909999999999983E-4</v>
      </c>
      <c r="S1037" s="45">
        <v>5.981999999999999E-4</v>
      </c>
      <c r="T1037" s="45">
        <v>6.4709999999999985E-4</v>
      </c>
      <c r="U1037" s="45">
        <v>6.3209999999999981E-4</v>
      </c>
      <c r="V1037" s="45">
        <v>6.4177499999999992E-4</v>
      </c>
      <c r="W1037" s="45">
        <v>6.1004999999999989E-4</v>
      </c>
      <c r="X1037" s="45">
        <v>7.2907499999999993E-4</v>
      </c>
      <c r="Y1037" s="45">
        <v>6.0014999999999992E-4</v>
      </c>
      <c r="Z1037" s="45">
        <v>8.2274999999999991E-4</v>
      </c>
      <c r="AA1037" s="45">
        <v>8.249249999999999E-4</v>
      </c>
      <c r="AB1037" s="45">
        <v>9.3959999999999975E-4</v>
      </c>
      <c r="AC1037" s="45">
        <v>9.9622499999999967E-4</v>
      </c>
      <c r="AD1037" s="45">
        <v>9.3839999999999972E-4</v>
      </c>
      <c r="AE1037" s="45">
        <v>1.0604999999999998E-3</v>
      </c>
    </row>
    <row r="1038" spans="1:31" ht="15" customHeight="1">
      <c r="A1038" s="42" t="s">
        <v>47</v>
      </c>
      <c r="B1038" s="42" t="s">
        <v>48</v>
      </c>
      <c r="C1038" s="42" t="s">
        <v>49</v>
      </c>
      <c r="D1038" s="42" t="s">
        <v>441</v>
      </c>
      <c r="E1038" s="42" t="s">
        <v>442</v>
      </c>
      <c r="F1038" s="42" t="s">
        <v>269</v>
      </c>
      <c r="G1038" s="42" t="s">
        <v>462</v>
      </c>
      <c r="H1038" s="43" t="s">
        <v>55</v>
      </c>
      <c r="I1038" s="44">
        <v>1</v>
      </c>
      <c r="J1038" s="45">
        <v>0.38972023999999994</v>
      </c>
      <c r="K1038" s="45">
        <v>0.26747605999999996</v>
      </c>
      <c r="L1038" s="45">
        <v>0.31131014000000001</v>
      </c>
      <c r="M1038" s="45">
        <v>0.52707961999999997</v>
      </c>
      <c r="N1038" s="45">
        <v>0.74410869999999985</v>
      </c>
      <c r="O1038" s="45">
        <v>0.58439141999999999</v>
      </c>
      <c r="P1038" s="45">
        <v>0.43361729999999993</v>
      </c>
      <c r="Q1038" s="45">
        <v>0.48715029999999993</v>
      </c>
      <c r="R1038" s="45">
        <v>0.62904424000000003</v>
      </c>
      <c r="S1038" s="45">
        <v>0.50232847999999997</v>
      </c>
      <c r="T1038" s="45">
        <v>0.54339143999999995</v>
      </c>
      <c r="U1038" s="45">
        <v>0.5307954399999999</v>
      </c>
      <c r="V1038" s="45">
        <v>0.53891985999999992</v>
      </c>
      <c r="W1038" s="45">
        <v>0.51227931999999998</v>
      </c>
      <c r="X1038" s="45">
        <v>0.61222858000000002</v>
      </c>
      <c r="Y1038" s="45">
        <v>0.50396595999999994</v>
      </c>
      <c r="Z1038" s="45">
        <v>0.69089059999999991</v>
      </c>
      <c r="AA1038" s="45">
        <v>0.69271701999999991</v>
      </c>
      <c r="AB1038" s="45">
        <v>0.78901343999999984</v>
      </c>
      <c r="AC1038" s="45">
        <v>0.83656333999999988</v>
      </c>
      <c r="AD1038" s="45">
        <v>0.78800575999999989</v>
      </c>
      <c r="AE1038" s="45">
        <v>0.89053719999999981</v>
      </c>
    </row>
    <row r="1039" spans="1:31" ht="15" customHeight="1">
      <c r="A1039" s="42" t="s">
        <v>47</v>
      </c>
      <c r="B1039" s="42" t="s">
        <v>48</v>
      </c>
      <c r="C1039" s="42" t="s">
        <v>49</v>
      </c>
      <c r="D1039" s="42" t="s">
        <v>441</v>
      </c>
      <c r="E1039" s="42" t="s">
        <v>442</v>
      </c>
      <c r="F1039" s="42" t="s">
        <v>269</v>
      </c>
      <c r="G1039" s="42" t="s">
        <v>462</v>
      </c>
      <c r="H1039" s="43" t="s">
        <v>56</v>
      </c>
      <c r="I1039" s="44">
        <v>298</v>
      </c>
      <c r="J1039" s="45">
        <v>1.1064143999999999E-3</v>
      </c>
      <c r="K1039" s="45">
        <v>7.5936359999999997E-4</v>
      </c>
      <c r="L1039" s="45">
        <v>8.8380839999999995E-4</v>
      </c>
      <c r="M1039" s="45">
        <v>1.4963772E-3</v>
      </c>
      <c r="N1039" s="45">
        <v>2.1125219999999999E-3</v>
      </c>
      <c r="O1039" s="45">
        <v>1.6590852000000001E-3</v>
      </c>
      <c r="P1039" s="45">
        <v>1.2310380000000001E-3</v>
      </c>
      <c r="Q1039" s="45">
        <v>1.383018E-3</v>
      </c>
      <c r="R1039" s="45">
        <v>1.7858544000000001E-3</v>
      </c>
      <c r="S1039" s="45">
        <v>1.4261088E-3</v>
      </c>
      <c r="T1039" s="45">
        <v>1.5426864000000001E-3</v>
      </c>
      <c r="U1039" s="45">
        <v>1.5069263999999997E-3</v>
      </c>
      <c r="V1039" s="45">
        <v>1.5299915999999998E-3</v>
      </c>
      <c r="W1039" s="45">
        <v>1.4543592E-3</v>
      </c>
      <c r="X1039" s="45">
        <v>1.7381148000000001E-3</v>
      </c>
      <c r="Y1039" s="45">
        <v>1.4307575999999999E-3</v>
      </c>
      <c r="Z1039" s="45">
        <v>1.961436E-3</v>
      </c>
      <c r="AA1039" s="45">
        <v>1.9666212000000001E-3</v>
      </c>
      <c r="AB1039" s="45">
        <v>2.2400063999999998E-3</v>
      </c>
      <c r="AC1039" s="45">
        <v>2.3750004000000001E-3</v>
      </c>
      <c r="AD1039" s="45">
        <v>2.2371456000000001E-3</v>
      </c>
      <c r="AE1039" s="45">
        <v>2.5282319999999996E-3</v>
      </c>
    </row>
    <row r="1040" spans="1:31" ht="15" customHeight="1">
      <c r="A1040" s="42" t="s">
        <v>47</v>
      </c>
      <c r="B1040" s="42" t="s">
        <v>48</v>
      </c>
      <c r="C1040" s="42" t="s">
        <v>49</v>
      </c>
      <c r="D1040" s="42" t="s">
        <v>441</v>
      </c>
      <c r="E1040" s="42" t="s">
        <v>442</v>
      </c>
      <c r="F1040" s="42" t="s">
        <v>269</v>
      </c>
      <c r="G1040" s="42" t="s">
        <v>463</v>
      </c>
      <c r="H1040" s="43" t="s">
        <v>54</v>
      </c>
      <c r="I1040" s="44">
        <v>25</v>
      </c>
      <c r="J1040" s="45">
        <v>8.6647421884177987E-4</v>
      </c>
      <c r="K1040" s="45">
        <v>7.3403517246872394E-4</v>
      </c>
      <c r="L1040" s="45">
        <v>7.3505497904046238E-4</v>
      </c>
      <c r="M1040" s="45">
        <v>8.9528807024259456E-4</v>
      </c>
      <c r="N1040" s="45">
        <v>9.4433897783810223E-4</v>
      </c>
      <c r="O1040" s="45">
        <v>9.2280986881478565E-4</v>
      </c>
      <c r="P1040" s="45">
        <v>9.1048880093079314E-4</v>
      </c>
      <c r="Q1040" s="45">
        <v>8.9280257762322502E-4</v>
      </c>
      <c r="R1040" s="45">
        <v>9.2443566250000021E-4</v>
      </c>
      <c r="S1040" s="45">
        <v>9.1619274270000005E-4</v>
      </c>
      <c r="T1040" s="45">
        <v>9.1653723115E-4</v>
      </c>
      <c r="U1040" s="45">
        <v>9.1903025287499984E-4</v>
      </c>
      <c r="V1040" s="45">
        <v>7.7846830599381269E-4</v>
      </c>
      <c r="W1040" s="45">
        <v>7.6401110471957653E-4</v>
      </c>
      <c r="X1040" s="45">
        <v>7.2424588257913444E-4</v>
      </c>
      <c r="Y1040" s="45">
        <v>7.3837248059443171E-4</v>
      </c>
      <c r="Z1040" s="45">
        <v>7.6247845426751014E-4</v>
      </c>
      <c r="AA1040" s="45">
        <v>7.8272351637497298E-4</v>
      </c>
      <c r="AB1040" s="45">
        <v>7.6198533043930349E-4</v>
      </c>
      <c r="AC1040" s="45">
        <v>8.0553203701937126E-4</v>
      </c>
      <c r="AD1040" s="45">
        <v>6.8770140508269155E-4</v>
      </c>
      <c r="AE1040" s="45">
        <v>7.7508221116238344E-4</v>
      </c>
    </row>
    <row r="1041" spans="1:31" ht="15" customHeight="1">
      <c r="A1041" s="42" t="s">
        <v>47</v>
      </c>
      <c r="B1041" s="42" t="s">
        <v>48</v>
      </c>
      <c r="C1041" s="42" t="s">
        <v>49</v>
      </c>
      <c r="D1041" s="42" t="s">
        <v>441</v>
      </c>
      <c r="E1041" s="42" t="s">
        <v>442</v>
      </c>
      <c r="F1041" s="42" t="s">
        <v>269</v>
      </c>
      <c r="G1041" s="42" t="s">
        <v>463</v>
      </c>
      <c r="H1041" s="43" t="s">
        <v>55</v>
      </c>
      <c r="I1041" s="44">
        <v>1</v>
      </c>
      <c r="J1041" s="45">
        <v>1.8376185233196465</v>
      </c>
      <c r="K1041" s="45">
        <v>1.5567417937716697</v>
      </c>
      <c r="L1041" s="45">
        <v>1.5589045995490127</v>
      </c>
      <c r="M1041" s="45">
        <v>1.8987269393704944</v>
      </c>
      <c r="N1041" s="45">
        <v>2.0027541041990471</v>
      </c>
      <c r="O1041" s="45">
        <v>1.9570951697823973</v>
      </c>
      <c r="P1041" s="45">
        <v>1.9309646490140262</v>
      </c>
      <c r="Q1041" s="45">
        <v>1.8934557066233355</v>
      </c>
      <c r="R1041" s="45">
        <v>1.9605431530300002</v>
      </c>
      <c r="S1041" s="45">
        <v>1.9430615687181605</v>
      </c>
      <c r="T1041" s="45">
        <v>1.94379215982292</v>
      </c>
      <c r="U1041" s="45">
        <v>1.9490793602972998</v>
      </c>
      <c r="V1041" s="45">
        <v>1.6509755833516779</v>
      </c>
      <c r="W1041" s="45">
        <v>1.6203147508892779</v>
      </c>
      <c r="X1041" s="45">
        <v>1.5359806677738286</v>
      </c>
      <c r="Y1041" s="45">
        <v>1.5659403568446706</v>
      </c>
      <c r="Z1041" s="45">
        <v>1.6170643058105354</v>
      </c>
      <c r="AA1041" s="45">
        <v>1.6600000335280425</v>
      </c>
      <c r="AB1041" s="45">
        <v>1.6160184887956752</v>
      </c>
      <c r="AC1041" s="45">
        <v>1.7083723441106828</v>
      </c>
      <c r="AD1041" s="45">
        <v>1.4584771398993723</v>
      </c>
      <c r="AE1041" s="45">
        <v>1.6437943534331829</v>
      </c>
    </row>
    <row r="1042" spans="1:31" ht="15" customHeight="1">
      <c r="A1042" s="42" t="s">
        <v>47</v>
      </c>
      <c r="B1042" s="42" t="s">
        <v>48</v>
      </c>
      <c r="C1042" s="42" t="s">
        <v>49</v>
      </c>
      <c r="D1042" s="42" t="s">
        <v>441</v>
      </c>
      <c r="E1042" s="42" t="s">
        <v>442</v>
      </c>
      <c r="F1042" s="42" t="s">
        <v>269</v>
      </c>
      <c r="G1042" s="42" t="s">
        <v>463</v>
      </c>
      <c r="H1042" s="43" t="s">
        <v>56</v>
      </c>
      <c r="I1042" s="44">
        <v>298</v>
      </c>
      <c r="J1042" s="45">
        <v>1.0328372688594015E-3</v>
      </c>
      <c r="K1042" s="45">
        <v>8.7496992558271883E-4</v>
      </c>
      <c r="L1042" s="45">
        <v>8.7618553501623132E-4</v>
      </c>
      <c r="M1042" s="45">
        <v>1.0671833797291726E-3</v>
      </c>
      <c r="N1042" s="45">
        <v>1.1256520615830178E-3</v>
      </c>
      <c r="O1042" s="45">
        <v>1.0999893636272243E-3</v>
      </c>
      <c r="P1042" s="45">
        <v>1.0853026507095056E-3</v>
      </c>
      <c r="Q1042" s="45">
        <v>1.0642206725268841E-3</v>
      </c>
      <c r="R1042" s="45">
        <v>1.1019273097000002E-3</v>
      </c>
      <c r="S1042" s="45">
        <v>1.0921017492984001E-3</v>
      </c>
      <c r="T1042" s="45">
        <v>1.0925123795308001E-3</v>
      </c>
      <c r="U1042" s="45">
        <v>1.0954840614270001E-3</v>
      </c>
      <c r="V1042" s="45">
        <v>9.2793422074462478E-4</v>
      </c>
      <c r="W1042" s="45">
        <v>9.1070123682573522E-4</v>
      </c>
      <c r="X1042" s="45">
        <v>8.6330109203432842E-4</v>
      </c>
      <c r="Y1042" s="45">
        <v>8.8013999686856268E-4</v>
      </c>
      <c r="Z1042" s="45">
        <v>9.0887431748687224E-4</v>
      </c>
      <c r="AA1042" s="45">
        <v>9.3300643151896792E-4</v>
      </c>
      <c r="AB1042" s="45">
        <v>9.0828651388364995E-4</v>
      </c>
      <c r="AC1042" s="45">
        <v>9.6019418812709066E-4</v>
      </c>
      <c r="AD1042" s="45">
        <v>8.1974007485856857E-4</v>
      </c>
      <c r="AE1042" s="45">
        <v>9.2389799570556121E-4</v>
      </c>
    </row>
    <row r="1043" spans="1:31" ht="15" customHeight="1">
      <c r="A1043" s="42" t="s">
        <v>47</v>
      </c>
      <c r="B1043" s="42" t="s">
        <v>48</v>
      </c>
      <c r="C1043" s="42" t="s">
        <v>49</v>
      </c>
      <c r="D1043" s="42" t="s">
        <v>441</v>
      </c>
      <c r="E1043" s="42" t="s">
        <v>442</v>
      </c>
      <c r="F1043" s="42" t="s">
        <v>269</v>
      </c>
      <c r="G1043" s="42" t="s">
        <v>464</v>
      </c>
      <c r="H1043" s="43" t="s">
        <v>54</v>
      </c>
      <c r="I1043" s="44">
        <v>25</v>
      </c>
      <c r="J1043" s="45"/>
      <c r="K1043" s="45"/>
      <c r="L1043" s="45"/>
      <c r="M1043" s="45"/>
      <c r="N1043" s="45"/>
      <c r="O1043" s="45"/>
      <c r="P1043" s="45"/>
      <c r="Q1043" s="45"/>
      <c r="R1043" s="45"/>
      <c r="S1043" s="45"/>
      <c r="T1043" s="45">
        <v>9.5488501801287853E-7</v>
      </c>
      <c r="U1043" s="45">
        <v>8.4474054592135844E-7</v>
      </c>
      <c r="V1043" s="45">
        <v>3.6099179122649067E-6</v>
      </c>
      <c r="W1043" s="45">
        <v>4.2673222998596608E-5</v>
      </c>
      <c r="X1043" s="45">
        <v>3.8998245491787599E-5</v>
      </c>
      <c r="Y1043" s="45">
        <v>6.348957853783289E-5</v>
      </c>
      <c r="Z1043" s="45">
        <v>9.2468366652926278E-5</v>
      </c>
      <c r="AA1043" s="45">
        <v>9.6059144102835604E-5</v>
      </c>
      <c r="AB1043" s="45">
        <v>1.1451754601591212E-4</v>
      </c>
      <c r="AC1043" s="45">
        <v>1.5041496132160053E-4</v>
      </c>
      <c r="AD1043" s="45">
        <v>1.6016967088587343E-4</v>
      </c>
      <c r="AE1043" s="45">
        <v>2.4544107064686775E-4</v>
      </c>
    </row>
    <row r="1044" spans="1:31" ht="15" customHeight="1">
      <c r="A1044" s="42" t="s">
        <v>47</v>
      </c>
      <c r="B1044" s="42" t="s">
        <v>48</v>
      </c>
      <c r="C1044" s="42" t="s">
        <v>49</v>
      </c>
      <c r="D1044" s="42" t="s">
        <v>441</v>
      </c>
      <c r="E1044" s="42" t="s">
        <v>442</v>
      </c>
      <c r="F1044" s="42" t="s">
        <v>269</v>
      </c>
      <c r="G1044" s="42" t="s">
        <v>464</v>
      </c>
      <c r="H1044" s="43" t="s">
        <v>56</v>
      </c>
      <c r="I1044" s="44">
        <v>298</v>
      </c>
      <c r="J1044" s="45"/>
      <c r="K1044" s="45"/>
      <c r="L1044" s="45"/>
      <c r="M1044" s="45"/>
      <c r="N1044" s="45"/>
      <c r="O1044" s="45"/>
      <c r="P1044" s="45"/>
      <c r="Q1044" s="45"/>
      <c r="R1044" s="45"/>
      <c r="S1044" s="45"/>
      <c r="T1044" s="45">
        <v>2.2764458829427021E-6</v>
      </c>
      <c r="U1044" s="45">
        <v>2.013861461476518E-6</v>
      </c>
      <c r="V1044" s="45">
        <v>8.6060443028395361E-6</v>
      </c>
      <c r="W1044" s="45">
        <v>1.017329636286543E-4</v>
      </c>
      <c r="X1044" s="45">
        <v>9.2971817252421635E-5</v>
      </c>
      <c r="Y1044" s="45">
        <v>1.5135915523419358E-4</v>
      </c>
      <c r="Z1044" s="45">
        <v>2.2044458610057623E-4</v>
      </c>
      <c r="AA1044" s="45">
        <v>2.2900499954116006E-4</v>
      </c>
      <c r="AB1044" s="45">
        <v>2.7300982970193444E-4</v>
      </c>
      <c r="AC1044" s="45">
        <v>3.5858926779069563E-4</v>
      </c>
      <c r="AD1044" s="45">
        <v>3.8184449539192231E-4</v>
      </c>
      <c r="AE1044" s="45">
        <v>5.8513151242213274E-4</v>
      </c>
    </row>
    <row r="1045" spans="1:31" ht="15" customHeight="1">
      <c r="A1045" s="42" t="s">
        <v>47</v>
      </c>
      <c r="B1045" s="42" t="s">
        <v>48</v>
      </c>
      <c r="C1045" s="42" t="s">
        <v>49</v>
      </c>
      <c r="D1045" s="42" t="s">
        <v>441</v>
      </c>
      <c r="E1045" s="42" t="s">
        <v>442</v>
      </c>
      <c r="F1045" s="42" t="s">
        <v>269</v>
      </c>
      <c r="G1045" s="42" t="s">
        <v>465</v>
      </c>
      <c r="H1045" s="43" t="s">
        <v>54</v>
      </c>
      <c r="I1045" s="44">
        <v>25</v>
      </c>
      <c r="J1045" s="45">
        <v>2.5875000000000001E-7</v>
      </c>
      <c r="K1045" s="45">
        <v>1.4478749999999999E-5</v>
      </c>
      <c r="L1045" s="45"/>
      <c r="M1045" s="45"/>
      <c r="N1045" s="45"/>
      <c r="O1045" s="45"/>
      <c r="P1045" s="45"/>
      <c r="Q1045" s="45"/>
      <c r="R1045" s="45"/>
      <c r="S1045" s="45"/>
      <c r="T1045" s="45"/>
      <c r="U1045" s="45"/>
      <c r="V1045" s="45"/>
      <c r="W1045" s="45"/>
      <c r="X1045" s="45">
        <v>2.8125000000000001E-7</v>
      </c>
      <c r="Y1045" s="45">
        <v>3.0375E-7</v>
      </c>
      <c r="Z1045" s="45">
        <v>4.7249999999999998E-7</v>
      </c>
      <c r="AA1045" s="45"/>
      <c r="AB1045" s="45"/>
      <c r="AC1045" s="45"/>
      <c r="AD1045" s="45"/>
      <c r="AE1045" s="45"/>
    </row>
    <row r="1046" spans="1:31" ht="15" customHeight="1">
      <c r="A1046" s="42" t="s">
        <v>47</v>
      </c>
      <c r="B1046" s="42" t="s">
        <v>48</v>
      </c>
      <c r="C1046" s="42" t="s">
        <v>49</v>
      </c>
      <c r="D1046" s="42" t="s">
        <v>441</v>
      </c>
      <c r="E1046" s="42" t="s">
        <v>442</v>
      </c>
      <c r="F1046" s="42" t="s">
        <v>269</v>
      </c>
      <c r="G1046" s="42" t="s">
        <v>465</v>
      </c>
      <c r="H1046" s="43" t="s">
        <v>55</v>
      </c>
      <c r="I1046" s="44">
        <v>1</v>
      </c>
      <c r="J1046" s="45">
        <v>2.5909499999999999E-4</v>
      </c>
      <c r="K1046" s="45">
        <v>1.4498054999999999E-2</v>
      </c>
      <c r="L1046" s="45"/>
      <c r="M1046" s="45"/>
      <c r="N1046" s="45"/>
      <c r="O1046" s="45"/>
      <c r="P1046" s="45"/>
      <c r="Q1046" s="45"/>
      <c r="R1046" s="45"/>
      <c r="S1046" s="45"/>
      <c r="T1046" s="45"/>
      <c r="U1046" s="45"/>
      <c r="V1046" s="45"/>
      <c r="W1046" s="45"/>
      <c r="X1046" s="45">
        <v>2.8162499999999997E-4</v>
      </c>
      <c r="Y1046" s="45">
        <v>3.0415500000000002E-4</v>
      </c>
      <c r="Z1046" s="45">
        <v>4.7312999999999999E-4</v>
      </c>
      <c r="AA1046" s="45"/>
      <c r="AB1046" s="45"/>
      <c r="AC1046" s="45"/>
      <c r="AD1046" s="45"/>
      <c r="AE1046" s="45"/>
    </row>
    <row r="1047" spans="1:31" ht="15" customHeight="1">
      <c r="A1047" s="42" t="s">
        <v>47</v>
      </c>
      <c r="B1047" s="42" t="s">
        <v>48</v>
      </c>
      <c r="C1047" s="42" t="s">
        <v>49</v>
      </c>
      <c r="D1047" s="42" t="s">
        <v>441</v>
      </c>
      <c r="E1047" s="42" t="s">
        <v>442</v>
      </c>
      <c r="F1047" s="42" t="s">
        <v>269</v>
      </c>
      <c r="G1047" s="42" t="s">
        <v>465</v>
      </c>
      <c r="H1047" s="43" t="s">
        <v>56</v>
      </c>
      <c r="I1047" s="44">
        <v>298</v>
      </c>
      <c r="J1047" s="45">
        <v>6.1686000000000003E-7</v>
      </c>
      <c r="K1047" s="45">
        <v>3.4517339999999998E-5</v>
      </c>
      <c r="L1047" s="45"/>
      <c r="M1047" s="45"/>
      <c r="N1047" s="45"/>
      <c r="O1047" s="45"/>
      <c r="P1047" s="45"/>
      <c r="Q1047" s="45"/>
      <c r="R1047" s="45"/>
      <c r="S1047" s="45"/>
      <c r="T1047" s="45"/>
      <c r="U1047" s="45"/>
      <c r="V1047" s="45"/>
      <c r="W1047" s="45"/>
      <c r="X1047" s="45">
        <v>6.7049999999999998E-7</v>
      </c>
      <c r="Y1047" s="45">
        <v>7.2414000000000002E-7</v>
      </c>
      <c r="Z1047" s="45">
        <v>1.12644E-6</v>
      </c>
      <c r="AA1047" s="45"/>
      <c r="AB1047" s="45"/>
      <c r="AC1047" s="45"/>
      <c r="AD1047" s="45"/>
      <c r="AE1047" s="45"/>
    </row>
    <row r="1048" spans="1:31" ht="15" customHeight="1">
      <c r="A1048" s="42" t="s">
        <v>47</v>
      </c>
      <c r="B1048" s="42" t="s">
        <v>48</v>
      </c>
      <c r="C1048" s="42" t="s">
        <v>49</v>
      </c>
      <c r="D1048" s="42" t="s">
        <v>441</v>
      </c>
      <c r="E1048" s="42" t="s">
        <v>442</v>
      </c>
      <c r="F1048" s="42" t="s">
        <v>269</v>
      </c>
      <c r="G1048" s="42" t="s">
        <v>466</v>
      </c>
      <c r="H1048" s="43" t="s">
        <v>54</v>
      </c>
      <c r="I1048" s="44">
        <v>25</v>
      </c>
      <c r="J1048" s="45">
        <v>4.9487999999999997E-3</v>
      </c>
      <c r="K1048" s="45">
        <v>5.0039999999999998E-3</v>
      </c>
      <c r="L1048" s="45">
        <v>5.1247999999999997E-3</v>
      </c>
      <c r="M1048" s="45">
        <v>5.3359999999999996E-3</v>
      </c>
      <c r="N1048" s="45">
        <v>5.2167999999999997E-3</v>
      </c>
      <c r="O1048" s="45">
        <v>3.3224000000000005E-3</v>
      </c>
      <c r="P1048" s="45">
        <v>3.0823999999999999E-3</v>
      </c>
      <c r="Q1048" s="45">
        <v>3.2736000000000002E-3</v>
      </c>
      <c r="R1048" s="45">
        <v>3.4543999999999998E-3</v>
      </c>
      <c r="S1048" s="45">
        <v>4.2128000000000001E-3</v>
      </c>
      <c r="T1048" s="45">
        <v>4.1592E-3</v>
      </c>
      <c r="U1048" s="45">
        <v>4.0039999999999997E-3</v>
      </c>
      <c r="V1048" s="45">
        <v>3.5071999999999998E-3</v>
      </c>
      <c r="W1048" s="45">
        <v>4.0648000000000004E-3</v>
      </c>
      <c r="X1048" s="45">
        <v>4.2351999999999997E-3</v>
      </c>
      <c r="Y1048" s="45">
        <v>2.5799999999999998E-3</v>
      </c>
      <c r="Z1048" s="45">
        <v>2.9175999999999998E-3</v>
      </c>
      <c r="AA1048" s="45">
        <v>2.9399999999999999E-3</v>
      </c>
      <c r="AB1048" s="45">
        <v>2.6640000000000001E-3</v>
      </c>
      <c r="AC1048" s="45">
        <v>3.1296000000000002E-3</v>
      </c>
      <c r="AD1048" s="45">
        <v>3.0152E-3</v>
      </c>
      <c r="AE1048" s="45">
        <v>3.2704000000000001E-3</v>
      </c>
    </row>
    <row r="1049" spans="1:31" ht="15" customHeight="1">
      <c r="A1049" s="42" t="s">
        <v>47</v>
      </c>
      <c r="B1049" s="42" t="s">
        <v>48</v>
      </c>
      <c r="C1049" s="42" t="s">
        <v>49</v>
      </c>
      <c r="D1049" s="42" t="s">
        <v>441</v>
      </c>
      <c r="E1049" s="42" t="s">
        <v>442</v>
      </c>
      <c r="F1049" s="42" t="s">
        <v>269</v>
      </c>
      <c r="G1049" s="42" t="s">
        <v>466</v>
      </c>
      <c r="H1049" s="43" t="s">
        <v>56</v>
      </c>
      <c r="I1049" s="44">
        <v>298</v>
      </c>
      <c r="J1049" s="45">
        <v>7.7423975999999992E-3</v>
      </c>
      <c r="K1049" s="45">
        <v>7.8287579999999999E-3</v>
      </c>
      <c r="L1049" s="45">
        <v>8.0177495999999987E-3</v>
      </c>
      <c r="M1049" s="45">
        <v>8.3481719999999992E-3</v>
      </c>
      <c r="N1049" s="45">
        <v>8.1616835999999988E-3</v>
      </c>
      <c r="O1049" s="45">
        <v>5.1978948000000001E-3</v>
      </c>
      <c r="P1049" s="45">
        <v>4.8224147999999991E-3</v>
      </c>
      <c r="Q1049" s="45">
        <v>5.1215471999999998E-3</v>
      </c>
      <c r="R1049" s="45">
        <v>5.4044087999999997E-3</v>
      </c>
      <c r="S1049" s="45">
        <v>6.5909255999999994E-3</v>
      </c>
      <c r="T1049" s="45">
        <v>6.5070683999999988E-3</v>
      </c>
      <c r="U1049" s="45">
        <v>6.2642579999999991E-3</v>
      </c>
      <c r="V1049" s="45">
        <v>5.4870144000000003E-3</v>
      </c>
      <c r="W1049" s="45">
        <v>6.3593795999999994E-3</v>
      </c>
      <c r="X1049" s="45">
        <v>6.6259703999999994E-3</v>
      </c>
      <c r="Y1049" s="45">
        <v>4.0364099999999998E-3</v>
      </c>
      <c r="Z1049" s="45">
        <v>4.5645851999999987E-3</v>
      </c>
      <c r="AA1049" s="45">
        <v>4.5996299999999987E-3</v>
      </c>
      <c r="AB1049" s="45">
        <v>4.1678279999999993E-3</v>
      </c>
      <c r="AC1049" s="45">
        <v>4.8962591999999992E-3</v>
      </c>
      <c r="AD1049" s="45">
        <v>4.7172803999999992E-3</v>
      </c>
      <c r="AE1049" s="45">
        <v>5.1165408000000004E-3</v>
      </c>
    </row>
    <row r="1050" spans="1:31" ht="15" customHeight="1">
      <c r="A1050" s="42" t="s">
        <v>47</v>
      </c>
      <c r="B1050" s="42" t="s">
        <v>48</v>
      </c>
      <c r="C1050" s="42" t="s">
        <v>49</v>
      </c>
      <c r="D1050" s="42" t="s">
        <v>441</v>
      </c>
      <c r="E1050" s="42" t="s">
        <v>442</v>
      </c>
      <c r="F1050" s="42" t="s">
        <v>269</v>
      </c>
      <c r="G1050" s="42" t="s">
        <v>467</v>
      </c>
      <c r="H1050" s="43" t="s">
        <v>54</v>
      </c>
      <c r="I1050" s="44">
        <v>25</v>
      </c>
      <c r="J1050" s="45">
        <v>8.9128553575530255E-4</v>
      </c>
      <c r="K1050" s="45">
        <v>8.9699330894339247E-4</v>
      </c>
      <c r="L1050" s="45">
        <v>9.7283901798607072E-4</v>
      </c>
      <c r="M1050" s="45">
        <v>9.2841405402303617E-4</v>
      </c>
      <c r="N1050" s="45">
        <v>9.8517101288438883E-4</v>
      </c>
      <c r="O1050" s="45">
        <v>9.1970111793942058E-4</v>
      </c>
      <c r="P1050" s="45">
        <v>9.2906652352258226E-4</v>
      </c>
      <c r="Q1050" s="45">
        <v>8.8129577869159638E-4</v>
      </c>
      <c r="R1050" s="45">
        <v>8.3119625250000005E-4</v>
      </c>
      <c r="S1050" s="45">
        <v>8.2098028904999999E-4</v>
      </c>
      <c r="T1050" s="45">
        <v>8.4537805722500017E-4</v>
      </c>
      <c r="U1050" s="45">
        <v>8.6357531302500002E-4</v>
      </c>
      <c r="V1050" s="45">
        <v>7.3130899698162027E-4</v>
      </c>
      <c r="W1050" s="45">
        <v>7.1564589790221503E-4</v>
      </c>
      <c r="X1050" s="45">
        <v>6.8161811794062238E-4</v>
      </c>
      <c r="Y1050" s="45">
        <v>6.9746851879402935E-4</v>
      </c>
      <c r="Z1050" s="45">
        <v>7.3560303708451941E-4</v>
      </c>
      <c r="AA1050" s="45">
        <v>7.4143795875882717E-4</v>
      </c>
      <c r="AB1050" s="45">
        <v>7.3567924406224279E-4</v>
      </c>
      <c r="AC1050" s="45">
        <v>7.842973487544036E-4</v>
      </c>
      <c r="AD1050" s="45">
        <v>7.6288964832714912E-4</v>
      </c>
      <c r="AE1050" s="45">
        <v>8.1722040144497808E-4</v>
      </c>
    </row>
    <row r="1051" spans="1:31" ht="15" customHeight="1">
      <c r="A1051" s="42" t="s">
        <v>47</v>
      </c>
      <c r="B1051" s="42" t="s">
        <v>48</v>
      </c>
      <c r="C1051" s="42" t="s">
        <v>49</v>
      </c>
      <c r="D1051" s="42" t="s">
        <v>441</v>
      </c>
      <c r="E1051" s="42" t="s">
        <v>442</v>
      </c>
      <c r="F1051" s="42" t="s">
        <v>269</v>
      </c>
      <c r="G1051" s="42" t="s">
        <v>467</v>
      </c>
      <c r="H1051" s="43" t="s">
        <v>55</v>
      </c>
      <c r="I1051" s="44">
        <v>1</v>
      </c>
      <c r="J1051" s="45">
        <v>1.8902383642298455</v>
      </c>
      <c r="K1051" s="45">
        <v>1.902343409607147</v>
      </c>
      <c r="L1051" s="45">
        <v>2.0631969893448585</v>
      </c>
      <c r="M1051" s="45">
        <v>1.968980525772055</v>
      </c>
      <c r="N1051" s="45">
        <v>2.0893506841252121</v>
      </c>
      <c r="O1051" s="45">
        <v>1.9505021309259234</v>
      </c>
      <c r="P1051" s="45">
        <v>1.9703642830866923</v>
      </c>
      <c r="Q1051" s="45">
        <v>1.8690520874491376</v>
      </c>
      <c r="R1051" s="45">
        <v>1.7628010123019999</v>
      </c>
      <c r="S1051" s="45">
        <v>1.7411349970172401</v>
      </c>
      <c r="T1051" s="45">
        <v>1.7928777837627801</v>
      </c>
      <c r="U1051" s="45">
        <v>1.8314705238634197</v>
      </c>
      <c r="V1051" s="45">
        <v>1.5509601207986203</v>
      </c>
      <c r="W1051" s="45">
        <v>1.5177418202710176</v>
      </c>
      <c r="X1051" s="45">
        <v>1.4455757045284718</v>
      </c>
      <c r="Y1051" s="45">
        <v>1.4791912346583771</v>
      </c>
      <c r="Z1051" s="45">
        <v>1.5600669210488487</v>
      </c>
      <c r="AA1051" s="45">
        <v>1.5724416229357208</v>
      </c>
      <c r="AB1051" s="45">
        <v>1.5602285408072043</v>
      </c>
      <c r="AC1051" s="45">
        <v>1.6633378172383393</v>
      </c>
      <c r="AD1051" s="45">
        <v>1.6179363661722179</v>
      </c>
      <c r="AE1051" s="45">
        <v>1.7331610273845097</v>
      </c>
    </row>
    <row r="1052" spans="1:31" ht="15" customHeight="1">
      <c r="A1052" s="42" t="s">
        <v>47</v>
      </c>
      <c r="B1052" s="42" t="s">
        <v>48</v>
      </c>
      <c r="C1052" s="42" t="s">
        <v>49</v>
      </c>
      <c r="D1052" s="42" t="s">
        <v>441</v>
      </c>
      <c r="E1052" s="42" t="s">
        <v>442</v>
      </c>
      <c r="F1052" s="42" t="s">
        <v>269</v>
      </c>
      <c r="G1052" s="42" t="s">
        <v>467</v>
      </c>
      <c r="H1052" s="43" t="s">
        <v>56</v>
      </c>
      <c r="I1052" s="44">
        <v>298</v>
      </c>
      <c r="J1052" s="45">
        <v>1.0624123586203205E-3</v>
      </c>
      <c r="K1052" s="45">
        <v>1.0692160242605239E-3</v>
      </c>
      <c r="L1052" s="45">
        <v>1.1596241094393963E-3</v>
      </c>
      <c r="M1052" s="45">
        <v>1.106669552395459E-3</v>
      </c>
      <c r="N1052" s="45">
        <v>1.1743238473581915E-3</v>
      </c>
      <c r="O1052" s="45">
        <v>1.0962837325837894E-3</v>
      </c>
      <c r="P1052" s="45">
        <v>1.1074472960389181E-3</v>
      </c>
      <c r="Q1052" s="45">
        <v>1.0505045682003829E-3</v>
      </c>
      <c r="R1052" s="45">
        <v>9.9078593298E-4</v>
      </c>
      <c r="S1052" s="45">
        <v>9.7860850454759983E-4</v>
      </c>
      <c r="T1052" s="45">
        <v>1.0076906442122002E-3</v>
      </c>
      <c r="U1052" s="45">
        <v>1.0293817731257997E-3</v>
      </c>
      <c r="V1052" s="45">
        <v>8.7172032440209143E-4</v>
      </c>
      <c r="W1052" s="45">
        <v>8.5304991029944025E-4</v>
      </c>
      <c r="X1052" s="45">
        <v>8.1248879658522193E-4</v>
      </c>
      <c r="Y1052" s="45">
        <v>8.3138247440248299E-4</v>
      </c>
      <c r="Z1052" s="45">
        <v>8.7683882020474734E-4</v>
      </c>
      <c r="AA1052" s="45">
        <v>8.8379404684052216E-4</v>
      </c>
      <c r="AB1052" s="45">
        <v>8.7692965892219343E-4</v>
      </c>
      <c r="AC1052" s="45">
        <v>9.3488243971524929E-4</v>
      </c>
      <c r="AD1052" s="45">
        <v>9.0936446080596193E-4</v>
      </c>
      <c r="AE1052" s="45">
        <v>9.7412671852241416E-4</v>
      </c>
    </row>
    <row r="1053" spans="1:31" ht="15" customHeight="1">
      <c r="A1053" s="42" t="s">
        <v>47</v>
      </c>
      <c r="B1053" s="42" t="s">
        <v>48</v>
      </c>
      <c r="C1053" s="42" t="s">
        <v>49</v>
      </c>
      <c r="D1053" s="42" t="s">
        <v>441</v>
      </c>
      <c r="E1053" s="42" t="s">
        <v>442</v>
      </c>
      <c r="F1053" s="42" t="s">
        <v>269</v>
      </c>
      <c r="G1053" s="42" t="s">
        <v>468</v>
      </c>
      <c r="H1053" s="43" t="s">
        <v>54</v>
      </c>
      <c r="I1053" s="44">
        <v>25</v>
      </c>
      <c r="J1053" s="45">
        <v>1.4705504307447155E-5</v>
      </c>
      <c r="K1053" s="45">
        <v>1.0248138707629471E-5</v>
      </c>
      <c r="L1053" s="45">
        <v>9.9630868285381755E-6</v>
      </c>
      <c r="M1053" s="45">
        <v>1.4351690708823482E-5</v>
      </c>
      <c r="N1053" s="45">
        <v>1.5473032830523665E-5</v>
      </c>
      <c r="O1053" s="45">
        <v>1.7386397801206762E-5</v>
      </c>
      <c r="P1053" s="45">
        <v>4.5295207992461571E-5</v>
      </c>
      <c r="Q1053" s="45">
        <v>3.8946067173983345E-5</v>
      </c>
      <c r="R1053" s="45">
        <v>3.8476232500000002E-5</v>
      </c>
      <c r="S1053" s="45">
        <v>3.8426472425E-5</v>
      </c>
      <c r="T1053" s="45">
        <v>3.8667599474999996E-5</v>
      </c>
      <c r="U1053" s="45">
        <v>3.7887806450000005E-5</v>
      </c>
      <c r="V1053" s="45">
        <v>3.3705895056422882E-5</v>
      </c>
      <c r="W1053" s="45">
        <v>3.2162155178826923E-5</v>
      </c>
      <c r="X1053" s="45">
        <v>3.3095145110464051E-5</v>
      </c>
      <c r="Y1053" s="45">
        <v>3.3394450450632306E-5</v>
      </c>
      <c r="Z1053" s="45">
        <v>3.3272186369222683E-5</v>
      </c>
      <c r="AA1053" s="45">
        <v>3.6627662732802265E-5</v>
      </c>
      <c r="AB1053" s="45">
        <v>3.3501382906053818E-5</v>
      </c>
      <c r="AC1053" s="45">
        <v>3.7039031778258412E-5</v>
      </c>
      <c r="AD1053" s="45">
        <v>3.9239345920403733E-5</v>
      </c>
      <c r="AE1053" s="45">
        <v>4.2275040941842159E-5</v>
      </c>
    </row>
    <row r="1054" spans="1:31" ht="15" customHeight="1">
      <c r="A1054" s="42" t="s">
        <v>47</v>
      </c>
      <c r="B1054" s="42" t="s">
        <v>48</v>
      </c>
      <c r="C1054" s="42" t="s">
        <v>49</v>
      </c>
      <c r="D1054" s="42" t="s">
        <v>441</v>
      </c>
      <c r="E1054" s="42" t="s">
        <v>442</v>
      </c>
      <c r="F1054" s="42" t="s">
        <v>269</v>
      </c>
      <c r="G1054" s="42" t="s">
        <v>468</v>
      </c>
      <c r="H1054" s="43" t="s">
        <v>55</v>
      </c>
      <c r="I1054" s="44">
        <v>1</v>
      </c>
      <c r="J1054" s="45">
        <v>3.1187433535233924E-2</v>
      </c>
      <c r="K1054" s="45">
        <v>2.1734252571140578E-2</v>
      </c>
      <c r="L1054" s="45">
        <v>2.1129714545963765E-2</v>
      </c>
      <c r="M1054" s="45">
        <v>3.0437065655272842E-2</v>
      </c>
      <c r="N1054" s="45">
        <v>3.2815208026974588E-2</v>
      </c>
      <c r="O1054" s="45">
        <v>3.6873072456799307E-2</v>
      </c>
      <c r="P1054" s="45">
        <v>9.6062077110412494E-2</v>
      </c>
      <c r="Q1054" s="45">
        <v>8.2596819262583873E-2</v>
      </c>
      <c r="R1054" s="45">
        <v>8.1600393886000003E-2</v>
      </c>
      <c r="S1054" s="45">
        <v>8.1494862718940006E-2</v>
      </c>
      <c r="T1054" s="45">
        <v>8.2006244966580003E-2</v>
      </c>
      <c r="U1054" s="45">
        <v>8.0352459919159999E-2</v>
      </c>
      <c r="V1054" s="45">
        <v>7.1483462235661654E-2</v>
      </c>
      <c r="W1054" s="45">
        <v>6.8209498703256127E-2</v>
      </c>
      <c r="X1054" s="45">
        <v>7.0188183750272151E-2</v>
      </c>
      <c r="Y1054" s="45">
        <v>7.0822950515701005E-2</v>
      </c>
      <c r="Z1054" s="45">
        <v>7.0563652851847458E-2</v>
      </c>
      <c r="AA1054" s="45">
        <v>7.7679947123727042E-2</v>
      </c>
      <c r="AB1054" s="45">
        <v>7.1049732867158918E-2</v>
      </c>
      <c r="AC1054" s="45">
        <v>7.855237859533043E-2</v>
      </c>
      <c r="AD1054" s="45">
        <v>8.3218804827992238E-2</v>
      </c>
      <c r="AE1054" s="45">
        <v>8.9656906829458857E-2</v>
      </c>
    </row>
    <row r="1055" spans="1:31" ht="15" customHeight="1">
      <c r="A1055" s="42" t="s">
        <v>47</v>
      </c>
      <c r="B1055" s="42" t="s">
        <v>48</v>
      </c>
      <c r="C1055" s="42" t="s">
        <v>49</v>
      </c>
      <c r="D1055" s="42" t="s">
        <v>441</v>
      </c>
      <c r="E1055" s="42" t="s">
        <v>442</v>
      </c>
      <c r="F1055" s="42" t="s">
        <v>269</v>
      </c>
      <c r="G1055" s="42" t="s">
        <v>468</v>
      </c>
      <c r="H1055" s="43" t="s">
        <v>56</v>
      </c>
      <c r="I1055" s="44">
        <v>298</v>
      </c>
      <c r="J1055" s="45">
        <v>1.7528961134477008E-5</v>
      </c>
      <c r="K1055" s="45">
        <v>1.2215781339494329E-5</v>
      </c>
      <c r="L1055" s="45">
        <v>1.1875999499617503E-5</v>
      </c>
      <c r="M1055" s="45">
        <v>1.7107215324917592E-5</v>
      </c>
      <c r="N1055" s="45">
        <v>1.8443855133984209E-5</v>
      </c>
      <c r="O1055" s="45">
        <v>2.0724586179038462E-5</v>
      </c>
      <c r="P1055" s="45">
        <v>5.3991887927014187E-5</v>
      </c>
      <c r="Q1055" s="45">
        <v>4.642371207138814E-5</v>
      </c>
      <c r="R1055" s="45">
        <v>4.5863669139999999E-5</v>
      </c>
      <c r="S1055" s="45">
        <v>4.58043551306E-5</v>
      </c>
      <c r="T1055" s="45">
        <v>4.6091778574199994E-5</v>
      </c>
      <c r="U1055" s="45">
        <v>4.5162265288400004E-5</v>
      </c>
      <c r="V1055" s="45">
        <v>4.0177426907256072E-5</v>
      </c>
      <c r="W1055" s="45">
        <v>3.8337288973161693E-5</v>
      </c>
      <c r="X1055" s="45">
        <v>3.9449412971673149E-5</v>
      </c>
      <c r="Y1055" s="45">
        <v>3.9806184937153717E-5</v>
      </c>
      <c r="Z1055" s="45">
        <v>3.9660446152113439E-5</v>
      </c>
      <c r="AA1055" s="45">
        <v>4.3660173977500306E-5</v>
      </c>
      <c r="AB1055" s="45">
        <v>3.993364842401614E-5</v>
      </c>
      <c r="AC1055" s="45">
        <v>4.4150525879684026E-5</v>
      </c>
      <c r="AD1055" s="45">
        <v>4.6773300337121256E-5</v>
      </c>
      <c r="AE1055" s="45">
        <v>5.0391848802675864E-5</v>
      </c>
    </row>
    <row r="1056" spans="1:31" ht="15" customHeight="1">
      <c r="A1056" s="42" t="s">
        <v>47</v>
      </c>
      <c r="B1056" s="42" t="s">
        <v>48</v>
      </c>
      <c r="C1056" s="42" t="s">
        <v>49</v>
      </c>
      <c r="D1056" s="42" t="s">
        <v>441</v>
      </c>
      <c r="E1056" s="42" t="s">
        <v>442</v>
      </c>
      <c r="F1056" s="42" t="s">
        <v>269</v>
      </c>
      <c r="G1056" s="42" t="s">
        <v>469</v>
      </c>
      <c r="H1056" s="43" t="s">
        <v>54</v>
      </c>
      <c r="I1056" s="44">
        <v>25</v>
      </c>
      <c r="J1056" s="45">
        <v>2.6756758721028264E-4</v>
      </c>
      <c r="K1056" s="45">
        <v>2.8029072496441103E-4</v>
      </c>
      <c r="L1056" s="45">
        <v>3.3162146771509949E-4</v>
      </c>
      <c r="M1056" s="45">
        <v>3.430200529368413E-4</v>
      </c>
      <c r="N1056" s="45">
        <v>3.6358115514969331E-4</v>
      </c>
      <c r="O1056" s="45">
        <v>3.469675652054913E-4</v>
      </c>
      <c r="P1056" s="45">
        <v>3.6567805501138215E-4</v>
      </c>
      <c r="Q1056" s="45">
        <v>3.9516918416258721E-4</v>
      </c>
      <c r="R1056" s="45">
        <v>3.6230634499999999E-4</v>
      </c>
      <c r="S1056" s="45">
        <v>3.5727153167500018E-4</v>
      </c>
      <c r="T1056" s="45">
        <v>3.6557892879999999E-4</v>
      </c>
      <c r="U1056" s="45">
        <v>3.7545251817500006E-4</v>
      </c>
      <c r="V1056" s="45">
        <v>3.8534760996540416E-4</v>
      </c>
      <c r="W1056" s="45">
        <v>3.3643238845774883E-4</v>
      </c>
      <c r="X1056" s="45">
        <v>3.3055389308067601E-4</v>
      </c>
      <c r="Y1056" s="45">
        <v>3.5318986378323662E-4</v>
      </c>
      <c r="Z1056" s="45">
        <v>3.6154233989674212E-4</v>
      </c>
      <c r="AA1056" s="45">
        <v>3.6482860961379893E-4</v>
      </c>
      <c r="AB1056" s="45">
        <v>3.6124769853586281E-4</v>
      </c>
      <c r="AC1056" s="45">
        <v>3.8917787089143752E-4</v>
      </c>
      <c r="AD1056" s="45">
        <v>3.7419220192815033E-4</v>
      </c>
      <c r="AE1056" s="45">
        <v>4.0348563113861829E-4</v>
      </c>
    </row>
    <row r="1057" spans="1:31" ht="15" customHeight="1">
      <c r="A1057" s="42" t="s">
        <v>47</v>
      </c>
      <c r="B1057" s="42" t="s">
        <v>48</v>
      </c>
      <c r="C1057" s="42" t="s">
        <v>49</v>
      </c>
      <c r="D1057" s="42" t="s">
        <v>441</v>
      </c>
      <c r="E1057" s="42" t="s">
        <v>442</v>
      </c>
      <c r="F1057" s="42" t="s">
        <v>269</v>
      </c>
      <c r="G1057" s="42" t="s">
        <v>469</v>
      </c>
      <c r="H1057" s="43" t="s">
        <v>55</v>
      </c>
      <c r="I1057" s="44">
        <v>1</v>
      </c>
      <c r="J1057" s="45">
        <v>0.56745733895556749</v>
      </c>
      <c r="K1057" s="45">
        <v>0.59444056950452295</v>
      </c>
      <c r="L1057" s="45">
        <v>0.70330280873018303</v>
      </c>
      <c r="M1057" s="45">
        <v>0.727476928268453</v>
      </c>
      <c r="N1057" s="45">
        <v>0.77108291384146965</v>
      </c>
      <c r="O1057" s="45">
        <v>0.73584881228780608</v>
      </c>
      <c r="P1057" s="45">
        <v>0.77553001906813923</v>
      </c>
      <c r="Q1057" s="45">
        <v>0.83807480577201487</v>
      </c>
      <c r="R1057" s="45">
        <v>0.76837929647600001</v>
      </c>
      <c r="S1057" s="45">
        <v>0.75770146437634034</v>
      </c>
      <c r="T1057" s="45">
        <v>0.77531979219904001</v>
      </c>
      <c r="U1057" s="45">
        <v>0.79625970054554007</v>
      </c>
      <c r="V1057" s="45">
        <v>0.81724521121462901</v>
      </c>
      <c r="W1057" s="45">
        <v>0.71350580944119368</v>
      </c>
      <c r="X1057" s="45">
        <v>0.70103869644549766</v>
      </c>
      <c r="Y1057" s="45">
        <v>0.74904506311148833</v>
      </c>
      <c r="Z1057" s="45">
        <v>0.76675899445301077</v>
      </c>
      <c r="AA1057" s="45">
        <v>0.77372851526894471</v>
      </c>
      <c r="AB1057" s="45">
        <v>0.76613411905485795</v>
      </c>
      <c r="AC1057" s="45">
        <v>0.82536842858656079</v>
      </c>
      <c r="AD1057" s="45">
        <v>0.79358682184922125</v>
      </c>
      <c r="AE1057" s="45">
        <v>0.8557123265187816</v>
      </c>
    </row>
    <row r="1058" spans="1:31" ht="15" customHeight="1">
      <c r="A1058" s="42" t="s">
        <v>47</v>
      </c>
      <c r="B1058" s="42" t="s">
        <v>48</v>
      </c>
      <c r="C1058" s="42" t="s">
        <v>49</v>
      </c>
      <c r="D1058" s="42" t="s">
        <v>441</v>
      </c>
      <c r="E1058" s="42" t="s">
        <v>442</v>
      </c>
      <c r="F1058" s="42" t="s">
        <v>269</v>
      </c>
      <c r="G1058" s="42" t="s">
        <v>469</v>
      </c>
      <c r="H1058" s="43" t="s">
        <v>56</v>
      </c>
      <c r="I1058" s="44">
        <v>298</v>
      </c>
      <c r="J1058" s="45">
        <v>3.1894056395465688E-4</v>
      </c>
      <c r="K1058" s="45">
        <v>3.3410654415757791E-4</v>
      </c>
      <c r="L1058" s="45">
        <v>3.952927895163986E-4</v>
      </c>
      <c r="M1058" s="45">
        <v>4.0887990310071483E-4</v>
      </c>
      <c r="N1058" s="45">
        <v>4.3338873693843448E-4</v>
      </c>
      <c r="O1058" s="45">
        <v>4.1358533772494567E-4</v>
      </c>
      <c r="P1058" s="45">
        <v>4.3588824157356752E-4</v>
      </c>
      <c r="Q1058" s="45">
        <v>4.710416675218039E-4</v>
      </c>
      <c r="R1058" s="45">
        <v>4.3186916323999995E-4</v>
      </c>
      <c r="S1058" s="45">
        <v>4.2586766575660021E-4</v>
      </c>
      <c r="T1058" s="45">
        <v>4.3577008312960003E-4</v>
      </c>
      <c r="U1058" s="45">
        <v>4.4753940166460002E-4</v>
      </c>
      <c r="V1058" s="45">
        <v>4.5933435107876176E-4</v>
      </c>
      <c r="W1058" s="45">
        <v>4.010274070416366E-4</v>
      </c>
      <c r="X1058" s="45">
        <v>3.9402024055216583E-4</v>
      </c>
      <c r="Y1058" s="45">
        <v>4.2100231762961816E-4</v>
      </c>
      <c r="Z1058" s="45">
        <v>4.3095846915691666E-4</v>
      </c>
      <c r="AA1058" s="45">
        <v>4.3487570265964833E-4</v>
      </c>
      <c r="AB1058" s="45">
        <v>4.3060725665474851E-4</v>
      </c>
      <c r="AC1058" s="45">
        <v>4.6390002210259363E-4</v>
      </c>
      <c r="AD1058" s="45">
        <v>4.4603710469835528E-4</v>
      </c>
      <c r="AE1058" s="45">
        <v>4.8095487231723311E-4</v>
      </c>
    </row>
    <row r="1059" spans="1:31" ht="15" customHeight="1">
      <c r="A1059" s="42" t="s">
        <v>47</v>
      </c>
      <c r="B1059" s="42" t="s">
        <v>48</v>
      </c>
      <c r="C1059" s="42" t="s">
        <v>49</v>
      </c>
      <c r="D1059" s="42" t="s">
        <v>441</v>
      </c>
      <c r="E1059" s="42" t="s">
        <v>442</v>
      </c>
      <c r="F1059" s="42" t="s">
        <v>269</v>
      </c>
      <c r="G1059" s="42" t="s">
        <v>470</v>
      </c>
      <c r="H1059" s="43" t="s">
        <v>54</v>
      </c>
      <c r="I1059" s="44">
        <v>25</v>
      </c>
      <c r="J1059" s="45">
        <v>1.4140438038338346E-4</v>
      </c>
      <c r="K1059" s="45">
        <v>1.4273058204272552E-4</v>
      </c>
      <c r="L1059" s="45">
        <v>1.5989457835758822E-4</v>
      </c>
      <c r="M1059" s="45">
        <v>1.5444024590506792E-4</v>
      </c>
      <c r="N1059" s="45">
        <v>1.7491219571655046E-4</v>
      </c>
      <c r="O1059" s="45">
        <v>1.7773948244089596E-4</v>
      </c>
      <c r="P1059" s="45">
        <v>1.2796042306215127E-4</v>
      </c>
      <c r="Q1059" s="45">
        <v>1.1729106400855365E-4</v>
      </c>
      <c r="R1059" s="45">
        <v>1.049027625E-4</v>
      </c>
      <c r="S1059" s="45">
        <v>9.6864264499999986E-5</v>
      </c>
      <c r="T1059" s="45">
        <v>1.00064462075E-4</v>
      </c>
      <c r="U1059" s="45">
        <v>1.0225277607499997E-4</v>
      </c>
      <c r="V1059" s="45">
        <v>8.7632323081722092E-5</v>
      </c>
      <c r="W1059" s="45">
        <v>9.2168503135528211E-5</v>
      </c>
      <c r="X1059" s="45">
        <v>8.6831431708494727E-5</v>
      </c>
      <c r="Y1059" s="45">
        <v>9.7428305717384313E-5</v>
      </c>
      <c r="Z1059" s="45">
        <v>1.0626624922825698E-4</v>
      </c>
      <c r="AA1059" s="45">
        <v>1.230002319453577E-4</v>
      </c>
      <c r="AB1059" s="45">
        <v>1.2090597846256834E-4</v>
      </c>
      <c r="AC1059" s="45">
        <v>1.1428238513772064E-4</v>
      </c>
      <c r="AD1059" s="45">
        <v>1.046516173928556E-4</v>
      </c>
      <c r="AE1059" s="45">
        <v>1.1412200175764519E-4</v>
      </c>
    </row>
    <row r="1060" spans="1:31" ht="15" customHeight="1">
      <c r="A1060" s="42" t="s">
        <v>47</v>
      </c>
      <c r="B1060" s="42" t="s">
        <v>48</v>
      </c>
      <c r="C1060" s="42" t="s">
        <v>49</v>
      </c>
      <c r="D1060" s="42" t="s">
        <v>441</v>
      </c>
      <c r="E1060" s="42" t="s">
        <v>442</v>
      </c>
      <c r="F1060" s="42" t="s">
        <v>269</v>
      </c>
      <c r="G1060" s="42" t="s">
        <v>470</v>
      </c>
      <c r="H1060" s="43" t="s">
        <v>55</v>
      </c>
      <c r="I1060" s="44">
        <v>1</v>
      </c>
      <c r="J1060" s="45">
        <v>0.29989040991707966</v>
      </c>
      <c r="K1060" s="45">
        <v>0.30270301839621233</v>
      </c>
      <c r="L1060" s="45">
        <v>0.33910442178077316</v>
      </c>
      <c r="M1060" s="45">
        <v>0.32753687351546806</v>
      </c>
      <c r="N1060" s="45">
        <v>0.3709537846756602</v>
      </c>
      <c r="O1060" s="45">
        <v>0.37694989436065218</v>
      </c>
      <c r="P1060" s="45">
        <v>0.27137846523021036</v>
      </c>
      <c r="Q1060" s="45">
        <v>0.2487508885493406</v>
      </c>
      <c r="R1060" s="45">
        <v>0.22247777870999999</v>
      </c>
      <c r="S1060" s="45">
        <v>0.20542973215159999</v>
      </c>
      <c r="T1060" s="45">
        <v>0.21221671116866</v>
      </c>
      <c r="U1060" s="45">
        <v>0.21685768749985992</v>
      </c>
      <c r="V1060" s="45">
        <v>0.18585063079171624</v>
      </c>
      <c r="W1060" s="45">
        <v>0.19547096144982823</v>
      </c>
      <c r="X1060" s="45">
        <v>0.18415210036737562</v>
      </c>
      <c r="Y1060" s="45">
        <v>0.20662595076542864</v>
      </c>
      <c r="Z1060" s="45">
        <v>0.22536946136328742</v>
      </c>
      <c r="AA1060" s="45">
        <v>0.26085889190971462</v>
      </c>
      <c r="AB1060" s="45">
        <v>0.25641739912341499</v>
      </c>
      <c r="AC1060" s="45">
        <v>0.24237008240007793</v>
      </c>
      <c r="AD1060" s="45">
        <v>0.22194515016676816</v>
      </c>
      <c r="AE1060" s="45">
        <v>0.24202994132761393</v>
      </c>
    </row>
    <row r="1061" spans="1:31" ht="15" customHeight="1">
      <c r="A1061" s="42" t="s">
        <v>47</v>
      </c>
      <c r="B1061" s="42" t="s">
        <v>48</v>
      </c>
      <c r="C1061" s="42" t="s">
        <v>49</v>
      </c>
      <c r="D1061" s="42" t="s">
        <v>441</v>
      </c>
      <c r="E1061" s="42" t="s">
        <v>442</v>
      </c>
      <c r="F1061" s="42" t="s">
        <v>269</v>
      </c>
      <c r="G1061" s="42" t="s">
        <v>470</v>
      </c>
      <c r="H1061" s="43" t="s">
        <v>56</v>
      </c>
      <c r="I1061" s="44">
        <v>298</v>
      </c>
      <c r="J1061" s="45">
        <v>1.6855402141699308E-4</v>
      </c>
      <c r="K1061" s="45">
        <v>1.7013485379492886E-4</v>
      </c>
      <c r="L1061" s="45">
        <v>1.9059433740224521E-4</v>
      </c>
      <c r="M1061" s="45">
        <v>1.8409277311884099E-4</v>
      </c>
      <c r="N1061" s="45">
        <v>2.0849533729412815E-4</v>
      </c>
      <c r="O1061" s="45">
        <v>2.1186546306954798E-4</v>
      </c>
      <c r="P1061" s="45">
        <v>1.525288242900843E-4</v>
      </c>
      <c r="Q1061" s="45">
        <v>1.3981094829819597E-4</v>
      </c>
      <c r="R1061" s="45">
        <v>1.2504409289999999E-4</v>
      </c>
      <c r="S1061" s="45">
        <v>1.15462203284E-4</v>
      </c>
      <c r="T1061" s="45">
        <v>1.1927683879339999E-4</v>
      </c>
      <c r="U1061" s="45">
        <v>1.2188530908139996E-4</v>
      </c>
      <c r="V1061" s="45">
        <v>1.0445772911341276E-4</v>
      </c>
      <c r="W1061" s="45">
        <v>1.0986485573754963E-4</v>
      </c>
      <c r="X1061" s="45">
        <v>1.0350306659652573E-4</v>
      </c>
      <c r="Y1061" s="45">
        <v>1.1613454041512213E-4</v>
      </c>
      <c r="Z1061" s="45">
        <v>1.2666936908008235E-4</v>
      </c>
      <c r="AA1061" s="45">
        <v>1.4661627647886641E-4</v>
      </c>
      <c r="AB1061" s="45">
        <v>1.4411992632738148E-4</v>
      </c>
      <c r="AC1061" s="45">
        <v>1.3622460308416304E-4</v>
      </c>
      <c r="AD1061" s="45">
        <v>1.2474472793228391E-4</v>
      </c>
      <c r="AE1061" s="45">
        <v>1.3603342609511308E-4</v>
      </c>
    </row>
    <row r="1062" spans="1:31" ht="15" customHeight="1">
      <c r="A1062" s="42" t="s">
        <v>47</v>
      </c>
      <c r="B1062" s="42" t="s">
        <v>48</v>
      </c>
      <c r="C1062" s="42" t="s">
        <v>49</v>
      </c>
      <c r="D1062" s="42" t="s">
        <v>441</v>
      </c>
      <c r="E1062" s="42" t="s">
        <v>442</v>
      </c>
      <c r="F1062" s="42" t="s">
        <v>269</v>
      </c>
      <c r="G1062" s="42" t="s">
        <v>471</v>
      </c>
      <c r="H1062" s="43" t="s">
        <v>54</v>
      </c>
      <c r="I1062" s="44">
        <v>25</v>
      </c>
      <c r="J1062" s="45">
        <v>2.3413650760045295E-5</v>
      </c>
      <c r="K1062" s="45">
        <v>1.6382534630270498E-5</v>
      </c>
      <c r="L1062" s="45">
        <v>2.132527502635072E-5</v>
      </c>
      <c r="M1062" s="45">
        <v>2.2913217169933934E-5</v>
      </c>
      <c r="N1062" s="45">
        <v>2.4474593465933538E-5</v>
      </c>
      <c r="O1062" s="45">
        <v>2.0749372173034352E-5</v>
      </c>
      <c r="P1062" s="45">
        <v>3.5666781781420105E-5</v>
      </c>
      <c r="Q1062" s="45">
        <v>3.2177403391472881E-5</v>
      </c>
      <c r="R1062" s="45">
        <v>2.3976752500000001E-5</v>
      </c>
      <c r="S1062" s="45">
        <v>2.3417895000000001E-5</v>
      </c>
      <c r="T1062" s="45">
        <v>2.2170697499999997E-5</v>
      </c>
      <c r="U1062" s="45">
        <v>2.8168652499999997E-5</v>
      </c>
      <c r="V1062" s="45">
        <v>2.9556712730250123E-5</v>
      </c>
      <c r="W1062" s="45">
        <v>3.3403669713597125E-5</v>
      </c>
      <c r="X1062" s="45">
        <v>3.2183583888853879E-5</v>
      </c>
      <c r="Y1062" s="45">
        <v>3.1316577750725655E-5</v>
      </c>
      <c r="Z1062" s="45">
        <v>3.1213302696759633E-5</v>
      </c>
      <c r="AA1062" s="45">
        <v>3.1869615358140639E-5</v>
      </c>
      <c r="AB1062" s="45">
        <v>3.136287321055399E-5</v>
      </c>
      <c r="AC1062" s="45">
        <v>3.3462968036319642E-5</v>
      </c>
      <c r="AD1062" s="45">
        <v>2.9303470988032284E-5</v>
      </c>
      <c r="AE1062" s="45">
        <v>2.9527880167068014E-5</v>
      </c>
    </row>
    <row r="1063" spans="1:31" ht="15" customHeight="1">
      <c r="A1063" s="42" t="s">
        <v>47</v>
      </c>
      <c r="B1063" s="42" t="s">
        <v>48</v>
      </c>
      <c r="C1063" s="42" t="s">
        <v>49</v>
      </c>
      <c r="D1063" s="42" t="s">
        <v>441</v>
      </c>
      <c r="E1063" s="42" t="s">
        <v>442</v>
      </c>
      <c r="F1063" s="42" t="s">
        <v>269</v>
      </c>
      <c r="G1063" s="42" t="s">
        <v>471</v>
      </c>
      <c r="H1063" s="43" t="s">
        <v>55</v>
      </c>
      <c r="I1063" s="44">
        <v>1</v>
      </c>
      <c r="J1063" s="45">
        <v>4.9655670531904068E-2</v>
      </c>
      <c r="K1063" s="45">
        <v>3.4744079443877668E-2</v>
      </c>
      <c r="L1063" s="45">
        <v>4.5226643275884604E-2</v>
      </c>
      <c r="M1063" s="45">
        <v>4.8594350973995878E-2</v>
      </c>
      <c r="N1063" s="45">
        <v>5.190571782255185E-2</v>
      </c>
      <c r="O1063" s="45">
        <v>4.4005268504571253E-2</v>
      </c>
      <c r="P1063" s="45">
        <v>7.5642110802035756E-2</v>
      </c>
      <c r="Q1063" s="45">
        <v>6.8241837112635692E-2</v>
      </c>
      <c r="R1063" s="45">
        <v>5.0849896701999998E-2</v>
      </c>
      <c r="S1063" s="45">
        <v>4.9664671716000003E-2</v>
      </c>
      <c r="T1063" s="45">
        <v>4.7019615257999997E-2</v>
      </c>
      <c r="U1063" s="45">
        <v>5.9740078221999997E-2</v>
      </c>
      <c r="V1063" s="45">
        <v>6.2683876358314447E-2</v>
      </c>
      <c r="W1063" s="45">
        <v>7.0842502728596782E-2</v>
      </c>
      <c r="X1063" s="45">
        <v>6.8254944711481302E-2</v>
      </c>
      <c r="Y1063" s="45">
        <v>6.6416198093738957E-2</v>
      </c>
      <c r="Z1063" s="45">
        <v>6.619717235928782E-2</v>
      </c>
      <c r="AA1063" s="45">
        <v>6.758908025154467E-2</v>
      </c>
      <c r="AB1063" s="45">
        <v>6.6514381504942904E-2</v>
      </c>
      <c r="AC1063" s="45">
        <v>7.0968262611426691E-2</v>
      </c>
      <c r="AD1063" s="45">
        <v>6.2146801271418868E-2</v>
      </c>
      <c r="AE1063" s="45">
        <v>6.2622728258317828E-2</v>
      </c>
    </row>
    <row r="1064" spans="1:31" ht="15" customHeight="1">
      <c r="A1064" s="42" t="s">
        <v>47</v>
      </c>
      <c r="B1064" s="42" t="s">
        <v>48</v>
      </c>
      <c r="C1064" s="42" t="s">
        <v>49</v>
      </c>
      <c r="D1064" s="42" t="s">
        <v>441</v>
      </c>
      <c r="E1064" s="42" t="s">
        <v>442</v>
      </c>
      <c r="F1064" s="42" t="s">
        <v>269</v>
      </c>
      <c r="G1064" s="42" t="s">
        <v>471</v>
      </c>
      <c r="H1064" s="43" t="s">
        <v>56</v>
      </c>
      <c r="I1064" s="44">
        <v>298</v>
      </c>
      <c r="J1064" s="45">
        <v>2.7909071705973993E-5</v>
      </c>
      <c r="K1064" s="45">
        <v>1.9527981279282434E-5</v>
      </c>
      <c r="L1064" s="45">
        <v>2.5419727831410059E-5</v>
      </c>
      <c r="M1064" s="45">
        <v>2.7312554866561245E-5</v>
      </c>
      <c r="N1064" s="45">
        <v>2.9173715411392775E-5</v>
      </c>
      <c r="O1064" s="45">
        <v>2.4733251630256943E-5</v>
      </c>
      <c r="P1064" s="45">
        <v>4.2514803883452765E-5</v>
      </c>
      <c r="Q1064" s="45">
        <v>3.8355464842635671E-5</v>
      </c>
      <c r="R1064" s="45">
        <v>2.8580288979999998E-5</v>
      </c>
      <c r="S1064" s="45">
        <v>2.7914130839999998E-5</v>
      </c>
      <c r="T1064" s="45">
        <v>2.6427471419999997E-5</v>
      </c>
      <c r="U1064" s="45">
        <v>3.3577033780000004E-5</v>
      </c>
      <c r="V1064" s="45">
        <v>3.5231601574458144E-5</v>
      </c>
      <c r="W1064" s="45">
        <v>3.9817174298607775E-5</v>
      </c>
      <c r="X1064" s="45">
        <v>3.8362831995513828E-5</v>
      </c>
      <c r="Y1064" s="45">
        <v>3.7329360678864984E-5</v>
      </c>
      <c r="Z1064" s="45">
        <v>3.720625681453748E-5</v>
      </c>
      <c r="AA1064" s="45">
        <v>3.7988581506903647E-5</v>
      </c>
      <c r="AB1064" s="45">
        <v>3.7384544866980358E-5</v>
      </c>
      <c r="AC1064" s="45">
        <v>3.9887857899293007E-5</v>
      </c>
      <c r="AD1064" s="45">
        <v>3.4929737417734491E-5</v>
      </c>
      <c r="AE1064" s="45">
        <v>3.5197233159145069E-5</v>
      </c>
    </row>
    <row r="1065" spans="1:31" ht="15" customHeight="1">
      <c r="A1065" s="42" t="s">
        <v>47</v>
      </c>
      <c r="B1065" s="42" t="s">
        <v>48</v>
      </c>
      <c r="C1065" s="42" t="s">
        <v>49</v>
      </c>
      <c r="D1065" s="42" t="s">
        <v>441</v>
      </c>
      <c r="E1065" s="42" t="s">
        <v>442</v>
      </c>
      <c r="F1065" s="42" t="s">
        <v>269</v>
      </c>
      <c r="G1065" s="42" t="s">
        <v>472</v>
      </c>
      <c r="H1065" s="43" t="s">
        <v>54</v>
      </c>
      <c r="I1065" s="44">
        <v>25</v>
      </c>
      <c r="J1065" s="45">
        <v>1.6149209313766004E-5</v>
      </c>
      <c r="K1065" s="45">
        <v>4.3026224748046695E-5</v>
      </c>
      <c r="L1065" s="45">
        <v>3.4268680565305518E-5</v>
      </c>
      <c r="M1065" s="45">
        <v>3.3273227946950172E-5</v>
      </c>
      <c r="N1065" s="45">
        <v>2.9890379858500852E-5</v>
      </c>
      <c r="O1065" s="45">
        <v>2.6396711933312524E-5</v>
      </c>
      <c r="P1065" s="45">
        <v>2.4879321040529352E-5</v>
      </c>
      <c r="Q1065" s="45">
        <v>1.3114241001598598E-4</v>
      </c>
      <c r="R1065" s="45">
        <v>2.1460044499999997E-4</v>
      </c>
      <c r="S1065" s="45">
        <v>2.1643652457500003E-4</v>
      </c>
      <c r="T1065" s="45">
        <v>2.2648791100000001E-4</v>
      </c>
      <c r="U1065" s="45">
        <v>2.3309951214999997E-4</v>
      </c>
      <c r="V1065" s="45">
        <v>2.0293088981326591E-4</v>
      </c>
      <c r="W1065" s="45">
        <v>1.983423143145609E-4</v>
      </c>
      <c r="X1065" s="45">
        <v>2.1333398453464588E-4</v>
      </c>
      <c r="Y1065" s="45">
        <v>2.1565909555458591E-4</v>
      </c>
      <c r="Z1065" s="45">
        <v>2.0758975077405886E-4</v>
      </c>
      <c r="AA1065" s="45">
        <v>1.9351240160972441E-4</v>
      </c>
      <c r="AB1065" s="45">
        <v>1.8799487306158901E-4</v>
      </c>
      <c r="AC1065" s="45">
        <v>1.9351980019150132E-4</v>
      </c>
      <c r="AD1065" s="45">
        <v>1.6852522733586865E-4</v>
      </c>
      <c r="AE1065" s="45">
        <v>1.8241632775853952E-4</v>
      </c>
    </row>
    <row r="1066" spans="1:31" ht="15" customHeight="1">
      <c r="A1066" s="42" t="s">
        <v>47</v>
      </c>
      <c r="B1066" s="42" t="s">
        <v>48</v>
      </c>
      <c r="C1066" s="42" t="s">
        <v>49</v>
      </c>
      <c r="D1066" s="42" t="s">
        <v>441</v>
      </c>
      <c r="E1066" s="42" t="s">
        <v>442</v>
      </c>
      <c r="F1066" s="42" t="s">
        <v>269</v>
      </c>
      <c r="G1066" s="42" t="s">
        <v>472</v>
      </c>
      <c r="H1066" s="43" t="s">
        <v>55</v>
      </c>
      <c r="I1066" s="44">
        <v>1</v>
      </c>
      <c r="J1066" s="45">
        <v>3.4249243112634935E-2</v>
      </c>
      <c r="K1066" s="45">
        <v>9.1250017445657444E-2</v>
      </c>
      <c r="L1066" s="45">
        <v>7.2677017742899933E-2</v>
      </c>
      <c r="M1066" s="45">
        <v>7.056586182989194E-2</v>
      </c>
      <c r="N1066" s="45">
        <v>6.3391517603908612E-2</v>
      </c>
      <c r="O1066" s="45">
        <v>5.5982146668169204E-2</v>
      </c>
      <c r="P1066" s="45">
        <v>5.2764064062754648E-2</v>
      </c>
      <c r="Q1066" s="45">
        <v>0.27812682316190307</v>
      </c>
      <c r="R1066" s="45">
        <v>0.45512462375599999</v>
      </c>
      <c r="S1066" s="45">
        <v>0.45901858131866002</v>
      </c>
      <c r="T1066" s="45">
        <v>0.48033556164879998</v>
      </c>
      <c r="U1066" s="45">
        <v>0.49435744536771997</v>
      </c>
      <c r="V1066" s="45">
        <v>0.43037583111597438</v>
      </c>
      <c r="W1066" s="45">
        <v>0.42064438019832073</v>
      </c>
      <c r="X1066" s="45">
        <v>0.45243871440107702</v>
      </c>
      <c r="Y1066" s="45">
        <v>0.4573698098521658</v>
      </c>
      <c r="Z1066" s="45">
        <v>0.44025634344162395</v>
      </c>
      <c r="AA1066" s="45">
        <v>0.41040110133390345</v>
      </c>
      <c r="AB1066" s="45">
        <v>0.39869952678901799</v>
      </c>
      <c r="AC1066" s="45">
        <v>0.41041679224613603</v>
      </c>
      <c r="AD1066" s="45">
        <v>0.35740830213391028</v>
      </c>
      <c r="AE1066" s="45">
        <v>0.38686854791031067</v>
      </c>
    </row>
    <row r="1067" spans="1:31" ht="15" customHeight="1">
      <c r="A1067" s="42" t="s">
        <v>47</v>
      </c>
      <c r="B1067" s="42" t="s">
        <v>48</v>
      </c>
      <c r="C1067" s="42" t="s">
        <v>49</v>
      </c>
      <c r="D1067" s="42" t="s">
        <v>441</v>
      </c>
      <c r="E1067" s="42" t="s">
        <v>442</v>
      </c>
      <c r="F1067" s="42" t="s">
        <v>269</v>
      </c>
      <c r="G1067" s="42" t="s">
        <v>472</v>
      </c>
      <c r="H1067" s="43" t="s">
        <v>56</v>
      </c>
      <c r="I1067" s="44">
        <v>298</v>
      </c>
      <c r="J1067" s="45">
        <v>1.9249857502009075E-5</v>
      </c>
      <c r="K1067" s="45">
        <v>5.1287259899671668E-5</v>
      </c>
      <c r="L1067" s="45">
        <v>4.084826723384417E-5</v>
      </c>
      <c r="M1067" s="45">
        <v>3.9661687712764603E-5</v>
      </c>
      <c r="N1067" s="45">
        <v>3.5629332791333011E-5</v>
      </c>
      <c r="O1067" s="45">
        <v>3.1464880624508532E-5</v>
      </c>
      <c r="P1067" s="45">
        <v>2.9656150680310987E-5</v>
      </c>
      <c r="Q1067" s="45">
        <v>1.5632175273905529E-4</v>
      </c>
      <c r="R1067" s="45">
        <v>2.5580373043999997E-4</v>
      </c>
      <c r="S1067" s="45">
        <v>2.5799233729340004E-4</v>
      </c>
      <c r="T1067" s="45">
        <v>2.6997358991200001E-4</v>
      </c>
      <c r="U1067" s="45">
        <v>2.7785461848279998E-4</v>
      </c>
      <c r="V1067" s="45">
        <v>2.4189362065741299E-4</v>
      </c>
      <c r="W1067" s="45">
        <v>2.364240386629566E-4</v>
      </c>
      <c r="X1067" s="45">
        <v>2.5429410956529793E-4</v>
      </c>
      <c r="Y1067" s="45">
        <v>2.5706564190106643E-4</v>
      </c>
      <c r="Z1067" s="45">
        <v>2.4744698292267816E-4</v>
      </c>
      <c r="AA1067" s="45">
        <v>2.306667827187915E-4</v>
      </c>
      <c r="AB1067" s="45">
        <v>2.2408988868941412E-4</v>
      </c>
      <c r="AC1067" s="45">
        <v>2.3067560182826958E-4</v>
      </c>
      <c r="AD1067" s="45">
        <v>2.0088207098435548E-4</v>
      </c>
      <c r="AE1067" s="45">
        <v>2.1744026268817913E-4</v>
      </c>
    </row>
    <row r="1068" spans="1:31" ht="15" customHeight="1">
      <c r="A1068" s="42" t="s">
        <v>47</v>
      </c>
      <c r="B1068" s="42" t="s">
        <v>48</v>
      </c>
      <c r="C1068" s="42" t="s">
        <v>49</v>
      </c>
      <c r="D1068" s="42" t="s">
        <v>441</v>
      </c>
      <c r="E1068" s="42" t="s">
        <v>442</v>
      </c>
      <c r="F1068" s="42" t="s">
        <v>269</v>
      </c>
      <c r="G1068" s="42" t="s">
        <v>473</v>
      </c>
      <c r="H1068" s="43" t="s">
        <v>54</v>
      </c>
      <c r="I1068" s="44">
        <v>25</v>
      </c>
      <c r="J1068" s="45">
        <v>1.5323816837190646E-6</v>
      </c>
      <c r="K1068" s="45">
        <v>1.7498106998294993E-6</v>
      </c>
      <c r="L1068" s="45">
        <v>9.5258147207030873E-7</v>
      </c>
      <c r="M1068" s="45">
        <v>9.7499044321860284E-7</v>
      </c>
      <c r="N1068" s="45">
        <v>1.0396287609926581E-6</v>
      </c>
      <c r="O1068" s="45">
        <v>9.743317145313679E-7</v>
      </c>
      <c r="P1068" s="45">
        <v>1.631614397388675E-6</v>
      </c>
      <c r="Q1068" s="45">
        <v>2.1069030734280279E-6</v>
      </c>
      <c r="R1068" s="45">
        <v>2.1486800000000002E-6</v>
      </c>
      <c r="S1068" s="45">
        <v>2.3912375000000002E-6</v>
      </c>
      <c r="T1068" s="45">
        <v>2.7483149999999998E-6</v>
      </c>
      <c r="U1068" s="45">
        <v>3.015825E-6</v>
      </c>
      <c r="V1068" s="45">
        <v>2.7019350185464901E-6</v>
      </c>
      <c r="W1068" s="45">
        <v>3.2730558205090688E-6</v>
      </c>
      <c r="X1068" s="45">
        <v>2.1384887831790895E-6</v>
      </c>
      <c r="Y1068" s="45">
        <v>1.9629675705759333E-6</v>
      </c>
      <c r="Z1068" s="45">
        <v>2.0124731329388837E-6</v>
      </c>
      <c r="AA1068" s="45">
        <v>2.042335312559963E-6</v>
      </c>
      <c r="AB1068" s="45">
        <v>2.1219741528885028E-6</v>
      </c>
      <c r="AC1068" s="45">
        <v>1.8544686088203963E-6</v>
      </c>
      <c r="AD1068" s="45">
        <v>1.5973557816727603E-6</v>
      </c>
      <c r="AE1068" s="45">
        <v>1.9490736408453382E-6</v>
      </c>
    </row>
    <row r="1069" spans="1:31" ht="15" customHeight="1">
      <c r="A1069" s="42" t="s">
        <v>47</v>
      </c>
      <c r="B1069" s="42" t="s">
        <v>48</v>
      </c>
      <c r="C1069" s="42" t="s">
        <v>49</v>
      </c>
      <c r="D1069" s="42" t="s">
        <v>441</v>
      </c>
      <c r="E1069" s="42" t="s">
        <v>442</v>
      </c>
      <c r="F1069" s="42" t="s">
        <v>269</v>
      </c>
      <c r="G1069" s="42" t="s">
        <v>473</v>
      </c>
      <c r="H1069" s="43" t="s">
        <v>55</v>
      </c>
      <c r="I1069" s="44">
        <v>1</v>
      </c>
      <c r="J1069" s="45">
        <v>3.2498750748313921E-3</v>
      </c>
      <c r="K1069" s="45">
        <v>3.7109985321984026E-3</v>
      </c>
      <c r="L1069" s="45">
        <v>2.0202347859667106E-3</v>
      </c>
      <c r="M1069" s="45">
        <v>2.0677597319780131E-3</v>
      </c>
      <c r="N1069" s="45">
        <v>2.2048446763132295E-3</v>
      </c>
      <c r="O1069" s="45">
        <v>2.0663627001781255E-3</v>
      </c>
      <c r="P1069" s="45">
        <v>3.4603278139819023E-3</v>
      </c>
      <c r="Q1069" s="45">
        <v>4.4683200381261607E-3</v>
      </c>
      <c r="R1069" s="45">
        <v>4.5569205440000003E-3</v>
      </c>
      <c r="S1069" s="45">
        <v>5.0713364899999998E-3</v>
      </c>
      <c r="T1069" s="45">
        <v>5.8286264519999999E-3</v>
      </c>
      <c r="U1069" s="45">
        <v>6.3959616600000003E-3</v>
      </c>
      <c r="V1069" s="45">
        <v>5.7302637873333957E-3</v>
      </c>
      <c r="W1069" s="45">
        <v>6.9414967841356324E-3</v>
      </c>
      <c r="X1069" s="45">
        <v>4.5353070113662132E-3</v>
      </c>
      <c r="Y1069" s="45">
        <v>4.1630616236774396E-3</v>
      </c>
      <c r="Z1069" s="45">
        <v>4.2680530203367843E-3</v>
      </c>
      <c r="AA1069" s="45">
        <v>4.3313847308771693E-3</v>
      </c>
      <c r="AB1069" s="45">
        <v>4.500282783445937E-3</v>
      </c>
      <c r="AC1069" s="45">
        <v>3.9329570255862969E-3</v>
      </c>
      <c r="AD1069" s="45">
        <v>3.3876721417715901E-3</v>
      </c>
      <c r="AE1069" s="45">
        <v>4.1335953775047925E-3</v>
      </c>
    </row>
    <row r="1070" spans="1:31" ht="15" customHeight="1">
      <c r="A1070" s="42" t="s">
        <v>47</v>
      </c>
      <c r="B1070" s="42" t="s">
        <v>48</v>
      </c>
      <c r="C1070" s="42" t="s">
        <v>49</v>
      </c>
      <c r="D1070" s="42" t="s">
        <v>441</v>
      </c>
      <c r="E1070" s="42" t="s">
        <v>442</v>
      </c>
      <c r="F1070" s="42" t="s">
        <v>269</v>
      </c>
      <c r="G1070" s="42" t="s">
        <v>473</v>
      </c>
      <c r="H1070" s="43" t="s">
        <v>56</v>
      </c>
      <c r="I1070" s="44">
        <v>298</v>
      </c>
      <c r="J1070" s="45">
        <v>1.826598966993125E-6</v>
      </c>
      <c r="K1070" s="45">
        <v>2.0857743541967631E-6</v>
      </c>
      <c r="L1070" s="45">
        <v>1.135477114707808E-6</v>
      </c>
      <c r="M1070" s="45">
        <v>1.1621886083165748E-6</v>
      </c>
      <c r="N1070" s="45">
        <v>1.2392374831032487E-6</v>
      </c>
      <c r="O1070" s="45">
        <v>1.1614034037213908E-6</v>
      </c>
      <c r="P1070" s="45">
        <v>1.9448843616873009E-6</v>
      </c>
      <c r="Q1070" s="45">
        <v>2.5114284635262089E-6</v>
      </c>
      <c r="R1070" s="45">
        <v>2.5612265599999995E-6</v>
      </c>
      <c r="S1070" s="45">
        <v>2.8503550999999996E-6</v>
      </c>
      <c r="T1070" s="45">
        <v>3.2759914800000001E-6</v>
      </c>
      <c r="U1070" s="45">
        <v>3.5948633999999999E-6</v>
      </c>
      <c r="V1070" s="45">
        <v>3.2207065421074162E-6</v>
      </c>
      <c r="W1070" s="45">
        <v>3.9014825380468094E-6</v>
      </c>
      <c r="X1070" s="45">
        <v>2.5490786295494751E-6</v>
      </c>
      <c r="Y1070" s="45">
        <v>2.3398573441265129E-6</v>
      </c>
      <c r="Z1070" s="45">
        <v>2.3988679744631492E-6</v>
      </c>
      <c r="AA1070" s="45">
        <v>2.4344636925714759E-6</v>
      </c>
      <c r="AB1070" s="45">
        <v>2.5293931902430963E-6</v>
      </c>
      <c r="AC1070" s="45">
        <v>2.2105265817139124E-6</v>
      </c>
      <c r="AD1070" s="45">
        <v>1.9040480917539306E-6</v>
      </c>
      <c r="AE1070" s="45">
        <v>2.323295779887643E-6</v>
      </c>
    </row>
    <row r="1071" spans="1:31" ht="15" customHeight="1">
      <c r="A1071" s="42" t="s">
        <v>47</v>
      </c>
      <c r="B1071" s="42" t="s">
        <v>48</v>
      </c>
      <c r="C1071" s="42" t="s">
        <v>49</v>
      </c>
      <c r="D1071" s="42" t="s">
        <v>441</v>
      </c>
      <c r="E1071" s="42" t="s">
        <v>474</v>
      </c>
      <c r="F1071" s="42" t="s">
        <v>269</v>
      </c>
      <c r="G1071" s="42" t="s">
        <v>475</v>
      </c>
      <c r="H1071" s="43" t="s">
        <v>54</v>
      </c>
      <c r="I1071" s="44">
        <v>25</v>
      </c>
      <c r="J1071" s="45">
        <v>3.6917167322018775E-8</v>
      </c>
      <c r="K1071" s="45">
        <v>5.70265086479136E-8</v>
      </c>
      <c r="L1071" s="45">
        <v>5.6652871389677408E-8</v>
      </c>
      <c r="M1071" s="45">
        <v>1.3094212669739728E-8</v>
      </c>
      <c r="N1071" s="45">
        <v>1.9650625462921827E-8</v>
      </c>
      <c r="O1071" s="45">
        <v>4.2557006730956747E-8</v>
      </c>
      <c r="P1071" s="45">
        <v>3.185295259849243E-7</v>
      </c>
      <c r="Q1071" s="45">
        <v>1.6319146109897466E-7</v>
      </c>
      <c r="R1071" s="45">
        <v>1.6771899214316203E-7</v>
      </c>
      <c r="S1071" s="45">
        <v>2.7939605536609067E-7</v>
      </c>
      <c r="T1071" s="45">
        <v>8.9572587552133306E-8</v>
      </c>
      <c r="U1071" s="45">
        <v>1.5253513930442545E-7</v>
      </c>
      <c r="V1071" s="45">
        <v>1.3922603289237461E-7</v>
      </c>
      <c r="W1071" s="45">
        <v>5.9887768550584209E-7</v>
      </c>
      <c r="X1071" s="45">
        <v>6.499316213246015E-7</v>
      </c>
      <c r="Y1071" s="45">
        <v>1.0269427517583154E-6</v>
      </c>
      <c r="Z1071" s="45">
        <v>1.2273559868298465E-6</v>
      </c>
      <c r="AA1071" s="45">
        <v>9.3008465497713702E-7</v>
      </c>
      <c r="AB1071" s="45">
        <v>1.2314799999815125E-6</v>
      </c>
      <c r="AC1071" s="45">
        <v>1.2341181324054599E-6</v>
      </c>
      <c r="AD1071" s="45">
        <v>1.998389754537949E-6</v>
      </c>
      <c r="AE1071" s="45">
        <v>2.08670749723916E-6</v>
      </c>
    </row>
    <row r="1072" spans="1:31" ht="15" customHeight="1">
      <c r="A1072" s="42" t="s">
        <v>47</v>
      </c>
      <c r="B1072" s="42" t="s">
        <v>48</v>
      </c>
      <c r="C1072" s="42" t="s">
        <v>49</v>
      </c>
      <c r="D1072" s="42" t="s">
        <v>441</v>
      </c>
      <c r="E1072" s="42" t="s">
        <v>474</v>
      </c>
      <c r="F1072" s="42" t="s">
        <v>269</v>
      </c>
      <c r="G1072" s="42" t="s">
        <v>475</v>
      </c>
      <c r="H1072" s="43" t="s">
        <v>56</v>
      </c>
      <c r="I1072" s="44">
        <v>298</v>
      </c>
      <c r="J1072" s="45">
        <v>8.8010526895692734E-8</v>
      </c>
      <c r="K1072" s="45">
        <v>1.35951196616626E-7</v>
      </c>
      <c r="L1072" s="45">
        <v>1.3506044539299096E-7</v>
      </c>
      <c r="M1072" s="45">
        <v>3.1216603004659505E-8</v>
      </c>
      <c r="N1072" s="45">
        <v>4.6847091103605637E-8</v>
      </c>
      <c r="O1072" s="45">
        <v>1.0145590404660087E-7</v>
      </c>
      <c r="P1072" s="45">
        <v>7.5937438994805956E-7</v>
      </c>
      <c r="Q1072" s="45">
        <v>3.8904844325995549E-7</v>
      </c>
      <c r="R1072" s="45">
        <v>3.9984207726929833E-7</v>
      </c>
      <c r="S1072" s="45">
        <v>6.6608019599276011E-7</v>
      </c>
      <c r="T1072" s="45">
        <v>2.1354104872428578E-7</v>
      </c>
      <c r="U1072" s="45">
        <v>3.6364377210175027E-7</v>
      </c>
      <c r="V1072" s="45">
        <v>3.3191486241542103E-7</v>
      </c>
      <c r="W1072" s="45">
        <v>1.4277244022459277E-6</v>
      </c>
      <c r="X1072" s="45">
        <v>1.54943698523785E-6</v>
      </c>
      <c r="Y1072" s="45">
        <v>2.4482315201918234E-6</v>
      </c>
      <c r="Z1072" s="45">
        <v>2.9260166726023543E-6</v>
      </c>
      <c r="AA1072" s="45">
        <v>2.2173218174654943E-6</v>
      </c>
      <c r="AB1072" s="45">
        <v>2.9358483199559253E-6</v>
      </c>
      <c r="AC1072" s="45">
        <v>2.9421376276546158E-6</v>
      </c>
      <c r="AD1072" s="45">
        <v>4.7641611748184702E-6</v>
      </c>
      <c r="AE1072" s="45">
        <v>4.9747106734181565E-6</v>
      </c>
    </row>
    <row r="1073" spans="1:31" ht="15" customHeight="1">
      <c r="A1073" s="42" t="s">
        <v>47</v>
      </c>
      <c r="B1073" s="42" t="s">
        <v>48</v>
      </c>
      <c r="C1073" s="42" t="s">
        <v>49</v>
      </c>
      <c r="D1073" s="42" t="s">
        <v>441</v>
      </c>
      <c r="E1073" s="42" t="s">
        <v>474</v>
      </c>
      <c r="F1073" s="42" t="s">
        <v>269</v>
      </c>
      <c r="G1073" s="42" t="s">
        <v>476</v>
      </c>
      <c r="H1073" s="43" t="s">
        <v>54</v>
      </c>
      <c r="I1073" s="44">
        <v>25</v>
      </c>
      <c r="J1073" s="45">
        <v>5.1150000000000002E-4</v>
      </c>
      <c r="K1073" s="45"/>
      <c r="L1073" s="45"/>
      <c r="M1073" s="45">
        <v>8.2500000000000006E-6</v>
      </c>
      <c r="N1073" s="45">
        <v>1.5674999999999999E-4</v>
      </c>
      <c r="O1073" s="45">
        <v>2.9700000000000001E-4</v>
      </c>
      <c r="P1073" s="45">
        <v>2.4749999999999999E-5</v>
      </c>
      <c r="Q1073" s="45"/>
      <c r="R1073" s="45"/>
      <c r="S1073" s="45"/>
      <c r="T1073" s="45"/>
      <c r="U1073" s="45"/>
      <c r="V1073" s="45"/>
      <c r="W1073" s="45"/>
      <c r="X1073" s="45"/>
      <c r="Y1073" s="45"/>
      <c r="Z1073" s="45"/>
      <c r="AA1073" s="45"/>
      <c r="AB1073" s="45"/>
      <c r="AC1073" s="45"/>
      <c r="AD1073" s="45"/>
      <c r="AE1073" s="45"/>
    </row>
    <row r="1074" spans="1:31" ht="15" customHeight="1">
      <c r="A1074" s="42" t="s">
        <v>47</v>
      </c>
      <c r="B1074" s="42" t="s">
        <v>48</v>
      </c>
      <c r="C1074" s="42" t="s">
        <v>49</v>
      </c>
      <c r="D1074" s="42" t="s">
        <v>441</v>
      </c>
      <c r="E1074" s="42" t="s">
        <v>474</v>
      </c>
      <c r="F1074" s="42" t="s">
        <v>269</v>
      </c>
      <c r="G1074" s="42" t="s">
        <v>476</v>
      </c>
      <c r="H1074" s="43" t="s">
        <v>55</v>
      </c>
      <c r="I1074" s="44">
        <v>1</v>
      </c>
      <c r="J1074" s="45">
        <v>5.7907999999999996E-3</v>
      </c>
      <c r="K1074" s="45"/>
      <c r="L1074" s="45"/>
      <c r="M1074" s="45">
        <v>9.3399999999999993E-5</v>
      </c>
      <c r="N1074" s="45">
        <v>1.7746000000000001E-3</v>
      </c>
      <c r="O1074" s="45">
        <v>3.3624000000000002E-3</v>
      </c>
      <c r="P1074" s="45">
        <v>2.8019999999999998E-4</v>
      </c>
      <c r="Q1074" s="45"/>
      <c r="R1074" s="45"/>
      <c r="S1074" s="45"/>
      <c r="T1074" s="45"/>
      <c r="U1074" s="45"/>
      <c r="V1074" s="45"/>
      <c r="W1074" s="45"/>
      <c r="X1074" s="45"/>
      <c r="Y1074" s="45"/>
      <c r="Z1074" s="45"/>
      <c r="AA1074" s="45"/>
      <c r="AB1074" s="45"/>
      <c r="AC1074" s="45"/>
      <c r="AD1074" s="45"/>
      <c r="AE1074" s="45"/>
    </row>
    <row r="1075" spans="1:31" ht="15" customHeight="1">
      <c r="A1075" s="42" t="s">
        <v>47</v>
      </c>
      <c r="B1075" s="42" t="s">
        <v>48</v>
      </c>
      <c r="C1075" s="42" t="s">
        <v>49</v>
      </c>
      <c r="D1075" s="42" t="s">
        <v>441</v>
      </c>
      <c r="E1075" s="42" t="s">
        <v>474</v>
      </c>
      <c r="F1075" s="42" t="s">
        <v>269</v>
      </c>
      <c r="G1075" s="42" t="s">
        <v>476</v>
      </c>
      <c r="H1075" s="43" t="s">
        <v>56</v>
      </c>
      <c r="I1075" s="44">
        <v>298</v>
      </c>
      <c r="J1075" s="45">
        <v>2.9561599999999998E-5</v>
      </c>
      <c r="K1075" s="45"/>
      <c r="L1075" s="45"/>
      <c r="M1075" s="45">
        <v>4.7679999999999998E-7</v>
      </c>
      <c r="N1075" s="45">
        <v>9.0591999999999996E-6</v>
      </c>
      <c r="O1075" s="45">
        <v>1.7164799999999999E-5</v>
      </c>
      <c r="P1075" s="45">
        <v>1.4304000000000001E-6</v>
      </c>
      <c r="Q1075" s="45"/>
      <c r="R1075" s="45"/>
      <c r="S1075" s="45"/>
      <c r="T1075" s="45"/>
      <c r="U1075" s="45"/>
      <c r="V1075" s="45"/>
      <c r="W1075" s="45"/>
      <c r="X1075" s="45"/>
      <c r="Y1075" s="45"/>
      <c r="Z1075" s="45"/>
      <c r="AA1075" s="45"/>
      <c r="AB1075" s="45"/>
      <c r="AC1075" s="45"/>
      <c r="AD1075" s="45"/>
      <c r="AE1075" s="45"/>
    </row>
    <row r="1076" spans="1:31" ht="15" customHeight="1">
      <c r="A1076" s="42" t="s">
        <v>47</v>
      </c>
      <c r="B1076" s="42" t="s">
        <v>48</v>
      </c>
      <c r="C1076" s="42" t="s">
        <v>49</v>
      </c>
      <c r="D1076" s="42" t="s">
        <v>441</v>
      </c>
      <c r="E1076" s="42" t="s">
        <v>474</v>
      </c>
      <c r="F1076" s="42" t="s">
        <v>269</v>
      </c>
      <c r="G1076" s="42" t="s">
        <v>477</v>
      </c>
      <c r="H1076" s="43" t="s">
        <v>54</v>
      </c>
      <c r="I1076" s="44">
        <v>25</v>
      </c>
      <c r="J1076" s="45">
        <v>6.7310532832677995E-5</v>
      </c>
      <c r="K1076" s="45">
        <v>8.4492123491352076E-5</v>
      </c>
      <c r="L1076" s="45">
        <v>5.3959997128610329E-5</v>
      </c>
      <c r="M1076" s="45">
        <v>5.574235578733025E-5</v>
      </c>
      <c r="N1076" s="45">
        <v>5.6594849374537081E-5</v>
      </c>
      <c r="O1076" s="45">
        <v>7.0710042993269039E-5</v>
      </c>
      <c r="P1076" s="45">
        <v>7.0485820474015077E-5</v>
      </c>
      <c r="Q1076" s="45">
        <v>3.9715358538901024E-5</v>
      </c>
      <c r="R1076" s="45">
        <v>5.7171281007856841E-5</v>
      </c>
      <c r="S1076" s="45">
        <v>1.415570039446339E-4</v>
      </c>
      <c r="T1076" s="45">
        <v>6.0342435567916905E-5</v>
      </c>
      <c r="U1076" s="45">
        <v>4.5313773223632113E-5</v>
      </c>
      <c r="V1076" s="45">
        <v>2.8534352671902383E-6</v>
      </c>
      <c r="W1076" s="45">
        <v>3.9134266336159692E-6</v>
      </c>
      <c r="X1076" s="45">
        <v>3.153800389913042E-6</v>
      </c>
      <c r="Y1076" s="45">
        <v>2.7267669954817836E-6</v>
      </c>
      <c r="Z1076" s="45">
        <v>2.5092508360522634E-6</v>
      </c>
      <c r="AA1076" s="45">
        <v>1.8457201638131772E-6</v>
      </c>
      <c r="AB1076" s="45">
        <v>2.7125241474260973E-6</v>
      </c>
      <c r="AC1076" s="45">
        <v>2.3922163587771675E-6</v>
      </c>
      <c r="AD1076" s="45">
        <v>2.2012285299298781E-6</v>
      </c>
      <c r="AE1076" s="45">
        <v>2.1682527929822206E-6</v>
      </c>
    </row>
    <row r="1077" spans="1:31" ht="15" customHeight="1">
      <c r="A1077" s="42" t="s">
        <v>47</v>
      </c>
      <c r="B1077" s="42" t="s">
        <v>48</v>
      </c>
      <c r="C1077" s="42" t="s">
        <v>49</v>
      </c>
      <c r="D1077" s="42" t="s">
        <v>441</v>
      </c>
      <c r="E1077" s="42" t="s">
        <v>474</v>
      </c>
      <c r="F1077" s="42" t="s">
        <v>269</v>
      </c>
      <c r="G1077" s="42" t="s">
        <v>477</v>
      </c>
      <c r="H1077" s="43" t="s">
        <v>55</v>
      </c>
      <c r="I1077" s="44">
        <v>1</v>
      </c>
      <c r="J1077" s="45">
        <v>6.6377160110731512E-2</v>
      </c>
      <c r="K1077" s="45">
        <v>8.3320499378938664E-2</v>
      </c>
      <c r="L1077" s="45">
        <v>5.3211751835093593E-2</v>
      </c>
      <c r="M1077" s="45">
        <v>5.4969395120412608E-2</v>
      </c>
      <c r="N1077" s="45">
        <v>5.581006746321017E-2</v>
      </c>
      <c r="O1077" s="45">
        <v>6.9729530397095701E-2</v>
      </c>
      <c r="P1077" s="45">
        <v>6.9508417096775396E-2</v>
      </c>
      <c r="Q1077" s="45">
        <v>3.9164638900494923E-2</v>
      </c>
      <c r="R1077" s="45">
        <v>5.6378505911214565E-2</v>
      </c>
      <c r="S1077" s="45">
        <v>0.13959408015660166</v>
      </c>
      <c r="T1077" s="45">
        <v>5.9505687128041787E-2</v>
      </c>
      <c r="U1077" s="45">
        <v>4.4685422234931077E-2</v>
      </c>
      <c r="V1077" s="45">
        <v>2.4516715815698534E-2</v>
      </c>
      <c r="W1077" s="45">
        <v>3.3624026107621906E-2</v>
      </c>
      <c r="X1077" s="45">
        <v>2.7097041259908496E-2</v>
      </c>
      <c r="Y1077" s="45">
        <v>2.3428382025179492E-2</v>
      </c>
      <c r="Z1077" s="45">
        <v>2.1559483183361042E-2</v>
      </c>
      <c r="AA1077" s="45">
        <v>1.5858427647482822E-2</v>
      </c>
      <c r="AB1077" s="45">
        <v>2.3306007474685028E-2</v>
      </c>
      <c r="AC1077" s="45">
        <v>2.0553922954613422E-2</v>
      </c>
      <c r="AD1077" s="45">
        <v>1.8912955529157525E-2</v>
      </c>
      <c r="AE1077" s="45">
        <v>1.8629627997303246E-2</v>
      </c>
    </row>
    <row r="1078" spans="1:31" ht="15" customHeight="1">
      <c r="A1078" s="42" t="s">
        <v>47</v>
      </c>
      <c r="B1078" s="42" t="s">
        <v>48</v>
      </c>
      <c r="C1078" s="42" t="s">
        <v>49</v>
      </c>
      <c r="D1078" s="42" t="s">
        <v>441</v>
      </c>
      <c r="E1078" s="42" t="s">
        <v>474</v>
      </c>
      <c r="F1078" s="42" t="s">
        <v>269</v>
      </c>
      <c r="G1078" s="42" t="s">
        <v>477</v>
      </c>
      <c r="H1078" s="43" t="s">
        <v>56</v>
      </c>
      <c r="I1078" s="44">
        <v>298</v>
      </c>
      <c r="J1078" s="45">
        <v>1.6046831027310431E-4</v>
      </c>
      <c r="K1078" s="45">
        <v>2.0142922240338335E-4</v>
      </c>
      <c r="L1078" s="45">
        <v>1.2864063315460699E-4</v>
      </c>
      <c r="M1078" s="45">
        <v>1.3288977619699532E-4</v>
      </c>
      <c r="N1078" s="45">
        <v>1.3492212090889639E-4</v>
      </c>
      <c r="O1078" s="45">
        <v>1.6857274249595339E-4</v>
      </c>
      <c r="P1078" s="45">
        <v>1.6803819601005193E-4</v>
      </c>
      <c r="Q1078" s="45">
        <v>9.4681414756740044E-5</v>
      </c>
      <c r="R1078" s="45">
        <v>1.3629633392273069E-4</v>
      </c>
      <c r="S1078" s="45">
        <v>3.3747189740400727E-4</v>
      </c>
      <c r="T1078" s="45">
        <v>1.4385636639391387E-4</v>
      </c>
      <c r="U1078" s="45">
        <v>1.0802803536513895E-4</v>
      </c>
      <c r="V1078" s="45">
        <v>1.7006474192453823E-5</v>
      </c>
      <c r="W1078" s="45">
        <v>2.3324022736351178E-5</v>
      </c>
      <c r="X1078" s="45">
        <v>1.8796650323881732E-5</v>
      </c>
      <c r="Y1078" s="45">
        <v>1.6251531293071431E-5</v>
      </c>
      <c r="Z1078" s="45">
        <v>1.4955134982871492E-5</v>
      </c>
      <c r="AA1078" s="45">
        <v>1.1000492176326538E-5</v>
      </c>
      <c r="AB1078" s="45">
        <v>1.616664391865954E-5</v>
      </c>
      <c r="AC1078" s="45">
        <v>1.4257609498311919E-5</v>
      </c>
      <c r="AD1078" s="45">
        <v>1.3119322038382073E-5</v>
      </c>
      <c r="AE1078" s="45">
        <v>1.2922786646174033E-5</v>
      </c>
    </row>
    <row r="1079" spans="1:31" ht="15" customHeight="1">
      <c r="A1079" s="42" t="s">
        <v>47</v>
      </c>
      <c r="B1079" s="42" t="s">
        <v>48</v>
      </c>
      <c r="C1079" s="42" t="s">
        <v>49</v>
      </c>
      <c r="D1079" s="42" t="s">
        <v>441</v>
      </c>
      <c r="E1079" s="42" t="s">
        <v>474</v>
      </c>
      <c r="F1079" s="42" t="s">
        <v>269</v>
      </c>
      <c r="G1079" s="42" t="s">
        <v>478</v>
      </c>
      <c r="H1079" s="43" t="s">
        <v>54</v>
      </c>
      <c r="I1079" s="44">
        <v>25</v>
      </c>
      <c r="J1079" s="45">
        <v>1.1935349999999997E-4</v>
      </c>
      <c r="K1079" s="45">
        <v>1.4884762499999996E-4</v>
      </c>
      <c r="L1079" s="45">
        <v>9.2005874999999984E-5</v>
      </c>
      <c r="M1079" s="45">
        <v>8.3197124999999985E-5</v>
      </c>
      <c r="N1079" s="45">
        <v>1.1750062499999997E-4</v>
      </c>
      <c r="O1079" s="45">
        <v>1.2907349999999998E-4</v>
      </c>
      <c r="P1079" s="45">
        <v>1.2186449999999996E-4</v>
      </c>
      <c r="Q1079" s="45">
        <v>6.4789874999999979E-5</v>
      </c>
      <c r="R1079" s="45">
        <v>3.4384499999999996E-5</v>
      </c>
      <c r="S1079" s="45">
        <v>7.2940499999999984E-5</v>
      </c>
      <c r="T1079" s="45">
        <v>6.1185374999999983E-5</v>
      </c>
      <c r="U1079" s="45">
        <v>4.6868624999999995E-5</v>
      </c>
      <c r="V1079" s="45">
        <v>2.0148749999999996E-5</v>
      </c>
      <c r="W1079" s="45">
        <v>1.9277999999999997E-5</v>
      </c>
      <c r="X1079" s="45">
        <v>2.5028999999999997E-5</v>
      </c>
      <c r="Y1079" s="45">
        <v>1.8579374999999995E-5</v>
      </c>
      <c r="Z1079" s="45">
        <v>3.5488124999999992E-5</v>
      </c>
      <c r="AA1079" s="45">
        <v>2.1515624999999996E-5</v>
      </c>
      <c r="AB1079" s="45">
        <v>2.1515624999999996E-5</v>
      </c>
      <c r="AC1079" s="45">
        <v>3.1377374999999994E-5</v>
      </c>
      <c r="AD1079" s="45">
        <v>3.1093874999999995E-5</v>
      </c>
      <c r="AE1079" s="45">
        <v>3.1093874999999995E-5</v>
      </c>
    </row>
    <row r="1080" spans="1:31" ht="15" customHeight="1">
      <c r="A1080" s="42" t="s">
        <v>47</v>
      </c>
      <c r="B1080" s="42" t="s">
        <v>48</v>
      </c>
      <c r="C1080" s="42" t="s">
        <v>49</v>
      </c>
      <c r="D1080" s="42" t="s">
        <v>441</v>
      </c>
      <c r="E1080" s="42" t="s">
        <v>474</v>
      </c>
      <c r="F1080" s="42" t="s">
        <v>269</v>
      </c>
      <c r="G1080" s="42" t="s">
        <v>478</v>
      </c>
      <c r="H1080" s="43" t="s">
        <v>55</v>
      </c>
      <c r="I1080" s="44">
        <v>1</v>
      </c>
      <c r="J1080" s="45">
        <v>0.11967177599999999</v>
      </c>
      <c r="K1080" s="45">
        <v>0.149244552</v>
      </c>
      <c r="L1080" s="45">
        <v>9.2251224000000007E-2</v>
      </c>
      <c r="M1080" s="45">
        <v>8.3418984000000002E-2</v>
      </c>
      <c r="N1080" s="45">
        <v>0.11781396</v>
      </c>
      <c r="O1080" s="45">
        <v>0.129417696</v>
      </c>
      <c r="P1080" s="45">
        <v>0.12218947199999999</v>
      </c>
      <c r="Q1080" s="45">
        <v>6.4962647999999998E-2</v>
      </c>
      <c r="R1080" s="45">
        <v>3.4476192000000003E-2</v>
      </c>
      <c r="S1080" s="45">
        <v>7.3135008000000001E-2</v>
      </c>
      <c r="T1080" s="45">
        <v>6.1348536000000002E-2</v>
      </c>
      <c r="U1080" s="45">
        <v>4.6993607999999999E-2</v>
      </c>
      <c r="V1080" s="45">
        <v>2.0202479999999998E-2</v>
      </c>
      <c r="W1080" s="45">
        <v>1.9329407999999999E-2</v>
      </c>
      <c r="X1080" s="45">
        <v>2.5095744E-2</v>
      </c>
      <c r="Y1080" s="45">
        <v>1.862892E-2</v>
      </c>
      <c r="Z1080" s="45">
        <v>3.5582759999999998E-2</v>
      </c>
      <c r="AA1080" s="45">
        <v>2.1572999999999998E-2</v>
      </c>
      <c r="AB1080" s="45">
        <v>2.1572999999999998E-2</v>
      </c>
      <c r="AC1080" s="45">
        <v>3.1461047999999998E-2</v>
      </c>
      <c r="AD1080" s="45">
        <v>3.1176791999999998E-2</v>
      </c>
      <c r="AE1080" s="45">
        <v>3.1176791999999998E-2</v>
      </c>
    </row>
    <row r="1081" spans="1:31" ht="15" customHeight="1">
      <c r="A1081" s="42" t="s">
        <v>47</v>
      </c>
      <c r="B1081" s="42" t="s">
        <v>48</v>
      </c>
      <c r="C1081" s="42" t="s">
        <v>49</v>
      </c>
      <c r="D1081" s="42" t="s">
        <v>441</v>
      </c>
      <c r="E1081" s="42" t="s">
        <v>474</v>
      </c>
      <c r="F1081" s="42" t="s">
        <v>269</v>
      </c>
      <c r="G1081" s="42" t="s">
        <v>478</v>
      </c>
      <c r="H1081" s="43" t="s">
        <v>56</v>
      </c>
      <c r="I1081" s="44">
        <v>298</v>
      </c>
      <c r="J1081" s="45">
        <v>2.8453874399999999E-4</v>
      </c>
      <c r="K1081" s="45">
        <v>3.5485273799999999E-4</v>
      </c>
      <c r="L1081" s="45">
        <v>2.19342006E-4</v>
      </c>
      <c r="M1081" s="45">
        <v>1.9834194600000001E-4</v>
      </c>
      <c r="N1081" s="45">
        <v>2.8012148999999998E-4</v>
      </c>
      <c r="O1081" s="45">
        <v>3.0771122399999998E-4</v>
      </c>
      <c r="P1081" s="45">
        <v>2.9052496799999999E-4</v>
      </c>
      <c r="Q1081" s="45">
        <v>1.5445906199999999E-4</v>
      </c>
      <c r="R1081" s="45">
        <v>8.1972648000000007E-5</v>
      </c>
      <c r="S1081" s="45">
        <v>1.7389015199999999E-4</v>
      </c>
      <c r="T1081" s="45">
        <v>1.45865934E-4</v>
      </c>
      <c r="U1081" s="45">
        <v>1.1173480200000001E-4</v>
      </c>
      <c r="V1081" s="45">
        <v>4.803461999999999E-5</v>
      </c>
      <c r="W1081" s="45">
        <v>4.5958752E-5</v>
      </c>
      <c r="X1081" s="45">
        <v>5.9669135999999999E-5</v>
      </c>
      <c r="Y1081" s="45">
        <v>4.429323E-5</v>
      </c>
      <c r="Z1081" s="45">
        <v>8.4603689999999997E-5</v>
      </c>
      <c r="AA1081" s="45">
        <v>5.1293250000000002E-5</v>
      </c>
      <c r="AB1081" s="45">
        <v>5.1293250000000002E-5</v>
      </c>
      <c r="AC1081" s="45">
        <v>7.4803662000000006E-5</v>
      </c>
      <c r="AD1081" s="45">
        <v>7.4127798E-5</v>
      </c>
      <c r="AE1081" s="45">
        <v>7.4127798E-5</v>
      </c>
    </row>
    <row r="1082" spans="1:31" ht="15" customHeight="1">
      <c r="A1082" s="42" t="s">
        <v>47</v>
      </c>
      <c r="B1082" s="42" t="s">
        <v>48</v>
      </c>
      <c r="C1082" s="42" t="s">
        <v>49</v>
      </c>
      <c r="D1082" s="42" t="s">
        <v>441</v>
      </c>
      <c r="E1082" s="42" t="s">
        <v>474</v>
      </c>
      <c r="F1082" s="42" t="s">
        <v>269</v>
      </c>
      <c r="G1082" s="42" t="s">
        <v>479</v>
      </c>
      <c r="H1082" s="43" t="s">
        <v>54</v>
      </c>
      <c r="I1082" s="44">
        <v>25</v>
      </c>
      <c r="J1082" s="45">
        <v>1.3416749999999999E-3</v>
      </c>
      <c r="K1082" s="45">
        <v>9.2092499999999974E-4</v>
      </c>
      <c r="L1082" s="45">
        <v>1.0717499999999998E-3</v>
      </c>
      <c r="M1082" s="45">
        <v>1.5366749999999997E-3</v>
      </c>
      <c r="N1082" s="45">
        <v>1.8658499999999996E-3</v>
      </c>
      <c r="O1082" s="45">
        <v>2.1215999999999995E-3</v>
      </c>
      <c r="P1082" s="45">
        <v>1.8521999999999996E-3</v>
      </c>
      <c r="Q1082" s="45">
        <v>1.9642499999999994E-3</v>
      </c>
      <c r="R1082" s="45">
        <v>2.4117000000000001E-3</v>
      </c>
      <c r="S1082" s="45">
        <v>2.2639499999999998E-3</v>
      </c>
      <c r="T1082" s="45">
        <v>2.3793749999999995E-3</v>
      </c>
      <c r="U1082" s="45">
        <v>2.2550249999999999E-3</v>
      </c>
      <c r="V1082" s="45">
        <v>1.7045999999999995E-3</v>
      </c>
      <c r="W1082" s="45">
        <v>1.7115749999999995E-3</v>
      </c>
      <c r="X1082" s="45">
        <v>1.4102999999999997E-3</v>
      </c>
      <c r="Y1082" s="45">
        <v>1.5843749999999998E-3</v>
      </c>
      <c r="Z1082" s="45">
        <v>1.7254499999999995E-3</v>
      </c>
      <c r="AA1082" s="45">
        <v>1.6571999999999997E-3</v>
      </c>
      <c r="AB1082" s="45">
        <v>1.8058499999999995E-3</v>
      </c>
      <c r="AC1082" s="45">
        <v>1.9460249999999994E-3</v>
      </c>
      <c r="AD1082" s="45">
        <v>1.7786249999999996E-3</v>
      </c>
      <c r="AE1082" s="45">
        <v>1.8184499999999995E-3</v>
      </c>
    </row>
    <row r="1083" spans="1:31" ht="15" customHeight="1">
      <c r="A1083" s="42" t="s">
        <v>47</v>
      </c>
      <c r="B1083" s="42" t="s">
        <v>48</v>
      </c>
      <c r="C1083" s="42" t="s">
        <v>49</v>
      </c>
      <c r="D1083" s="42" t="s">
        <v>441</v>
      </c>
      <c r="E1083" s="42" t="s">
        <v>474</v>
      </c>
      <c r="F1083" s="42" t="s">
        <v>269</v>
      </c>
      <c r="G1083" s="42" t="s">
        <v>479</v>
      </c>
      <c r="H1083" s="43" t="s">
        <v>55</v>
      </c>
      <c r="I1083" s="44">
        <v>1</v>
      </c>
      <c r="J1083" s="45">
        <v>1.12664922</v>
      </c>
      <c r="K1083" s="45">
        <v>0.77333141999999988</v>
      </c>
      <c r="L1083" s="45">
        <v>0.8999841999999999</v>
      </c>
      <c r="M1083" s="45">
        <v>1.29039722</v>
      </c>
      <c r="N1083" s="45">
        <v>1.5668164399999998</v>
      </c>
      <c r="O1083" s="45">
        <v>1.7815782399999995</v>
      </c>
      <c r="P1083" s="45">
        <v>1.5553540799999999</v>
      </c>
      <c r="Q1083" s="45">
        <v>1.6494461999999999</v>
      </c>
      <c r="R1083" s="45">
        <v>2.0251848799999999</v>
      </c>
      <c r="S1083" s="45">
        <v>1.90111428</v>
      </c>
      <c r="T1083" s="45">
        <v>1.9980404999999997</v>
      </c>
      <c r="U1083" s="45">
        <v>1.8936196599999999</v>
      </c>
      <c r="V1083" s="45">
        <v>1.4314094399999997</v>
      </c>
      <c r="W1083" s="45">
        <v>1.4372665799999997</v>
      </c>
      <c r="X1083" s="45">
        <v>1.1842759199999999</v>
      </c>
      <c r="Y1083" s="45">
        <v>1.3304525</v>
      </c>
      <c r="Z1083" s="45">
        <v>1.4489178799999998</v>
      </c>
      <c r="AA1083" s="45">
        <v>1.3916060799999999</v>
      </c>
      <c r="AB1083" s="45">
        <v>1.5164324399999998</v>
      </c>
      <c r="AC1083" s="45">
        <v>1.6341420599999998</v>
      </c>
      <c r="AD1083" s="45">
        <v>1.4935706999999998</v>
      </c>
      <c r="AE1083" s="45">
        <v>1.5270130799999997</v>
      </c>
    </row>
    <row r="1084" spans="1:31" ht="15" customHeight="1">
      <c r="A1084" s="42" t="s">
        <v>47</v>
      </c>
      <c r="B1084" s="42" t="s">
        <v>48</v>
      </c>
      <c r="C1084" s="42" t="s">
        <v>49</v>
      </c>
      <c r="D1084" s="42" t="s">
        <v>441</v>
      </c>
      <c r="E1084" s="42" t="s">
        <v>474</v>
      </c>
      <c r="F1084" s="42" t="s">
        <v>269</v>
      </c>
      <c r="G1084" s="42" t="s">
        <v>479</v>
      </c>
      <c r="H1084" s="43" t="s">
        <v>56</v>
      </c>
      <c r="I1084" s="44">
        <v>298</v>
      </c>
      <c r="J1084" s="45">
        <v>3.1985531999999999E-3</v>
      </c>
      <c r="K1084" s="45">
        <v>2.1954852000000001E-3</v>
      </c>
      <c r="L1084" s="45">
        <v>2.5550519999999999E-3</v>
      </c>
      <c r="M1084" s="45">
        <v>3.6634331999999999E-3</v>
      </c>
      <c r="N1084" s="45">
        <v>4.4481863999999999E-3</v>
      </c>
      <c r="O1084" s="45">
        <v>5.0578943999999987E-3</v>
      </c>
      <c r="P1084" s="45">
        <v>4.4156448000000001E-3</v>
      </c>
      <c r="Q1084" s="45">
        <v>4.682772E-3</v>
      </c>
      <c r="R1084" s="45">
        <v>5.7494928000000004E-3</v>
      </c>
      <c r="S1084" s="45">
        <v>5.3972567999999999E-3</v>
      </c>
      <c r="T1084" s="45">
        <v>5.67243E-3</v>
      </c>
      <c r="U1084" s="45">
        <v>5.3759795999999997E-3</v>
      </c>
      <c r="V1084" s="45">
        <v>4.0637663999999992E-3</v>
      </c>
      <c r="W1084" s="45">
        <v>4.0803947999999996E-3</v>
      </c>
      <c r="X1084" s="45">
        <v>3.3621552E-3</v>
      </c>
      <c r="Y1084" s="45">
        <v>3.77715E-3</v>
      </c>
      <c r="Z1084" s="45">
        <v>4.1134728000000002E-3</v>
      </c>
      <c r="AA1084" s="45">
        <v>3.9507648000000001E-3</v>
      </c>
      <c r="AB1084" s="45">
        <v>4.3051464000000003E-3</v>
      </c>
      <c r="AC1084" s="45">
        <v>4.6393236000000001E-3</v>
      </c>
      <c r="AD1084" s="45">
        <v>4.240242E-3</v>
      </c>
      <c r="AE1084" s="45">
        <v>4.3351848E-3</v>
      </c>
    </row>
    <row r="1085" spans="1:31" ht="15" customHeight="1">
      <c r="A1085" s="42" t="s">
        <v>47</v>
      </c>
      <c r="B1085" s="42" t="s">
        <v>48</v>
      </c>
      <c r="C1085" s="42" t="s">
        <v>49</v>
      </c>
      <c r="D1085" s="42" t="s">
        <v>441</v>
      </c>
      <c r="E1085" s="42" t="s">
        <v>474</v>
      </c>
      <c r="F1085" s="42" t="s">
        <v>269</v>
      </c>
      <c r="G1085" s="42" t="s">
        <v>480</v>
      </c>
      <c r="H1085" s="43" t="s">
        <v>54</v>
      </c>
      <c r="I1085" s="44">
        <v>25</v>
      </c>
      <c r="J1085" s="45">
        <v>1.312474284E-2</v>
      </c>
      <c r="K1085" s="45">
        <v>1.2770994789153436E-2</v>
      </c>
      <c r="L1085" s="45">
        <v>1.2973754030021515E-2</v>
      </c>
      <c r="M1085" s="45">
        <v>1.2455375010638146E-2</v>
      </c>
      <c r="N1085" s="45">
        <v>1.2979885479792667E-2</v>
      </c>
      <c r="O1085" s="45">
        <v>1.2258788111641232E-2</v>
      </c>
      <c r="P1085" s="45">
        <v>1.25098772120226E-2</v>
      </c>
      <c r="Q1085" s="45">
        <v>1.2579584996440102E-2</v>
      </c>
      <c r="R1085" s="45">
        <v>1.2542741025E-2</v>
      </c>
      <c r="S1085" s="45">
        <v>1.2392754418E-2</v>
      </c>
      <c r="T1085" s="45">
        <v>1.2713633470074998E-2</v>
      </c>
      <c r="U1085" s="45">
        <v>1.2962642834724999E-2</v>
      </c>
      <c r="V1085" s="45">
        <v>1.0692770531182531E-2</v>
      </c>
      <c r="W1085" s="45">
        <v>1.0791299399249903E-2</v>
      </c>
      <c r="X1085" s="45">
        <v>9.4555730451116836E-3</v>
      </c>
      <c r="Y1085" s="45">
        <v>9.6781283641744105E-3</v>
      </c>
      <c r="Z1085" s="45">
        <v>9.8766934396134418E-3</v>
      </c>
      <c r="AA1085" s="45">
        <v>1.0199709410736571E-2</v>
      </c>
      <c r="AB1085" s="45">
        <v>9.8707252852897765E-3</v>
      </c>
      <c r="AC1085" s="45">
        <v>1.0958073515309414E-2</v>
      </c>
      <c r="AD1085" s="45">
        <v>1.0764147586032858E-2</v>
      </c>
      <c r="AE1085" s="45">
        <v>1.0467459366125781E-2</v>
      </c>
    </row>
    <row r="1086" spans="1:31" ht="15" customHeight="1">
      <c r="A1086" s="42" t="s">
        <v>47</v>
      </c>
      <c r="B1086" s="42" t="s">
        <v>48</v>
      </c>
      <c r="C1086" s="42" t="s">
        <v>49</v>
      </c>
      <c r="D1086" s="42" t="s">
        <v>441</v>
      </c>
      <c r="E1086" s="42" t="s">
        <v>474</v>
      </c>
      <c r="F1086" s="42" t="s">
        <v>269</v>
      </c>
      <c r="G1086" s="42" t="s">
        <v>480</v>
      </c>
      <c r="H1086" s="43" t="s">
        <v>55</v>
      </c>
      <c r="I1086" s="44">
        <v>1</v>
      </c>
      <c r="J1086" s="45">
        <v>27.834954615072</v>
      </c>
      <c r="K1086" s="45">
        <v>27.084725748836611</v>
      </c>
      <c r="L1086" s="45">
        <v>27.514737546869629</v>
      </c>
      <c r="M1086" s="45">
        <v>26.415359322561379</v>
      </c>
      <c r="N1086" s="45">
        <v>27.527741125544289</v>
      </c>
      <c r="O1086" s="45">
        <v>25.998437827168722</v>
      </c>
      <c r="P1086" s="45">
        <v>26.530947591257526</v>
      </c>
      <c r="Q1086" s="45">
        <v>26.678783860450167</v>
      </c>
      <c r="R1086" s="45">
        <v>26.600645165820001</v>
      </c>
      <c r="S1086" s="45">
        <v>26.2825535696944</v>
      </c>
      <c r="T1086" s="45">
        <v>26.963073863335058</v>
      </c>
      <c r="U1086" s="45">
        <v>27.491172923884779</v>
      </c>
      <c r="V1086" s="45">
        <v>22.677227742531912</v>
      </c>
      <c r="W1086" s="45">
        <v>22.886187765929197</v>
      </c>
      <c r="X1086" s="45">
        <v>20.053379314072856</v>
      </c>
      <c r="Y1086" s="45">
        <v>20.525374634741091</v>
      </c>
      <c r="Z1086" s="45">
        <v>20.946491446732189</v>
      </c>
      <c r="AA1086" s="45">
        <v>21.631543718290121</v>
      </c>
      <c r="AB1086" s="45">
        <v>20.93383418504256</v>
      </c>
      <c r="AC1086" s="45">
        <v>23.239882311268207</v>
      </c>
      <c r="AD1086" s="45">
        <v>22.828604200458489</v>
      </c>
      <c r="AE1086" s="45">
        <v>22.199387823679555</v>
      </c>
    </row>
    <row r="1087" spans="1:31" ht="15" customHeight="1">
      <c r="A1087" s="42" t="s">
        <v>47</v>
      </c>
      <c r="B1087" s="42" t="s">
        <v>48</v>
      </c>
      <c r="C1087" s="42" t="s">
        <v>49</v>
      </c>
      <c r="D1087" s="42" t="s">
        <v>441</v>
      </c>
      <c r="E1087" s="42" t="s">
        <v>474</v>
      </c>
      <c r="F1087" s="42" t="s">
        <v>269</v>
      </c>
      <c r="G1087" s="42" t="s">
        <v>480</v>
      </c>
      <c r="H1087" s="43" t="s">
        <v>56</v>
      </c>
      <c r="I1087" s="44">
        <v>298</v>
      </c>
      <c r="J1087" s="45">
        <v>1.564469346528E-2</v>
      </c>
      <c r="K1087" s="45">
        <v>1.5223025788670897E-2</v>
      </c>
      <c r="L1087" s="45">
        <v>1.5464714803785647E-2</v>
      </c>
      <c r="M1087" s="45">
        <v>1.4846807012680669E-2</v>
      </c>
      <c r="N1087" s="45">
        <v>1.5472023491912857E-2</v>
      </c>
      <c r="O1087" s="45">
        <v>1.4612475429076345E-2</v>
      </c>
      <c r="P1087" s="45">
        <v>1.4911773636730939E-2</v>
      </c>
      <c r="Q1087" s="45">
        <v>1.4994865315756603E-2</v>
      </c>
      <c r="R1087" s="45">
        <v>1.4950947301799997E-2</v>
      </c>
      <c r="S1087" s="45">
        <v>1.4772163266255998E-2</v>
      </c>
      <c r="T1087" s="45">
        <v>1.5154651096329401E-2</v>
      </c>
      <c r="U1087" s="45">
        <v>1.5451470258992198E-2</v>
      </c>
      <c r="V1087" s="45">
        <v>1.2745782473169577E-2</v>
      </c>
      <c r="W1087" s="45">
        <v>1.2863228883905883E-2</v>
      </c>
      <c r="X1087" s="45">
        <v>1.1271043069773126E-2</v>
      </c>
      <c r="Y1087" s="45">
        <v>1.1536329010095899E-2</v>
      </c>
      <c r="Z1087" s="45">
        <v>1.1773018580019223E-2</v>
      </c>
      <c r="AA1087" s="45">
        <v>1.2158053617597994E-2</v>
      </c>
      <c r="AB1087" s="45">
        <v>1.1765904540065415E-2</v>
      </c>
      <c r="AC1087" s="45">
        <v>1.3062023630248823E-2</v>
      </c>
      <c r="AD1087" s="45">
        <v>1.2830863922551169E-2</v>
      </c>
      <c r="AE1087" s="45">
        <v>1.2477211564421935E-2</v>
      </c>
    </row>
    <row r="1088" spans="1:31" ht="15" customHeight="1">
      <c r="A1088" s="42" t="s">
        <v>47</v>
      </c>
      <c r="B1088" s="42" t="s">
        <v>48</v>
      </c>
      <c r="C1088" s="42" t="s">
        <v>49</v>
      </c>
      <c r="D1088" s="42" t="s">
        <v>441</v>
      </c>
      <c r="E1088" s="42" t="s">
        <v>474</v>
      </c>
      <c r="F1088" s="42" t="s">
        <v>269</v>
      </c>
      <c r="G1088" s="42" t="s">
        <v>481</v>
      </c>
      <c r="H1088" s="43" t="s">
        <v>54</v>
      </c>
      <c r="I1088" s="44">
        <v>25</v>
      </c>
      <c r="J1088" s="45"/>
      <c r="K1088" s="45"/>
      <c r="L1088" s="45"/>
      <c r="M1088" s="45"/>
      <c r="N1088" s="45"/>
      <c r="O1088" s="45"/>
      <c r="P1088" s="45"/>
      <c r="Q1088" s="45"/>
      <c r="R1088" s="45"/>
      <c r="S1088" s="45"/>
      <c r="T1088" s="45">
        <v>3.2691844530970639E-8</v>
      </c>
      <c r="U1088" s="45">
        <v>2.1941637063469577E-8</v>
      </c>
      <c r="V1088" s="45">
        <v>6.1437120092452357E-8</v>
      </c>
      <c r="W1088" s="45">
        <v>1.1691293972218248E-6</v>
      </c>
      <c r="X1088" s="45">
        <v>1.0979571733202135E-6</v>
      </c>
      <c r="Y1088" s="45">
        <v>1.341281984187065E-6</v>
      </c>
      <c r="Z1088" s="45">
        <v>1.9210403425244823E-6</v>
      </c>
      <c r="AA1088" s="45">
        <v>1.8378780575391101E-6</v>
      </c>
      <c r="AB1088" s="45">
        <v>2.5612238043371446E-6</v>
      </c>
      <c r="AC1088" s="45">
        <v>3.6043012859778193E-6</v>
      </c>
      <c r="AD1088" s="45">
        <v>4.417556094004685E-6</v>
      </c>
      <c r="AE1088" s="45">
        <v>6.7693820643963963E-6</v>
      </c>
    </row>
    <row r="1089" spans="1:31" ht="15" customHeight="1">
      <c r="A1089" s="42" t="s">
        <v>47</v>
      </c>
      <c r="B1089" s="42" t="s">
        <v>48</v>
      </c>
      <c r="C1089" s="42" t="s">
        <v>49</v>
      </c>
      <c r="D1089" s="42" t="s">
        <v>441</v>
      </c>
      <c r="E1089" s="42" t="s">
        <v>474</v>
      </c>
      <c r="F1089" s="42" t="s">
        <v>269</v>
      </c>
      <c r="G1089" s="42" t="s">
        <v>481</v>
      </c>
      <c r="H1089" s="43" t="s">
        <v>56</v>
      </c>
      <c r="I1089" s="44">
        <v>298</v>
      </c>
      <c r="J1089" s="45"/>
      <c r="K1089" s="45"/>
      <c r="L1089" s="45"/>
      <c r="M1089" s="45"/>
      <c r="N1089" s="45"/>
      <c r="O1089" s="45"/>
      <c r="P1089" s="45"/>
      <c r="Q1089" s="45"/>
      <c r="R1089" s="45"/>
      <c r="S1089" s="45"/>
      <c r="T1089" s="45">
        <v>7.7937357361833989E-8</v>
      </c>
      <c r="U1089" s="45">
        <v>5.2308862759311467E-8</v>
      </c>
      <c r="V1089" s="45">
        <v>1.4646609430040641E-7</v>
      </c>
      <c r="W1089" s="45">
        <v>2.7872044829768303E-6</v>
      </c>
      <c r="X1089" s="45">
        <v>2.6175299011953892E-6</v>
      </c>
      <c r="Y1089" s="45">
        <v>3.1976162503019626E-6</v>
      </c>
      <c r="Z1089" s="45">
        <v>4.5797601765783652E-6</v>
      </c>
      <c r="AA1089" s="45">
        <v>4.3815012891732379E-6</v>
      </c>
      <c r="AB1089" s="45">
        <v>6.105957549539752E-6</v>
      </c>
      <c r="AC1089" s="45">
        <v>8.592654265771123E-6</v>
      </c>
      <c r="AD1089" s="45">
        <v>1.0531453728107169E-5</v>
      </c>
      <c r="AE1089" s="45">
        <v>1.6138206841521006E-5</v>
      </c>
    </row>
    <row r="1090" spans="1:31" ht="15" customHeight="1">
      <c r="A1090" s="42" t="s">
        <v>47</v>
      </c>
      <c r="B1090" s="42" t="s">
        <v>48</v>
      </c>
      <c r="C1090" s="42" t="s">
        <v>49</v>
      </c>
      <c r="D1090" s="42" t="s">
        <v>441</v>
      </c>
      <c r="E1090" s="42" t="s">
        <v>474</v>
      </c>
      <c r="F1090" s="42" t="s">
        <v>269</v>
      </c>
      <c r="G1090" s="42" t="s">
        <v>482</v>
      </c>
      <c r="H1090" s="43" t="s">
        <v>54</v>
      </c>
      <c r="I1090" s="44">
        <v>25</v>
      </c>
      <c r="J1090" s="45">
        <v>2.9597600000000002E-2</v>
      </c>
      <c r="K1090" s="45">
        <v>2.844E-2</v>
      </c>
      <c r="L1090" s="45">
        <v>2.8868000000000001E-2</v>
      </c>
      <c r="M1090" s="45">
        <v>3.0387999999999998E-2</v>
      </c>
      <c r="N1090" s="45">
        <v>3.11472E-2</v>
      </c>
      <c r="O1090" s="45">
        <v>2.0703200000000001E-2</v>
      </c>
      <c r="P1090" s="45">
        <v>1.8361599999999999E-2</v>
      </c>
      <c r="Q1090" s="45">
        <v>2.0294400000000001E-2</v>
      </c>
      <c r="R1090" s="45">
        <v>2.2710399999999999E-2</v>
      </c>
      <c r="S1090" s="45">
        <v>2.9827200000000002E-2</v>
      </c>
      <c r="T1090" s="45">
        <v>3.1990400000000002E-2</v>
      </c>
      <c r="U1090" s="45">
        <v>3.1028E-2</v>
      </c>
      <c r="V1090" s="45">
        <v>2.5928E-2</v>
      </c>
      <c r="W1090" s="45">
        <v>3.3832800000000003E-2</v>
      </c>
      <c r="X1090" s="45">
        <v>3.424E-2</v>
      </c>
      <c r="Y1090" s="45">
        <v>1.762E-2</v>
      </c>
      <c r="Z1090" s="45">
        <v>1.64744E-2</v>
      </c>
      <c r="AA1090" s="45">
        <v>1.6038400000000001E-2</v>
      </c>
      <c r="AB1090" s="45">
        <v>1.7758400000000001E-2</v>
      </c>
      <c r="AC1090" s="45">
        <v>2.1680800000000004E-2</v>
      </c>
      <c r="AD1090" s="45">
        <v>1.6853600000000003E-2</v>
      </c>
      <c r="AE1090" s="45">
        <v>1.8229600000000006E-2</v>
      </c>
    </row>
    <row r="1091" spans="1:31" ht="15" customHeight="1">
      <c r="A1091" s="42" t="s">
        <v>47</v>
      </c>
      <c r="B1091" s="42" t="s">
        <v>48</v>
      </c>
      <c r="C1091" s="42" t="s">
        <v>49</v>
      </c>
      <c r="D1091" s="42" t="s">
        <v>441</v>
      </c>
      <c r="E1091" s="42" t="s">
        <v>474</v>
      </c>
      <c r="F1091" s="42" t="s">
        <v>269</v>
      </c>
      <c r="G1091" s="42" t="s">
        <v>482</v>
      </c>
      <c r="H1091" s="43" t="s">
        <v>56</v>
      </c>
      <c r="I1091" s="44">
        <v>298</v>
      </c>
      <c r="J1091" s="45">
        <v>4.6305445200000003E-2</v>
      </c>
      <c r="K1091" s="45">
        <v>4.449438E-2</v>
      </c>
      <c r="L1091" s="45">
        <v>4.5163986000000003E-2</v>
      </c>
      <c r="M1091" s="45">
        <v>4.7542025999999994E-2</v>
      </c>
      <c r="N1091" s="45">
        <v>4.8729794399999991E-2</v>
      </c>
      <c r="O1091" s="45">
        <v>3.2390156399999995E-2</v>
      </c>
      <c r="P1091" s="45">
        <v>2.8726723199999995E-2</v>
      </c>
      <c r="Q1091" s="45">
        <v>3.1750588799999993E-2</v>
      </c>
      <c r="R1091" s="45">
        <v>3.553042079999999E-2</v>
      </c>
      <c r="S1091" s="45">
        <v>4.6664654399999991E-2</v>
      </c>
      <c r="T1091" s="45">
        <v>5.004898079999999E-2</v>
      </c>
      <c r="U1091" s="45">
        <v>4.8543305999999994E-2</v>
      </c>
      <c r="V1091" s="45">
        <v>4.0564356000000003E-2</v>
      </c>
      <c r="W1091" s="45">
        <v>5.293141559999999E-2</v>
      </c>
      <c r="X1091" s="45">
        <v>5.3568479999999995E-2</v>
      </c>
      <c r="Y1091" s="45">
        <v>2.7566489999999996E-2</v>
      </c>
      <c r="Z1091" s="45">
        <v>2.5774198799999995E-2</v>
      </c>
      <c r="AA1091" s="45">
        <v>2.5092076799999995E-2</v>
      </c>
      <c r="AB1091" s="45"/>
      <c r="AC1091" s="45">
        <v>3.3919611600000003E-2</v>
      </c>
      <c r="AD1091" s="45">
        <v>2.6367457200000003E-2</v>
      </c>
      <c r="AE1091" s="45">
        <v>2.85202092E-2</v>
      </c>
    </row>
    <row r="1092" spans="1:31" ht="15" customHeight="1">
      <c r="A1092" s="42" t="s">
        <v>47</v>
      </c>
      <c r="B1092" s="42" t="s">
        <v>48</v>
      </c>
      <c r="C1092" s="42" t="s">
        <v>49</v>
      </c>
      <c r="D1092" s="42" t="s">
        <v>441</v>
      </c>
      <c r="E1092" s="42" t="s">
        <v>483</v>
      </c>
      <c r="F1092" s="42" t="s">
        <v>269</v>
      </c>
      <c r="G1092" s="42" t="s">
        <v>484</v>
      </c>
      <c r="H1092" s="43" t="s">
        <v>54</v>
      </c>
      <c r="I1092" s="44">
        <v>25</v>
      </c>
      <c r="J1092" s="45">
        <v>1.3943421767424718E-6</v>
      </c>
      <c r="K1092" s="45">
        <v>1.8331135951613328E-6</v>
      </c>
      <c r="L1092" s="45">
        <v>3.2207466755952197E-6</v>
      </c>
      <c r="M1092" s="45">
        <v>7.1130718960397536E-7</v>
      </c>
      <c r="N1092" s="45">
        <v>1.1111404854994007E-6</v>
      </c>
      <c r="O1092" s="45">
        <v>2.0661937252746663E-6</v>
      </c>
      <c r="P1092" s="45">
        <v>1.7569131341962501E-5</v>
      </c>
      <c r="Q1092" s="45">
        <v>1.1070844342283047E-5</v>
      </c>
      <c r="R1092" s="45">
        <v>9.3926268502527617E-6</v>
      </c>
      <c r="S1092" s="45">
        <v>3.4841935844854101E-6</v>
      </c>
      <c r="T1092" s="45">
        <v>2.933678566323611E-6</v>
      </c>
      <c r="U1092" s="45">
        <v>8.5467225937860957E-6</v>
      </c>
      <c r="V1092" s="45">
        <v>1.3471669674875485E-5</v>
      </c>
      <c r="W1092" s="45">
        <v>3.9989417761481237E-5</v>
      </c>
      <c r="X1092" s="45">
        <v>5.7282971715819291E-5</v>
      </c>
      <c r="Y1092" s="45">
        <v>1.1438047368250609E-4</v>
      </c>
      <c r="Z1092" s="45">
        <v>1.2748763801569065E-4</v>
      </c>
      <c r="AA1092" s="45">
        <v>9.939966393543235E-5</v>
      </c>
      <c r="AB1092" s="45">
        <v>1.1168013033489784E-4</v>
      </c>
      <c r="AC1092" s="45">
        <v>9.8188132608271249E-5</v>
      </c>
      <c r="AD1092" s="45">
        <v>1.8404459551564476E-4</v>
      </c>
      <c r="AE1092" s="45">
        <v>1.9217834579903593E-4</v>
      </c>
    </row>
    <row r="1093" spans="1:31" ht="15" customHeight="1">
      <c r="A1093" s="42" t="s">
        <v>47</v>
      </c>
      <c r="B1093" s="42" t="s">
        <v>48</v>
      </c>
      <c r="C1093" s="42" t="s">
        <v>49</v>
      </c>
      <c r="D1093" s="42" t="s">
        <v>441</v>
      </c>
      <c r="E1093" s="42" t="s">
        <v>483</v>
      </c>
      <c r="F1093" s="42" t="s">
        <v>269</v>
      </c>
      <c r="G1093" s="42" t="s">
        <v>484</v>
      </c>
      <c r="H1093" s="43" t="s">
        <v>56</v>
      </c>
      <c r="I1093" s="44">
        <v>298</v>
      </c>
      <c r="J1093" s="45">
        <v>3.3241117493540524E-6</v>
      </c>
      <c r="K1093" s="45">
        <v>4.3701428108646173E-6</v>
      </c>
      <c r="L1093" s="45">
        <v>7.6782600746190028E-6</v>
      </c>
      <c r="M1093" s="45">
        <v>1.6957563400158769E-6</v>
      </c>
      <c r="N1093" s="45">
        <v>2.6489589174305709E-6</v>
      </c>
      <c r="O1093" s="45">
        <v>4.9258058410548037E-6</v>
      </c>
      <c r="P1093" s="45">
        <v>4.1884809119238597E-5</v>
      </c>
      <c r="Q1093" s="45">
        <v>2.6392892912002787E-5</v>
      </c>
      <c r="R1093" s="45">
        <v>2.2392022411002584E-5</v>
      </c>
      <c r="S1093" s="45">
        <v>8.3063175054132181E-6</v>
      </c>
      <c r="T1093" s="45">
        <v>6.9938897021154872E-6</v>
      </c>
      <c r="U1093" s="45">
        <v>2.0375386663586051E-5</v>
      </c>
      <c r="V1093" s="45">
        <v>3.2116460504903154E-5</v>
      </c>
      <c r="W1093" s="45">
        <v>9.5334771943371264E-5</v>
      </c>
      <c r="X1093" s="45">
        <v>1.3656260457051318E-4</v>
      </c>
      <c r="Y1093" s="45">
        <v>2.7268304925909449E-4</v>
      </c>
      <c r="Z1093" s="45">
        <v>3.0393052902940649E-4</v>
      </c>
      <c r="AA1093" s="45">
        <v>2.3696879882207066E-4</v>
      </c>
      <c r="AB1093" s="45">
        <v>2.6624543071839641E-4</v>
      </c>
      <c r="AC1093" s="45">
        <v>2.3408050813811867E-4</v>
      </c>
      <c r="AD1093" s="45">
        <v>4.3876231570929707E-4</v>
      </c>
      <c r="AE1093" s="45">
        <v>4.5815317638490163E-4</v>
      </c>
    </row>
    <row r="1094" spans="1:31" ht="15" customHeight="1">
      <c r="A1094" s="42" t="s">
        <v>47</v>
      </c>
      <c r="B1094" s="42" t="s">
        <v>48</v>
      </c>
      <c r="C1094" s="42" t="s">
        <v>49</v>
      </c>
      <c r="D1094" s="42" t="s">
        <v>441</v>
      </c>
      <c r="E1094" s="42" t="s">
        <v>483</v>
      </c>
      <c r="F1094" s="42" t="s">
        <v>269</v>
      </c>
      <c r="G1094" s="42" t="s">
        <v>485</v>
      </c>
      <c r="H1094" s="43" t="s">
        <v>54</v>
      </c>
      <c r="I1094" s="44">
        <v>25</v>
      </c>
      <c r="J1094" s="45">
        <v>2.5422837578232579E-3</v>
      </c>
      <c r="K1094" s="45">
        <v>2.7159940864048384E-3</v>
      </c>
      <c r="L1094" s="45">
        <v>3.0676553033244045E-3</v>
      </c>
      <c r="M1094" s="45">
        <v>3.0280505928103958E-3</v>
      </c>
      <c r="N1094" s="45">
        <v>3.2001438595145012E-3</v>
      </c>
      <c r="O1094" s="45">
        <v>3.433057406274725E-3</v>
      </c>
      <c r="P1094" s="45">
        <v>3.8877860186580376E-3</v>
      </c>
      <c r="Q1094" s="45">
        <v>2.6942742556577168E-3</v>
      </c>
      <c r="R1094" s="45">
        <v>3.2017155731497468E-3</v>
      </c>
      <c r="S1094" s="45">
        <v>1.7652790564155146E-3</v>
      </c>
      <c r="T1094" s="45">
        <v>1.9763335491712625E-3</v>
      </c>
      <c r="U1094" s="45">
        <v>2.5389838117706423E-3</v>
      </c>
      <c r="V1094" s="45">
        <v>2.7610164966736152E-4</v>
      </c>
      <c r="W1094" s="45">
        <v>2.6131488335283707E-4</v>
      </c>
      <c r="X1094" s="45">
        <v>2.7796625461080676E-4</v>
      </c>
      <c r="Y1094" s="45">
        <v>3.0370621929121084E-4</v>
      </c>
      <c r="Z1094" s="45">
        <v>2.6064032416827173E-4</v>
      </c>
      <c r="AA1094" s="45">
        <v>1.972551240579179E-4</v>
      </c>
      <c r="AB1094" s="45">
        <v>2.4599266762403928E-4</v>
      </c>
      <c r="AC1094" s="45">
        <v>1.9032801714489195E-4</v>
      </c>
      <c r="AD1094" s="45">
        <v>2.0272532598232377E-4</v>
      </c>
      <c r="AE1094" s="45">
        <v>1.9968837778211389E-4</v>
      </c>
    </row>
    <row r="1095" spans="1:31" ht="15" customHeight="1">
      <c r="A1095" s="42" t="s">
        <v>47</v>
      </c>
      <c r="B1095" s="42" t="s">
        <v>48</v>
      </c>
      <c r="C1095" s="42" t="s">
        <v>49</v>
      </c>
      <c r="D1095" s="42" t="s">
        <v>441</v>
      </c>
      <c r="E1095" s="42" t="s">
        <v>483</v>
      </c>
      <c r="F1095" s="42" t="s">
        <v>269</v>
      </c>
      <c r="G1095" s="42" t="s">
        <v>485</v>
      </c>
      <c r="H1095" s="43" t="s">
        <v>55</v>
      </c>
      <c r="I1095" s="44">
        <v>1</v>
      </c>
      <c r="J1095" s="45">
        <v>2.5070307563814418</v>
      </c>
      <c r="K1095" s="45">
        <v>2.6783323017400251</v>
      </c>
      <c r="L1095" s="45">
        <v>3.0251171497849727</v>
      </c>
      <c r="M1095" s="45">
        <v>2.9860616245900915</v>
      </c>
      <c r="N1095" s="45">
        <v>3.1557685313292327</v>
      </c>
      <c r="O1095" s="45">
        <v>3.3854523435743817</v>
      </c>
      <c r="P1095" s="45">
        <v>3.8338753858659795</v>
      </c>
      <c r="Q1095" s="45">
        <v>2.6569136526459296</v>
      </c>
      <c r="R1095" s="45">
        <v>3.1573184505354037</v>
      </c>
      <c r="S1095" s="45">
        <v>1.7408005201665528</v>
      </c>
      <c r="T1095" s="45">
        <v>1.9489283906227544</v>
      </c>
      <c r="U1095" s="45">
        <v>2.5037765695807557</v>
      </c>
      <c r="V1095" s="45">
        <v>2.3722653739419708</v>
      </c>
      <c r="W1095" s="45">
        <v>2.2452084280029956</v>
      </c>
      <c r="X1095" s="45">
        <v>2.3882497745074276</v>
      </c>
      <c r="Y1095" s="45">
        <v>2.609443836150084</v>
      </c>
      <c r="Z1095" s="45">
        <v>2.2394216652537895</v>
      </c>
      <c r="AA1095" s="45">
        <v>1.6948160259056309</v>
      </c>
      <c r="AB1095" s="45">
        <v>2.1135690002257457</v>
      </c>
      <c r="AC1095" s="45">
        <v>1.6352983233089116</v>
      </c>
      <c r="AD1095" s="45">
        <v>1.7418160008401267</v>
      </c>
      <c r="AE1095" s="45">
        <v>1.7157225419039233</v>
      </c>
    </row>
    <row r="1096" spans="1:31" ht="15" customHeight="1">
      <c r="A1096" s="42" t="s">
        <v>47</v>
      </c>
      <c r="B1096" s="42" t="s">
        <v>48</v>
      </c>
      <c r="C1096" s="42" t="s">
        <v>49</v>
      </c>
      <c r="D1096" s="42" t="s">
        <v>441</v>
      </c>
      <c r="E1096" s="42" t="s">
        <v>483</v>
      </c>
      <c r="F1096" s="42" t="s">
        <v>269</v>
      </c>
      <c r="G1096" s="42" t="s">
        <v>485</v>
      </c>
      <c r="H1096" s="43" t="s">
        <v>56</v>
      </c>
      <c r="I1096" s="44">
        <v>298</v>
      </c>
      <c r="J1096" s="45">
        <v>6.0608044786506464E-3</v>
      </c>
      <c r="K1096" s="45">
        <v>6.4749299019891352E-3</v>
      </c>
      <c r="L1096" s="45">
        <v>7.3132902431253801E-3</v>
      </c>
      <c r="M1096" s="45">
        <v>7.218872613259983E-3</v>
      </c>
      <c r="N1096" s="45">
        <v>7.6291429610825696E-3</v>
      </c>
      <c r="O1096" s="45">
        <v>8.1844088565589442E-3</v>
      </c>
      <c r="P1096" s="45">
        <v>9.2684818684807598E-3</v>
      </c>
      <c r="Q1096" s="45">
        <v>6.4231498254879961E-3</v>
      </c>
      <c r="R1096" s="45">
        <v>7.6328899263889962E-3</v>
      </c>
      <c r="S1096" s="45">
        <v>4.2084252704945868E-3</v>
      </c>
      <c r="T1096" s="45">
        <v>4.7115791812242895E-3</v>
      </c>
      <c r="U1096" s="45">
        <v>6.0529374072612113E-3</v>
      </c>
      <c r="V1096" s="45">
        <v>1.6455658320174748E-3</v>
      </c>
      <c r="W1096" s="45">
        <v>1.5574367047829088E-3</v>
      </c>
      <c r="X1096" s="45">
        <v>1.6566788774804082E-3</v>
      </c>
      <c r="Y1096" s="45">
        <v>1.8100890669756164E-3</v>
      </c>
      <c r="Z1096" s="45">
        <v>1.5534163320428994E-3</v>
      </c>
      <c r="AA1096" s="45">
        <v>1.1756405393851907E-3</v>
      </c>
      <c r="AB1096" s="45">
        <v>1.4661162990392742E-3</v>
      </c>
      <c r="AC1096" s="45">
        <v>1.134354982183556E-3</v>
      </c>
      <c r="AD1096" s="45">
        <v>1.2082429428546498E-3</v>
      </c>
      <c r="AE1096" s="45">
        <v>1.1901427315813987E-3</v>
      </c>
    </row>
    <row r="1097" spans="1:31" ht="15" customHeight="1">
      <c r="A1097" s="42" t="s">
        <v>47</v>
      </c>
      <c r="B1097" s="42" t="s">
        <v>48</v>
      </c>
      <c r="C1097" s="42" t="s">
        <v>49</v>
      </c>
      <c r="D1097" s="42" t="s">
        <v>441</v>
      </c>
      <c r="E1097" s="42" t="s">
        <v>483</v>
      </c>
      <c r="F1097" s="42" t="s">
        <v>269</v>
      </c>
      <c r="G1097" s="42" t="s">
        <v>486</v>
      </c>
      <c r="H1097" s="43" t="s">
        <v>54</v>
      </c>
      <c r="I1097" s="44">
        <v>25</v>
      </c>
      <c r="J1097" s="45">
        <v>8.4978261366529888E-7</v>
      </c>
      <c r="K1097" s="45">
        <v>1.4067255979729671E-6</v>
      </c>
      <c r="L1097" s="45">
        <v>1.7585309949349873E-6</v>
      </c>
      <c r="M1097" s="45">
        <v>1.0536113859892335E-5</v>
      </c>
      <c r="N1097" s="45">
        <v>2.0142672016188137E-5</v>
      </c>
      <c r="O1097" s="45">
        <v>2.1349213199999998E-5</v>
      </c>
      <c r="P1097" s="45">
        <v>2.3248570699237293E-5</v>
      </c>
      <c r="Q1097" s="45">
        <v>1.322574197327012E-5</v>
      </c>
      <c r="R1097" s="45">
        <v>7.5546721915819001E-6</v>
      </c>
      <c r="S1097" s="45">
        <v>7.7451705922035793E-6</v>
      </c>
      <c r="T1097" s="45">
        <v>4.4117917471308613E-5</v>
      </c>
      <c r="U1097" s="45">
        <v>4.1138772747464302E-5</v>
      </c>
      <c r="V1097" s="45">
        <v>1.9554586810096881E-4</v>
      </c>
      <c r="W1097" s="45">
        <v>1.3405872853180931E-4</v>
      </c>
      <c r="X1097" s="45">
        <v>1.4385763672231211E-4</v>
      </c>
      <c r="Y1097" s="45">
        <v>8.7654230055390385E-6</v>
      </c>
      <c r="Z1097" s="45">
        <v>4.1928759481279771E-6</v>
      </c>
      <c r="AA1097" s="45">
        <v>4.843654711816375E-6</v>
      </c>
      <c r="AB1097" s="45">
        <v>1.9467844486099171E-6</v>
      </c>
      <c r="AC1097" s="45">
        <v>2.8542809862288473E-6</v>
      </c>
      <c r="AD1097" s="45">
        <v>4.4028689061884609E-6</v>
      </c>
      <c r="AE1097" s="45">
        <v>2.4146231296604088E-6</v>
      </c>
    </row>
    <row r="1098" spans="1:31" ht="15" customHeight="1">
      <c r="A1098" s="42" t="s">
        <v>47</v>
      </c>
      <c r="B1098" s="42" t="s">
        <v>48</v>
      </c>
      <c r="C1098" s="42" t="s">
        <v>49</v>
      </c>
      <c r="D1098" s="42" t="s">
        <v>441</v>
      </c>
      <c r="E1098" s="42" t="s">
        <v>483</v>
      </c>
      <c r="F1098" s="42" t="s">
        <v>269</v>
      </c>
      <c r="G1098" s="42" t="s">
        <v>486</v>
      </c>
      <c r="H1098" s="43" t="s">
        <v>56</v>
      </c>
      <c r="I1098" s="44">
        <v>298</v>
      </c>
      <c r="J1098" s="45">
        <v>2.0258817509780732E-6</v>
      </c>
      <c r="K1098" s="45">
        <v>3.3536338255675537E-6</v>
      </c>
      <c r="L1098" s="45">
        <v>4.1923378919250099E-6</v>
      </c>
      <c r="M1098" s="45">
        <v>2.5118095441983332E-5</v>
      </c>
      <c r="N1098" s="45">
        <v>4.8020130086592531E-5</v>
      </c>
      <c r="O1098" s="45">
        <v>5.0896524268799999E-5</v>
      </c>
      <c r="P1098" s="45">
        <v>5.5424592546981713E-5</v>
      </c>
      <c r="Q1098" s="45">
        <v>3.1530168864275967E-5</v>
      </c>
      <c r="R1098" s="45">
        <v>1.801033850473125E-5</v>
      </c>
      <c r="S1098" s="45">
        <v>1.8464486691813334E-5</v>
      </c>
      <c r="T1098" s="45">
        <v>1.0517711525159974E-4</v>
      </c>
      <c r="U1098" s="45">
        <v>9.8074834229954888E-5</v>
      </c>
      <c r="V1098" s="45">
        <v>1.7009319510706978E-3</v>
      </c>
      <c r="W1098" s="45">
        <v>1.1660935456939869E-3</v>
      </c>
      <c r="X1098" s="45">
        <v>1.2513281568299712E-3</v>
      </c>
      <c r="Y1098" s="45">
        <v>7.6244965948721194E-5</v>
      </c>
      <c r="Z1098" s="45">
        <v>3.6471221490419142E-5</v>
      </c>
      <c r="AA1098" s="45">
        <v>4.2131941417594115E-5</v>
      </c>
      <c r="AB1098" s="45">
        <v>1.6933867755151774E-5</v>
      </c>
      <c r="AC1098" s="45">
        <v>2.4827616016429522E-5</v>
      </c>
      <c r="AD1098" s="45">
        <v>3.8297819696424177E-5</v>
      </c>
      <c r="AE1098" s="45">
        <v>2.1003305622970432E-5</v>
      </c>
    </row>
    <row r="1099" spans="1:31" ht="15" customHeight="1">
      <c r="A1099" s="42" t="s">
        <v>47</v>
      </c>
      <c r="B1099" s="42" t="s">
        <v>48</v>
      </c>
      <c r="C1099" s="42" t="s">
        <v>49</v>
      </c>
      <c r="D1099" s="42" t="s">
        <v>441</v>
      </c>
      <c r="E1099" s="42" t="s">
        <v>483</v>
      </c>
      <c r="F1099" s="42" t="s">
        <v>269</v>
      </c>
      <c r="G1099" s="42" t="s">
        <v>487</v>
      </c>
      <c r="H1099" s="43" t="s">
        <v>54</v>
      </c>
      <c r="I1099" s="44">
        <v>25</v>
      </c>
      <c r="J1099" s="45">
        <v>3.244885675391885E-4</v>
      </c>
      <c r="K1099" s="45">
        <v>3.9871603333634971E-4</v>
      </c>
      <c r="L1099" s="45">
        <v>4.2513626340039438E-4</v>
      </c>
      <c r="M1099" s="45">
        <v>4.2410250913706507E-4</v>
      </c>
      <c r="N1099" s="45">
        <v>5.2811953569019616E-4</v>
      </c>
      <c r="O1099" s="45">
        <v>5.2559283749999987E-4</v>
      </c>
      <c r="P1099" s="45">
        <v>5.7130078764994435E-4</v>
      </c>
      <c r="Q1099" s="45">
        <v>3.244188363493004E-4</v>
      </c>
      <c r="R1099" s="45">
        <v>1.6721105328633643E-4</v>
      </c>
      <c r="S1099" s="45">
        <v>1.6852132352350655E-4</v>
      </c>
      <c r="T1099" s="45">
        <v>6.0454833709626692E-4</v>
      </c>
      <c r="U1099" s="45">
        <v>5.1482251888388167E-4</v>
      </c>
      <c r="V1099" s="45">
        <v>9.6466490097695055E-4</v>
      </c>
      <c r="W1099" s="45">
        <v>6.3038910438587578E-4</v>
      </c>
      <c r="X1099" s="45">
        <v>6.2658212248846174E-4</v>
      </c>
      <c r="Y1099" s="45">
        <v>4.107833922661824E-5</v>
      </c>
      <c r="Z1099" s="45">
        <v>1.9902270629115323E-5</v>
      </c>
      <c r="AA1099" s="45">
        <v>2.3156881888145877E-5</v>
      </c>
      <c r="AB1099" s="45">
        <v>9.1596160070114761E-6</v>
      </c>
      <c r="AC1099" s="45">
        <v>1.3980253679091954E-5</v>
      </c>
      <c r="AD1099" s="45">
        <v>2.113490140340603E-5</v>
      </c>
      <c r="AE1099" s="45">
        <v>1.1664365710698474E-5</v>
      </c>
    </row>
    <row r="1100" spans="1:31" ht="15" customHeight="1">
      <c r="A1100" s="42" t="s">
        <v>47</v>
      </c>
      <c r="B1100" s="42" t="s">
        <v>48</v>
      </c>
      <c r="C1100" s="42" t="s">
        <v>49</v>
      </c>
      <c r="D1100" s="42" t="s">
        <v>441</v>
      </c>
      <c r="E1100" s="42" t="s">
        <v>483</v>
      </c>
      <c r="F1100" s="42" t="s">
        <v>269</v>
      </c>
      <c r="G1100" s="42" t="s">
        <v>487</v>
      </c>
      <c r="H1100" s="43" t="s">
        <v>55</v>
      </c>
      <c r="I1100" s="44">
        <v>1</v>
      </c>
      <c r="J1100" s="45">
        <v>0.30663671554486721</v>
      </c>
      <c r="K1100" s="45">
        <v>0.37701313442102552</v>
      </c>
      <c r="L1100" s="45">
        <v>0.40276983230258978</v>
      </c>
      <c r="M1100" s="45">
        <v>0.40137841206698455</v>
      </c>
      <c r="N1100" s="45">
        <v>0.50044700554520372</v>
      </c>
      <c r="O1100" s="45">
        <v>0.49756300857709967</v>
      </c>
      <c r="P1100" s="45">
        <v>0.54337409051602237</v>
      </c>
      <c r="Q1100" s="45">
        <v>0.31022147903277947</v>
      </c>
      <c r="R1100" s="45">
        <v>0.15904914944631701</v>
      </c>
      <c r="S1100" s="45">
        <v>0.16029546278907114</v>
      </c>
      <c r="T1100" s="45">
        <v>0.57503913123310058</v>
      </c>
      <c r="U1100" s="45">
        <v>0.48969300853619369</v>
      </c>
      <c r="V1100" s="45">
        <v>0.71010233439312198</v>
      </c>
      <c r="W1100" s="45">
        <v>0.46402678654230645</v>
      </c>
      <c r="X1100" s="45">
        <v>0.46122053509760091</v>
      </c>
      <c r="Y1100" s="45">
        <v>3.0235793727867388E-2</v>
      </c>
      <c r="Z1100" s="45">
        <v>1.464841060646615E-2</v>
      </c>
      <c r="AA1100" s="45">
        <v>1.7043970046297263E-2</v>
      </c>
      <c r="AB1100" s="45">
        <v>6.7417639330129703E-3</v>
      </c>
      <c r="AC1100" s="45">
        <v>1.0289964116481858E-2</v>
      </c>
      <c r="AD1100" s="45">
        <v>1.5554309172809843E-2</v>
      </c>
      <c r="AE1100" s="45">
        <v>8.5850495815705495E-3</v>
      </c>
    </row>
    <row r="1101" spans="1:31" ht="15" customHeight="1">
      <c r="A1101" s="42" t="s">
        <v>47</v>
      </c>
      <c r="B1101" s="42" t="s">
        <v>48</v>
      </c>
      <c r="C1101" s="42" t="s">
        <v>49</v>
      </c>
      <c r="D1101" s="42" t="s">
        <v>441</v>
      </c>
      <c r="E1101" s="42" t="s">
        <v>483</v>
      </c>
      <c r="F1101" s="42" t="s">
        <v>269</v>
      </c>
      <c r="G1101" s="42" t="s">
        <v>487</v>
      </c>
      <c r="H1101" s="43" t="s">
        <v>56</v>
      </c>
      <c r="I1101" s="44">
        <v>298</v>
      </c>
      <c r="J1101" s="45">
        <v>7.7358074501342547E-4</v>
      </c>
      <c r="K1101" s="45">
        <v>9.5053902347385787E-4</v>
      </c>
      <c r="L1101" s="45">
        <v>1.0135248519465402E-3</v>
      </c>
      <c r="M1101" s="45">
        <v>1.011060381782763E-3</v>
      </c>
      <c r="N1101" s="45">
        <v>1.2590369730854278E-3</v>
      </c>
      <c r="O1101" s="45">
        <v>1.2530133246000002E-3</v>
      </c>
      <c r="P1101" s="45">
        <v>1.3619810777574673E-3</v>
      </c>
      <c r="Q1101" s="45">
        <v>7.7341450585673209E-4</v>
      </c>
      <c r="R1101" s="45">
        <v>3.9863115103462598E-4</v>
      </c>
      <c r="S1101" s="45">
        <v>4.0175483528003962E-4</v>
      </c>
      <c r="T1101" s="45">
        <v>1.4412432356375002E-3</v>
      </c>
      <c r="U1101" s="45">
        <v>1.2273368850191741E-3</v>
      </c>
      <c r="V1101" s="45">
        <v>1.1498805619645251E-2</v>
      </c>
      <c r="W1101" s="45">
        <v>7.5142381242796399E-3</v>
      </c>
      <c r="X1101" s="45">
        <v>7.4688589000624639E-3</v>
      </c>
      <c r="Y1101" s="45">
        <v>4.8965380358128934E-4</v>
      </c>
      <c r="Z1101" s="45">
        <v>2.3723506589905469E-4</v>
      </c>
      <c r="AA1101" s="45">
        <v>2.7603003210669884E-4</v>
      </c>
      <c r="AB1101" s="45">
        <v>1.091826228035768E-4</v>
      </c>
      <c r="AC1101" s="45">
        <v>1.6664462385477611E-4</v>
      </c>
      <c r="AD1101" s="45">
        <v>2.5192802472859987E-4</v>
      </c>
      <c r="AE1101" s="45">
        <v>1.3903923927152581E-4</v>
      </c>
    </row>
    <row r="1102" spans="1:31" ht="15" customHeight="1">
      <c r="A1102" s="42" t="s">
        <v>47</v>
      </c>
      <c r="B1102" s="42" t="s">
        <v>48</v>
      </c>
      <c r="C1102" s="42" t="s">
        <v>49</v>
      </c>
      <c r="D1102" s="42" t="s">
        <v>441</v>
      </c>
      <c r="E1102" s="42" t="s">
        <v>483</v>
      </c>
      <c r="F1102" s="42" t="s">
        <v>269</v>
      </c>
      <c r="G1102" s="42" t="s">
        <v>488</v>
      </c>
      <c r="H1102" s="43" t="s">
        <v>54</v>
      </c>
      <c r="I1102" s="44">
        <v>25</v>
      </c>
      <c r="J1102" s="45">
        <v>6.5103749999999995E-6</v>
      </c>
      <c r="K1102" s="45">
        <v>4.8701249999999994E-6</v>
      </c>
      <c r="L1102" s="45">
        <v>2.8856249999999996E-6</v>
      </c>
      <c r="M1102" s="45">
        <v>3.5538749999999991E-6</v>
      </c>
      <c r="N1102" s="45">
        <v>4.9207499999999994E-6</v>
      </c>
      <c r="O1102" s="45">
        <v>4.7587499999999991E-6</v>
      </c>
      <c r="P1102" s="45">
        <v>7.4722499999999978E-6</v>
      </c>
      <c r="Q1102" s="45">
        <v>3.5437499999999989E-6</v>
      </c>
      <c r="R1102" s="45">
        <v>1.9338749999999993E-6</v>
      </c>
      <c r="S1102" s="45">
        <v>3.4121249999999991E-6</v>
      </c>
      <c r="T1102" s="45">
        <v>3.5943749999999989E-6</v>
      </c>
      <c r="U1102" s="45">
        <v>1.6604999999999996E-6</v>
      </c>
      <c r="V1102" s="45">
        <v>1.0529999999999997E-6</v>
      </c>
      <c r="W1102" s="45">
        <v>3.8474999999999995E-7</v>
      </c>
      <c r="X1102" s="45">
        <v>3.1387499999999992E-7</v>
      </c>
      <c r="Y1102" s="45">
        <v>2.7337499999999994E-7</v>
      </c>
      <c r="Z1102" s="45">
        <v>1.0124999999999998E-6</v>
      </c>
      <c r="AA1102" s="45">
        <v>2.2274999999999995E-7</v>
      </c>
      <c r="AB1102" s="45">
        <v>1.3162499999999996E-7</v>
      </c>
      <c r="AC1102" s="45">
        <v>1.7212499999999996E-7</v>
      </c>
      <c r="AD1102" s="45">
        <v>8.2012499999999973E-7</v>
      </c>
      <c r="AE1102" s="45">
        <v>8.2012499999999973E-7</v>
      </c>
    </row>
    <row r="1103" spans="1:31" ht="15" customHeight="1">
      <c r="A1103" s="42" t="s">
        <v>47</v>
      </c>
      <c r="B1103" s="42" t="s">
        <v>48</v>
      </c>
      <c r="C1103" s="42" t="s">
        <v>49</v>
      </c>
      <c r="D1103" s="42" t="s">
        <v>441</v>
      </c>
      <c r="E1103" s="42" t="s">
        <v>483</v>
      </c>
      <c r="F1103" s="42" t="s">
        <v>269</v>
      </c>
      <c r="G1103" s="42" t="s">
        <v>488</v>
      </c>
      <c r="H1103" s="43" t="s">
        <v>55</v>
      </c>
      <c r="I1103" s="44">
        <v>1</v>
      </c>
      <c r="J1103" s="45">
        <v>6.5277360000000001E-3</v>
      </c>
      <c r="K1103" s="45">
        <v>4.8831120000000002E-3</v>
      </c>
      <c r="L1103" s="45">
        <v>2.89332E-3</v>
      </c>
      <c r="M1103" s="45">
        <v>3.5633520000000001E-3</v>
      </c>
      <c r="N1103" s="45">
        <v>4.9338719999999997E-3</v>
      </c>
      <c r="O1103" s="45">
        <v>4.7714400000000001E-3</v>
      </c>
      <c r="P1103" s="45">
        <v>7.4921759999999997E-3</v>
      </c>
      <c r="Q1103" s="45">
        <v>3.5531999999999998E-3</v>
      </c>
      <c r="R1103" s="45">
        <v>1.939032E-3</v>
      </c>
      <c r="S1103" s="45">
        <v>3.4212240000000001E-3</v>
      </c>
      <c r="T1103" s="45">
        <v>3.6039599999999998E-3</v>
      </c>
      <c r="U1103" s="45">
        <v>1.664928E-3</v>
      </c>
      <c r="V1103" s="45">
        <v>1.0558080000000001E-3</v>
      </c>
      <c r="W1103" s="45">
        <v>3.85776E-4</v>
      </c>
      <c r="X1103" s="45">
        <v>3.1471199999999998E-4</v>
      </c>
      <c r="Y1103" s="45">
        <v>2.74104E-4</v>
      </c>
      <c r="Z1103" s="45">
        <v>1.0152E-3</v>
      </c>
      <c r="AA1103" s="45">
        <v>2.2334399999999999E-4</v>
      </c>
      <c r="AB1103" s="45">
        <v>1.3197600000000001E-4</v>
      </c>
      <c r="AC1103" s="45">
        <v>1.7258400000000001E-4</v>
      </c>
      <c r="AD1103" s="45">
        <v>8.2231199999999996E-4</v>
      </c>
      <c r="AE1103" s="45">
        <v>8.2231199999999996E-4</v>
      </c>
    </row>
    <row r="1104" spans="1:31" ht="15" customHeight="1">
      <c r="A1104" s="42" t="s">
        <v>47</v>
      </c>
      <c r="B1104" s="42" t="s">
        <v>48</v>
      </c>
      <c r="C1104" s="42" t="s">
        <v>49</v>
      </c>
      <c r="D1104" s="42" t="s">
        <v>441</v>
      </c>
      <c r="E1104" s="42" t="s">
        <v>483</v>
      </c>
      <c r="F1104" s="42" t="s">
        <v>269</v>
      </c>
      <c r="G1104" s="42" t="s">
        <v>488</v>
      </c>
      <c r="H1104" s="43" t="s">
        <v>56</v>
      </c>
      <c r="I1104" s="44">
        <v>298</v>
      </c>
      <c r="J1104" s="45">
        <v>1.5520734000000002E-5</v>
      </c>
      <c r="K1104" s="45">
        <v>1.1610378E-5</v>
      </c>
      <c r="L1104" s="45">
        <v>6.8793299999999999E-6</v>
      </c>
      <c r="M1104" s="45">
        <v>8.4724379999999993E-6</v>
      </c>
      <c r="N1104" s="45">
        <v>1.1731067999999999E-5</v>
      </c>
      <c r="O1104" s="45">
        <v>1.1344859999999999E-5</v>
      </c>
      <c r="P1104" s="45">
        <v>1.7813843999999999E-5</v>
      </c>
      <c r="Q1104" s="45">
        <v>8.4483000000000001E-6</v>
      </c>
      <c r="R1104" s="45">
        <v>4.610358E-6</v>
      </c>
      <c r="S1104" s="45">
        <v>8.1345059999999995E-6</v>
      </c>
      <c r="T1104" s="45">
        <v>8.5689899999999998E-6</v>
      </c>
      <c r="U1104" s="45">
        <v>3.9586319999999997E-6</v>
      </c>
      <c r="V1104" s="45">
        <v>2.5103519999999997E-6</v>
      </c>
      <c r="W1104" s="45">
        <v>9.1724400000000003E-7</v>
      </c>
      <c r="X1104" s="45">
        <v>7.4827800000000003E-7</v>
      </c>
      <c r="Y1104" s="45">
        <v>6.5172600000000002E-7</v>
      </c>
      <c r="Z1104" s="45">
        <v>2.4138000000000001E-6</v>
      </c>
      <c r="AA1104" s="45">
        <v>5.3103600000000002E-7</v>
      </c>
      <c r="AB1104" s="45">
        <v>3.1379400000000001E-7</v>
      </c>
      <c r="AC1104" s="45">
        <v>4.1034600000000001E-7</v>
      </c>
      <c r="AD1104" s="45">
        <v>1.9551780000000002E-6</v>
      </c>
      <c r="AE1104" s="45">
        <v>1.9551780000000002E-6</v>
      </c>
    </row>
    <row r="1105" spans="1:31" ht="15" customHeight="1">
      <c r="A1105" s="42" t="s">
        <v>47</v>
      </c>
      <c r="B1105" s="42" t="s">
        <v>48</v>
      </c>
      <c r="C1105" s="42" t="s">
        <v>49</v>
      </c>
      <c r="D1105" s="42" t="s">
        <v>441</v>
      </c>
      <c r="E1105" s="42" t="s">
        <v>483</v>
      </c>
      <c r="F1105" s="42" t="s">
        <v>269</v>
      </c>
      <c r="G1105" s="42" t="s">
        <v>489</v>
      </c>
      <c r="H1105" s="43" t="s">
        <v>54</v>
      </c>
      <c r="I1105" s="44">
        <v>25</v>
      </c>
      <c r="J1105" s="45">
        <v>7.8413404882959581E-7</v>
      </c>
      <c r="K1105" s="45">
        <v>7.6275151111821276E-7</v>
      </c>
      <c r="L1105" s="45">
        <v>7.5243469675011804E-7</v>
      </c>
      <c r="M1105" s="45">
        <v>7.3175871641763223E-7</v>
      </c>
      <c r="N1105" s="45">
        <v>7.8685934153383239E-7</v>
      </c>
      <c r="O1105" s="45">
        <v>7.3910640325987128E-7</v>
      </c>
      <c r="P1105" s="45">
        <v>7.4754175807004804E-7</v>
      </c>
      <c r="Q1105" s="45">
        <v>7.4456112280417185E-7</v>
      </c>
      <c r="R1105" s="45">
        <v>7.5943250000000003E-7</v>
      </c>
      <c r="S1105" s="45">
        <v>7.7350249999999995E-7</v>
      </c>
      <c r="T1105" s="45">
        <v>6.7917999999999987E-7</v>
      </c>
      <c r="U1105" s="45">
        <v>6.9475749999999999E-7</v>
      </c>
      <c r="V1105" s="45">
        <v>1.6189476500212922E-6</v>
      </c>
      <c r="W1105" s="45">
        <v>2.7979309841166687E-6</v>
      </c>
      <c r="X1105" s="45">
        <v>2.7718808991345321E-6</v>
      </c>
      <c r="Y1105" s="45">
        <v>2.7948266711428718E-6</v>
      </c>
      <c r="Z1105" s="45">
        <v>3.7248877531969877E-6</v>
      </c>
      <c r="AA1105" s="45">
        <v>3.7255108144566984E-6</v>
      </c>
      <c r="AB1105" s="45">
        <v>4.1793742312420121E-6</v>
      </c>
      <c r="AC1105" s="45">
        <v>4.2560981591784762E-6</v>
      </c>
      <c r="AD1105" s="45">
        <v>1.0665272905804101E-5</v>
      </c>
      <c r="AE1105" s="45">
        <v>1.86912127605358E-5</v>
      </c>
    </row>
    <row r="1106" spans="1:31" ht="15" customHeight="1">
      <c r="A1106" s="42" t="s">
        <v>47</v>
      </c>
      <c r="B1106" s="42" t="s">
        <v>48</v>
      </c>
      <c r="C1106" s="42" t="s">
        <v>49</v>
      </c>
      <c r="D1106" s="42" t="s">
        <v>441</v>
      </c>
      <c r="E1106" s="42" t="s">
        <v>483</v>
      </c>
      <c r="F1106" s="42" t="s">
        <v>269</v>
      </c>
      <c r="G1106" s="42" t="s">
        <v>489</v>
      </c>
      <c r="H1106" s="43" t="s">
        <v>55</v>
      </c>
      <c r="I1106" s="44">
        <v>1</v>
      </c>
      <c r="J1106" s="45">
        <v>1.6629914907578067E-3</v>
      </c>
      <c r="K1106" s="45">
        <v>1.6176434047795055E-3</v>
      </c>
      <c r="L1106" s="45">
        <v>1.5957635048676503E-3</v>
      </c>
      <c r="M1106" s="45">
        <v>1.5519138857785144E-3</v>
      </c>
      <c r="N1106" s="45">
        <v>1.6687712915249516E-3</v>
      </c>
      <c r="O1106" s="45">
        <v>1.5674968600335351E-3</v>
      </c>
      <c r="P1106" s="45">
        <v>1.5853865605149578E-3</v>
      </c>
      <c r="Q1106" s="45">
        <v>1.5790652292430878E-3</v>
      </c>
      <c r="R1106" s="45">
        <v>1.610604446E-3</v>
      </c>
      <c r="S1106" s="45">
        <v>1.640444102E-3</v>
      </c>
      <c r="T1106" s="45">
        <v>1.4404049440000001E-3</v>
      </c>
      <c r="U1106" s="45">
        <v>1.473441706E-3</v>
      </c>
      <c r="V1106" s="45">
        <v>3.4334641761651565E-3</v>
      </c>
      <c r="W1106" s="45">
        <v>5.9338520311146307E-3</v>
      </c>
      <c r="X1106" s="45">
        <v>5.8786050108845158E-3</v>
      </c>
      <c r="Y1106" s="45">
        <v>5.9272684041598023E-3</v>
      </c>
      <c r="Z1106" s="45">
        <v>7.8997419469801714E-3</v>
      </c>
      <c r="AA1106" s="45">
        <v>7.901063335299767E-3</v>
      </c>
      <c r="AB1106" s="45">
        <v>8.8636168696180594E-3</v>
      </c>
      <c r="AC1106" s="45">
        <v>9.0263329759857121E-3</v>
      </c>
      <c r="AD1106" s="45">
        <v>2.2618910778629341E-2</v>
      </c>
      <c r="AE1106" s="45">
        <v>3.9640324022544325E-2</v>
      </c>
    </row>
    <row r="1107" spans="1:31" ht="15" customHeight="1">
      <c r="A1107" s="42" t="s">
        <v>47</v>
      </c>
      <c r="B1107" s="42" t="s">
        <v>48</v>
      </c>
      <c r="C1107" s="42" t="s">
        <v>49</v>
      </c>
      <c r="D1107" s="42" t="s">
        <v>441</v>
      </c>
      <c r="E1107" s="42" t="s">
        <v>483</v>
      </c>
      <c r="F1107" s="42" t="s">
        <v>269</v>
      </c>
      <c r="G1107" s="42" t="s">
        <v>489</v>
      </c>
      <c r="H1107" s="43" t="s">
        <v>56</v>
      </c>
      <c r="I1107" s="44">
        <v>298</v>
      </c>
      <c r="J1107" s="45">
        <v>9.3468778620487819E-7</v>
      </c>
      <c r="K1107" s="45">
        <v>9.0919980125290946E-7</v>
      </c>
      <c r="L1107" s="45">
        <v>8.9690215852614069E-7</v>
      </c>
      <c r="M1107" s="45">
        <v>8.7225638996981755E-7</v>
      </c>
      <c r="N1107" s="45">
        <v>9.3793633510832814E-7</v>
      </c>
      <c r="O1107" s="45">
        <v>8.8101483268576659E-7</v>
      </c>
      <c r="P1107" s="45">
        <v>8.9106977561949722E-7</v>
      </c>
      <c r="Q1107" s="45">
        <v>8.8751685838257284E-7</v>
      </c>
      <c r="R1107" s="45">
        <v>9.0524354E-7</v>
      </c>
      <c r="S1107" s="45">
        <v>9.2201497999999994E-7</v>
      </c>
      <c r="T1107" s="45">
        <v>8.0958255999999989E-7</v>
      </c>
      <c r="U1107" s="45">
        <v>8.2815093999999998E-7</v>
      </c>
      <c r="V1107" s="45">
        <v>1.9297855988253804E-6</v>
      </c>
      <c r="W1107" s="45">
        <v>3.3351337330670693E-6</v>
      </c>
      <c r="X1107" s="45">
        <v>3.3040820317683626E-6</v>
      </c>
      <c r="Y1107" s="45">
        <v>3.3314333920023031E-6</v>
      </c>
      <c r="Z1107" s="45">
        <v>4.4400662018108102E-6</v>
      </c>
      <c r="AA1107" s="45">
        <v>4.440808890832385E-6</v>
      </c>
      <c r="AB1107" s="45">
        <v>4.9818140836404796E-6</v>
      </c>
      <c r="AC1107" s="45">
        <v>5.0732690057407442E-6</v>
      </c>
      <c r="AD1107" s="45">
        <v>1.2713005303718492E-5</v>
      </c>
      <c r="AE1107" s="45">
        <v>2.2279925610558674E-5</v>
      </c>
    </row>
    <row r="1108" spans="1:31" ht="15" customHeight="1">
      <c r="A1108" s="42" t="s">
        <v>47</v>
      </c>
      <c r="B1108" s="42" t="s">
        <v>48</v>
      </c>
      <c r="C1108" s="42" t="s">
        <v>49</v>
      </c>
      <c r="D1108" s="42" t="s">
        <v>441</v>
      </c>
      <c r="E1108" s="42" t="s">
        <v>483</v>
      </c>
      <c r="F1108" s="42" t="s">
        <v>269</v>
      </c>
      <c r="G1108" s="42" t="s">
        <v>490</v>
      </c>
      <c r="H1108" s="43" t="s">
        <v>54</v>
      </c>
      <c r="I1108" s="44">
        <v>25</v>
      </c>
      <c r="J1108" s="45"/>
      <c r="K1108" s="45"/>
      <c r="L1108" s="45"/>
      <c r="M1108" s="45"/>
      <c r="N1108" s="45"/>
      <c r="O1108" s="45"/>
      <c r="P1108" s="45"/>
      <c r="Q1108" s="45"/>
      <c r="R1108" s="45"/>
      <c r="S1108" s="45"/>
      <c r="T1108" s="45">
        <v>1.0707222624139554E-6</v>
      </c>
      <c r="U1108" s="45">
        <v>1.2294156355719744E-6</v>
      </c>
      <c r="V1108" s="45">
        <v>5.9447257848751413E-6</v>
      </c>
      <c r="W1108" s="45">
        <v>7.8067366699833757E-5</v>
      </c>
      <c r="X1108" s="45">
        <v>9.6770564226895508E-5</v>
      </c>
      <c r="Y1108" s="45">
        <v>1.4939145189004046E-4</v>
      </c>
      <c r="Z1108" s="45">
        <v>1.9954185943548287E-4</v>
      </c>
      <c r="AA1108" s="45">
        <v>1.964170253708609E-4</v>
      </c>
      <c r="AB1108" s="45">
        <v>2.3227158239639236E-4</v>
      </c>
      <c r="AC1108" s="45">
        <v>2.8676315770351381E-4</v>
      </c>
      <c r="AD1108" s="45">
        <v>4.0684121935800503E-4</v>
      </c>
      <c r="AE1108" s="45">
        <v>6.2343603448905495E-4</v>
      </c>
    </row>
    <row r="1109" spans="1:31" ht="15" customHeight="1">
      <c r="A1109" s="42" t="s">
        <v>47</v>
      </c>
      <c r="B1109" s="42" t="s">
        <v>48</v>
      </c>
      <c r="C1109" s="42" t="s">
        <v>49</v>
      </c>
      <c r="D1109" s="42" t="s">
        <v>441</v>
      </c>
      <c r="E1109" s="42" t="s">
        <v>483</v>
      </c>
      <c r="F1109" s="42" t="s">
        <v>269</v>
      </c>
      <c r="G1109" s="42" t="s">
        <v>490</v>
      </c>
      <c r="H1109" s="43" t="s">
        <v>56</v>
      </c>
      <c r="I1109" s="44">
        <v>298</v>
      </c>
      <c r="J1109" s="45"/>
      <c r="K1109" s="45"/>
      <c r="L1109" s="45"/>
      <c r="M1109" s="45"/>
      <c r="N1109" s="45"/>
      <c r="O1109" s="45"/>
      <c r="P1109" s="45"/>
      <c r="Q1109" s="45"/>
      <c r="R1109" s="45"/>
      <c r="S1109" s="45"/>
      <c r="T1109" s="45">
        <v>2.5526018735948694E-6</v>
      </c>
      <c r="U1109" s="45">
        <v>2.9309268752035869E-6</v>
      </c>
      <c r="V1109" s="45">
        <v>1.4172226271142335E-5</v>
      </c>
      <c r="W1109" s="45">
        <v>1.8611260221240367E-4</v>
      </c>
      <c r="X1109" s="45">
        <v>2.3070102511691889E-4</v>
      </c>
      <c r="Y1109" s="45">
        <v>3.5614922130585639E-4</v>
      </c>
      <c r="Z1109" s="45">
        <v>4.7570779289419113E-4</v>
      </c>
      <c r="AA1109" s="45">
        <v>4.6825818848413237E-4</v>
      </c>
      <c r="AB1109" s="45">
        <v>5.5373545243299935E-4</v>
      </c>
      <c r="AC1109" s="45">
        <v>6.8364336796517683E-4</v>
      </c>
      <c r="AD1109" s="45">
        <v>9.6990946694948399E-4</v>
      </c>
      <c r="AE1109" s="45">
        <v>1.4862715062219066E-3</v>
      </c>
    </row>
    <row r="1110" spans="1:31" ht="15" customHeight="1">
      <c r="A1110" s="42" t="s">
        <v>47</v>
      </c>
      <c r="B1110" s="42" t="s">
        <v>48</v>
      </c>
      <c r="C1110" s="42" t="s">
        <v>49</v>
      </c>
      <c r="D1110" s="42" t="s">
        <v>441</v>
      </c>
      <c r="E1110" s="42" t="s">
        <v>483</v>
      </c>
      <c r="F1110" s="42" t="s">
        <v>269</v>
      </c>
      <c r="G1110" s="42" t="s">
        <v>491</v>
      </c>
      <c r="H1110" s="43" t="s">
        <v>54</v>
      </c>
      <c r="I1110" s="44">
        <v>25</v>
      </c>
      <c r="J1110" s="45">
        <v>3.5675384543622956E-4</v>
      </c>
      <c r="K1110" s="45">
        <v>3.063309231618355E-4</v>
      </c>
      <c r="L1110" s="45">
        <v>3.3277143659007967E-4</v>
      </c>
      <c r="M1110" s="45">
        <v>4.1477332426311322E-4</v>
      </c>
      <c r="N1110" s="45">
        <v>4.0015487085220101E-4</v>
      </c>
      <c r="O1110" s="45">
        <v>2.9751606352626606E-4</v>
      </c>
      <c r="P1110" s="45">
        <v>2.9762338463276488E-4</v>
      </c>
      <c r="Q1110" s="45">
        <v>3.0453044158813348E-4</v>
      </c>
      <c r="R1110" s="45">
        <v>2.8899798500000001E-4</v>
      </c>
      <c r="S1110" s="45">
        <v>2.6468190864999998E-4</v>
      </c>
      <c r="T1110" s="45">
        <v>2.3010457089999998E-4</v>
      </c>
      <c r="U1110" s="45">
        <v>2.2633839357499996E-4</v>
      </c>
      <c r="V1110" s="45">
        <v>2.127144729874927E-4</v>
      </c>
      <c r="W1110" s="45">
        <v>2.1407543522828729E-4</v>
      </c>
      <c r="X1110" s="45">
        <v>2.1572339715218152E-4</v>
      </c>
      <c r="Y1110" s="45">
        <v>2.1953094873081373E-4</v>
      </c>
      <c r="Z1110" s="45">
        <v>2.2850047476462423E-4</v>
      </c>
      <c r="AA1110" s="45">
        <v>2.0964981913562119E-4</v>
      </c>
      <c r="AB1110" s="45">
        <v>2.2561292717034981E-4</v>
      </c>
      <c r="AC1110" s="45">
        <v>2.1616925337666752E-4</v>
      </c>
      <c r="AD1110" s="45">
        <v>2.2474511253349914E-4</v>
      </c>
      <c r="AE1110" s="45">
        <v>2.5908192574157377E-4</v>
      </c>
    </row>
    <row r="1111" spans="1:31" ht="15" customHeight="1">
      <c r="A1111" s="42" t="s">
        <v>47</v>
      </c>
      <c r="B1111" s="42" t="s">
        <v>48</v>
      </c>
      <c r="C1111" s="42" t="s">
        <v>49</v>
      </c>
      <c r="D1111" s="42" t="s">
        <v>441</v>
      </c>
      <c r="E1111" s="42" t="s">
        <v>483</v>
      </c>
      <c r="F1111" s="42" t="s">
        <v>269</v>
      </c>
      <c r="G1111" s="42" t="s">
        <v>491</v>
      </c>
      <c r="H1111" s="43" t="s">
        <v>55</v>
      </c>
      <c r="I1111" s="44">
        <v>1</v>
      </c>
      <c r="J1111" s="45">
        <v>0.75660355540115576</v>
      </c>
      <c r="K1111" s="45">
        <v>0.64966662184162072</v>
      </c>
      <c r="L1111" s="45">
        <v>0.70574166272024097</v>
      </c>
      <c r="M1111" s="45">
        <v>0.87965126609721045</v>
      </c>
      <c r="N1111" s="45">
        <v>0.84864845010334777</v>
      </c>
      <c r="O1111" s="45">
        <v>0.63097206752650492</v>
      </c>
      <c r="P1111" s="45">
        <v>0.63119967412916778</v>
      </c>
      <c r="Q1111" s="45">
        <v>0.6458481605201134</v>
      </c>
      <c r="R1111" s="45">
        <v>0.61290692658799995</v>
      </c>
      <c r="S1111" s="45">
        <v>0.56133739186491993</v>
      </c>
      <c r="T1111" s="45">
        <v>0.48800577396471995</v>
      </c>
      <c r="U1111" s="45">
        <v>0.48001846509385998</v>
      </c>
      <c r="V1111" s="45">
        <v>0.45112485431187449</v>
      </c>
      <c r="W1111" s="45">
        <v>0.45401118303215166</v>
      </c>
      <c r="X1111" s="45">
        <v>0.4575061806803466</v>
      </c>
      <c r="Y1111" s="45">
        <v>0.4655812360683097</v>
      </c>
      <c r="Z1111" s="45">
        <v>0.48460380688081511</v>
      </c>
      <c r="AA1111" s="45">
        <v>0.44462533642282537</v>
      </c>
      <c r="AB1111" s="45">
        <v>0.47847989594287793</v>
      </c>
      <c r="AC1111" s="45">
        <v>0.45845175256123649</v>
      </c>
      <c r="AD1111" s="45">
        <v>0.47663943466104502</v>
      </c>
      <c r="AE1111" s="45">
        <v>0.54946094811272972</v>
      </c>
    </row>
    <row r="1112" spans="1:31" ht="15" customHeight="1">
      <c r="A1112" s="42" t="s">
        <v>47</v>
      </c>
      <c r="B1112" s="42" t="s">
        <v>48</v>
      </c>
      <c r="C1112" s="42" t="s">
        <v>49</v>
      </c>
      <c r="D1112" s="42" t="s">
        <v>441</v>
      </c>
      <c r="E1112" s="42" t="s">
        <v>483</v>
      </c>
      <c r="F1112" s="42" t="s">
        <v>269</v>
      </c>
      <c r="G1112" s="42" t="s">
        <v>491</v>
      </c>
      <c r="H1112" s="43" t="s">
        <v>56</v>
      </c>
      <c r="I1112" s="44">
        <v>298</v>
      </c>
      <c r="J1112" s="45">
        <v>4.2525058375998567E-4</v>
      </c>
      <c r="K1112" s="45">
        <v>3.6514646040890789E-4</v>
      </c>
      <c r="L1112" s="45">
        <v>3.9666355241537501E-4</v>
      </c>
      <c r="M1112" s="45">
        <v>4.9440980252163098E-4</v>
      </c>
      <c r="N1112" s="45">
        <v>4.7698460605582354E-4</v>
      </c>
      <c r="O1112" s="45">
        <v>3.5463914772330908E-4</v>
      </c>
      <c r="P1112" s="45">
        <v>3.5476707448225573E-4</v>
      </c>
      <c r="Q1112" s="45">
        <v>3.6300028637305509E-4</v>
      </c>
      <c r="R1112" s="45">
        <v>3.4448559811999999E-4</v>
      </c>
      <c r="S1112" s="45">
        <v>3.1550083511079998E-4</v>
      </c>
      <c r="T1112" s="45">
        <v>2.7428464851279996E-4</v>
      </c>
      <c r="U1112" s="45">
        <v>2.697953651414E-4</v>
      </c>
      <c r="V1112" s="45">
        <v>2.5355565180109127E-4</v>
      </c>
      <c r="W1112" s="45">
        <v>2.5517791879211844E-4</v>
      </c>
      <c r="X1112" s="45">
        <v>2.5714228940540044E-4</v>
      </c>
      <c r="Y1112" s="45">
        <v>2.6168089088712999E-4</v>
      </c>
      <c r="Z1112" s="45">
        <v>2.7237256591943214E-4</v>
      </c>
      <c r="AA1112" s="45">
        <v>2.4990258440966051E-4</v>
      </c>
      <c r="AB1112" s="45">
        <v>2.6893060918705704E-4</v>
      </c>
      <c r="AC1112" s="45">
        <v>2.5767375002498774E-4</v>
      </c>
      <c r="AD1112" s="45">
        <v>2.6789617413993104E-4</v>
      </c>
      <c r="AE1112" s="45">
        <v>3.08825655483956E-4</v>
      </c>
    </row>
    <row r="1113" spans="1:31" ht="15" customHeight="1">
      <c r="A1113" s="42" t="s">
        <v>47</v>
      </c>
      <c r="B1113" s="42" t="s">
        <v>48</v>
      </c>
      <c r="C1113" s="42" t="s">
        <v>49</v>
      </c>
      <c r="D1113" s="42" t="s">
        <v>441</v>
      </c>
      <c r="E1113" s="42" t="s">
        <v>483</v>
      </c>
      <c r="F1113" s="42" t="s">
        <v>269</v>
      </c>
      <c r="G1113" s="42" t="s">
        <v>492</v>
      </c>
      <c r="H1113" s="43" t="s">
        <v>54</v>
      </c>
      <c r="I1113" s="44">
        <v>25</v>
      </c>
      <c r="J1113" s="45">
        <v>3.9603972499999997E-5</v>
      </c>
      <c r="K1113" s="45">
        <v>3.4884259794954565E-5</v>
      </c>
      <c r="L1113" s="45">
        <v>3.421467865398315E-5</v>
      </c>
      <c r="M1113" s="45">
        <v>3.2205398498778573E-5</v>
      </c>
      <c r="N1113" s="45">
        <v>3.2916757642419032E-5</v>
      </c>
      <c r="O1113" s="45">
        <v>3.0284627220089994E-5</v>
      </c>
      <c r="P1113" s="45">
        <v>3.1513006402873377E-5</v>
      </c>
      <c r="Q1113" s="45">
        <v>3.7387514801821641E-5</v>
      </c>
      <c r="R1113" s="45">
        <v>3.6111685000000001E-5</v>
      </c>
      <c r="S1113" s="45">
        <v>3.442447E-5</v>
      </c>
      <c r="T1113" s="45">
        <v>3.1496784999999999E-5</v>
      </c>
      <c r="U1113" s="45">
        <v>3.4573519999999998E-5</v>
      </c>
      <c r="V1113" s="45">
        <v>3.3921732656474127E-5</v>
      </c>
      <c r="W1113" s="45">
        <v>3.3854261559673265E-5</v>
      </c>
      <c r="X1113" s="45">
        <v>3.4522067143921173E-5</v>
      </c>
      <c r="Y1113" s="45">
        <v>3.6804542039253043E-5</v>
      </c>
      <c r="Z1113" s="45">
        <v>3.5607829551080016E-5</v>
      </c>
      <c r="AA1113" s="45">
        <v>3.6633687259639782E-5</v>
      </c>
      <c r="AB1113" s="45">
        <v>3.7325104899885171E-5</v>
      </c>
      <c r="AC1113" s="45">
        <v>3.5518607162904753E-5</v>
      </c>
      <c r="AD1113" s="45">
        <v>4.2203083147484688E-5</v>
      </c>
      <c r="AE1113" s="45">
        <v>4.3630864878992169E-5</v>
      </c>
    </row>
    <row r="1114" spans="1:31" ht="15" customHeight="1">
      <c r="A1114" s="42" t="s">
        <v>47</v>
      </c>
      <c r="B1114" s="42" t="s">
        <v>48</v>
      </c>
      <c r="C1114" s="42" t="s">
        <v>49</v>
      </c>
      <c r="D1114" s="42" t="s">
        <v>441</v>
      </c>
      <c r="E1114" s="42" t="s">
        <v>483</v>
      </c>
      <c r="F1114" s="42" t="s">
        <v>269</v>
      </c>
      <c r="G1114" s="42" t="s">
        <v>492</v>
      </c>
      <c r="H1114" s="43" t="s">
        <v>55</v>
      </c>
      <c r="I1114" s="44">
        <v>1</v>
      </c>
      <c r="J1114" s="45">
        <v>8.3992104878000004E-2</v>
      </c>
      <c r="K1114" s="45">
        <v>7.3982538173139642E-2</v>
      </c>
      <c r="L1114" s="45">
        <v>7.256249048936747E-2</v>
      </c>
      <c r="M1114" s="45">
        <v>6.8301209136209601E-2</v>
      </c>
      <c r="N1114" s="45">
        <v>6.9809859608042285E-2</v>
      </c>
      <c r="O1114" s="45">
        <v>6.4227637408366858E-2</v>
      </c>
      <c r="P1114" s="45">
        <v>6.6832783979213856E-2</v>
      </c>
      <c r="Q1114" s="45">
        <v>7.9291441391703341E-2</v>
      </c>
      <c r="R1114" s="45">
        <v>7.6585661548000006E-2</v>
      </c>
      <c r="S1114" s="45">
        <v>7.3007415975999995E-2</v>
      </c>
      <c r="T1114" s="45">
        <v>6.6798381628000003E-2</v>
      </c>
      <c r="U1114" s="45">
        <v>7.3323521215999998E-2</v>
      </c>
      <c r="V1114" s="45">
        <v>7.1941210617850332E-2</v>
      </c>
      <c r="W1114" s="45">
        <v>7.1798117915755064E-2</v>
      </c>
      <c r="X1114" s="45">
        <v>7.3214399998828034E-2</v>
      </c>
      <c r="Y1114" s="45">
        <v>7.8055072756847851E-2</v>
      </c>
      <c r="Z1114" s="45">
        <v>7.5517084911930502E-2</v>
      </c>
      <c r="AA1114" s="45">
        <v>7.7692723940244068E-2</v>
      </c>
      <c r="AB1114" s="45">
        <v>7.9159082471676467E-2</v>
      </c>
      <c r="AC1114" s="45">
        <v>7.5327862071088408E-2</v>
      </c>
      <c r="AD1114" s="45">
        <v>8.9504298739185514E-2</v>
      </c>
      <c r="AE1114" s="45">
        <v>9.2532338235366607E-2</v>
      </c>
    </row>
    <row r="1115" spans="1:31" ht="15" customHeight="1">
      <c r="A1115" s="42" t="s">
        <v>47</v>
      </c>
      <c r="B1115" s="42" t="s">
        <v>48</v>
      </c>
      <c r="C1115" s="42" t="s">
        <v>49</v>
      </c>
      <c r="D1115" s="42" t="s">
        <v>441</v>
      </c>
      <c r="E1115" s="42" t="s">
        <v>483</v>
      </c>
      <c r="F1115" s="42" t="s">
        <v>269</v>
      </c>
      <c r="G1115" s="42" t="s">
        <v>492</v>
      </c>
      <c r="H1115" s="43" t="s">
        <v>56</v>
      </c>
      <c r="I1115" s="44">
        <v>298</v>
      </c>
      <c r="J1115" s="45">
        <v>4.7207935219999998E-5</v>
      </c>
      <c r="K1115" s="45">
        <v>4.1582037675585846E-5</v>
      </c>
      <c r="L1115" s="45">
        <v>4.0783896955547914E-5</v>
      </c>
      <c r="M1115" s="45">
        <v>3.8388835010544059E-5</v>
      </c>
      <c r="N1115" s="45">
        <v>3.9236775109763478E-5</v>
      </c>
      <c r="O1115" s="45">
        <v>3.6099275646347274E-5</v>
      </c>
      <c r="P1115" s="45">
        <v>3.7563503632225069E-5</v>
      </c>
      <c r="Q1115" s="45">
        <v>4.4565917643771392E-5</v>
      </c>
      <c r="R1115" s="45">
        <v>4.3045128519999993E-5</v>
      </c>
      <c r="S1115" s="45">
        <v>4.1033968240000002E-5</v>
      </c>
      <c r="T1115" s="45">
        <v>3.7544167719999996E-5</v>
      </c>
      <c r="U1115" s="45">
        <v>4.1211635839999998E-5</v>
      </c>
      <c r="V1115" s="45">
        <v>4.0434705326517155E-5</v>
      </c>
      <c r="W1115" s="45">
        <v>4.0354279779130534E-5</v>
      </c>
      <c r="X1115" s="45">
        <v>4.1150304035554041E-5</v>
      </c>
      <c r="Y1115" s="45">
        <v>4.3871014110789632E-5</v>
      </c>
      <c r="Z1115" s="45">
        <v>4.244453282488739E-5</v>
      </c>
      <c r="AA1115" s="45">
        <v>4.3667355213490634E-5</v>
      </c>
      <c r="AB1115" s="45">
        <v>4.4491525040663132E-5</v>
      </c>
      <c r="AC1115" s="45">
        <v>4.2338179738182474E-5</v>
      </c>
      <c r="AD1115" s="45">
        <v>5.030607511180175E-5</v>
      </c>
      <c r="AE1115" s="45">
        <v>5.200799093575868E-5</v>
      </c>
    </row>
    <row r="1116" spans="1:31" ht="15" customHeight="1">
      <c r="A1116" s="42" t="s">
        <v>47</v>
      </c>
      <c r="B1116" s="42" t="s">
        <v>48</v>
      </c>
      <c r="C1116" s="42" t="s">
        <v>493</v>
      </c>
      <c r="D1116" s="42" t="s">
        <v>494</v>
      </c>
      <c r="E1116" s="42" t="s">
        <v>269</v>
      </c>
      <c r="F1116" s="42" t="s">
        <v>269</v>
      </c>
      <c r="G1116" s="42" t="s">
        <v>495</v>
      </c>
      <c r="H1116" s="43" t="s">
        <v>54</v>
      </c>
      <c r="I1116" s="44">
        <v>25</v>
      </c>
      <c r="J1116" s="45">
        <v>8.2095508107898514E-3</v>
      </c>
      <c r="K1116" s="45">
        <v>8.958365004268427E-3</v>
      </c>
      <c r="L1116" s="45">
        <v>8.574534214376834E-3</v>
      </c>
      <c r="M1116" s="45">
        <v>8.9917126140473674E-3</v>
      </c>
      <c r="N1116" s="45">
        <v>1.0714532199078218E-2</v>
      </c>
      <c r="O1116" s="45">
        <v>1.0316815217452032E-2</v>
      </c>
      <c r="P1116" s="45">
        <v>1.0484965964963731E-2</v>
      </c>
      <c r="Q1116" s="45">
        <v>1.0611450662393645E-2</v>
      </c>
      <c r="R1116" s="45">
        <v>9.2236531530158726E-3</v>
      </c>
      <c r="S1116" s="45">
        <v>8.1784863111237817E-3</v>
      </c>
      <c r="T1116" s="45">
        <v>7.7453529768094567E-3</v>
      </c>
      <c r="U1116" s="45">
        <v>8.513882888941126E-3</v>
      </c>
      <c r="V1116" s="45">
        <v>6.9604595105862161E-3</v>
      </c>
      <c r="W1116" s="45">
        <v>6.801350871919902E-3</v>
      </c>
      <c r="X1116" s="45">
        <v>6.5084955637960988E-3</v>
      </c>
      <c r="Y1116" s="45">
        <v>5.7478002211139622E-3</v>
      </c>
      <c r="Z1116" s="45">
        <v>6.0302613775374096E-3</v>
      </c>
      <c r="AA1116" s="45">
        <v>5.8377529458646139E-3</v>
      </c>
      <c r="AB1116" s="45">
        <v>5.8468481117535135E-3</v>
      </c>
      <c r="AC1116" s="45">
        <v>4.8822536116593061E-3</v>
      </c>
      <c r="AD1116" s="45">
        <v>5.4541842405676413E-3</v>
      </c>
      <c r="AE1116" s="45">
        <v>5.8662878504102175E-3</v>
      </c>
    </row>
    <row r="1117" spans="1:31" ht="15" customHeight="1">
      <c r="A1117" s="42" t="s">
        <v>47</v>
      </c>
      <c r="B1117" s="42" t="s">
        <v>48</v>
      </c>
      <c r="C1117" s="42" t="s">
        <v>493</v>
      </c>
      <c r="D1117" s="42" t="s">
        <v>494</v>
      </c>
      <c r="E1117" s="42" t="s">
        <v>269</v>
      </c>
      <c r="F1117" s="42" t="s">
        <v>269</v>
      </c>
      <c r="G1117" s="42" t="s">
        <v>496</v>
      </c>
      <c r="H1117" s="43" t="s">
        <v>54</v>
      </c>
      <c r="I1117" s="44">
        <v>25</v>
      </c>
      <c r="J1117" s="45">
        <v>2.8813137989829253E-5</v>
      </c>
      <c r="K1117" s="45"/>
      <c r="L1117" s="45"/>
      <c r="M1117" s="45">
        <v>4.647280320940203E-7</v>
      </c>
      <c r="N1117" s="45">
        <v>8.8298326097863834E-6</v>
      </c>
      <c r="O1117" s="45">
        <v>1.6730209155384731E-5</v>
      </c>
      <c r="P1117" s="45">
        <v>1.3941840962820607E-6</v>
      </c>
      <c r="Q1117" s="45"/>
      <c r="R1117" s="45"/>
      <c r="S1117" s="45"/>
      <c r="T1117" s="45"/>
      <c r="U1117" s="45"/>
      <c r="V1117" s="45"/>
      <c r="W1117" s="45"/>
      <c r="X1117" s="45"/>
      <c r="Y1117" s="45"/>
      <c r="Z1117" s="45"/>
      <c r="AA1117" s="45"/>
      <c r="AB1117" s="45"/>
      <c r="AC1117" s="45"/>
      <c r="AD1117" s="45"/>
      <c r="AE1117" s="45"/>
    </row>
    <row r="1118" spans="1:31" ht="15" customHeight="1">
      <c r="A1118" s="42" t="s">
        <v>47</v>
      </c>
      <c r="B1118" s="42" t="s">
        <v>48</v>
      </c>
      <c r="C1118" s="42" t="s">
        <v>493</v>
      </c>
      <c r="D1118" s="42" t="s">
        <v>494</v>
      </c>
      <c r="E1118" s="42" t="s">
        <v>269</v>
      </c>
      <c r="F1118" s="42" t="s">
        <v>269</v>
      </c>
      <c r="G1118" s="42" t="s">
        <v>497</v>
      </c>
      <c r="H1118" s="43" t="s">
        <v>54</v>
      </c>
      <c r="I1118" s="44">
        <v>25</v>
      </c>
      <c r="J1118" s="45">
        <v>1.1239400053934635E-2</v>
      </c>
      <c r="K1118" s="45">
        <v>1.118942766075798E-2</v>
      </c>
      <c r="L1118" s="45">
        <v>1.253013213040733E-2</v>
      </c>
      <c r="M1118" s="45">
        <v>1.1019438892598241E-2</v>
      </c>
      <c r="N1118" s="45">
        <v>9.3427879701668166E-3</v>
      </c>
      <c r="O1118" s="45">
        <v>9.106815154218682E-3</v>
      </c>
      <c r="P1118" s="45">
        <v>9.3368059507621514E-3</v>
      </c>
      <c r="Q1118" s="45">
        <v>9.6910917946870304E-3</v>
      </c>
      <c r="R1118" s="45">
        <v>1.0739174293013277E-2</v>
      </c>
      <c r="S1118" s="45">
        <v>9.1903341805258422E-3</v>
      </c>
      <c r="T1118" s="45">
        <v>9.7593329781622672E-3</v>
      </c>
      <c r="U1118" s="45">
        <v>5.8557033817261666E-3</v>
      </c>
      <c r="V1118" s="45">
        <v>6.2110351520285349E-3</v>
      </c>
      <c r="W1118" s="45">
        <v>3.6542643176501266E-3</v>
      </c>
      <c r="X1118" s="45">
        <v>3.6095595493126631E-3</v>
      </c>
      <c r="Y1118" s="45">
        <v>1.3835155498953667E-3</v>
      </c>
      <c r="Z1118" s="45">
        <v>1.6032004956817035E-3</v>
      </c>
      <c r="AA1118" s="45">
        <v>1.4556347605379294E-3</v>
      </c>
      <c r="AB1118" s="45">
        <v>1.4808563487154172E-3</v>
      </c>
      <c r="AC1118" s="45">
        <v>1.2612331917732417E-3</v>
      </c>
      <c r="AD1118" s="45">
        <v>1.4594252084762956E-3</v>
      </c>
      <c r="AE1118" s="45">
        <v>1.517410152395936E-3</v>
      </c>
    </row>
    <row r="1119" spans="1:31" ht="15" customHeight="1">
      <c r="A1119" s="42" t="s">
        <v>47</v>
      </c>
      <c r="B1119" s="42" t="s">
        <v>48</v>
      </c>
      <c r="C1119" s="42" t="s">
        <v>493</v>
      </c>
      <c r="D1119" s="42" t="s">
        <v>494</v>
      </c>
      <c r="E1119" s="42" t="s">
        <v>269</v>
      </c>
      <c r="F1119" s="42" t="s">
        <v>269</v>
      </c>
      <c r="G1119" s="42" t="s">
        <v>498</v>
      </c>
      <c r="H1119" s="43" t="s">
        <v>54</v>
      </c>
      <c r="I1119" s="44">
        <v>25</v>
      </c>
      <c r="J1119" s="45">
        <v>1.5357168063780277E-2</v>
      </c>
      <c r="K1119" s="45">
        <v>1.5266395770912671E-2</v>
      </c>
      <c r="L1119" s="45">
        <v>1.5175623478045066E-2</v>
      </c>
      <c r="M1119" s="45">
        <v>1.508485118517746E-2</v>
      </c>
      <c r="N1119" s="45">
        <v>1.4994078892309857E-2</v>
      </c>
      <c r="O1119" s="45">
        <v>1.4903306599442249E-2</v>
      </c>
      <c r="P1119" s="45">
        <v>1.4067342796462302E-2</v>
      </c>
      <c r="Q1119" s="45">
        <v>1.2650721351830605E-2</v>
      </c>
      <c r="R1119" s="45">
        <v>1.0950852046865217E-2</v>
      </c>
      <c r="S1119" s="45">
        <v>7.2572955019233514E-3</v>
      </c>
      <c r="T1119" s="45">
        <v>7.0097190447345201E-3</v>
      </c>
      <c r="U1119" s="45">
        <v>7.9567529188633822E-3</v>
      </c>
      <c r="V1119" s="45">
        <v>8.0886431455980679E-3</v>
      </c>
      <c r="W1119" s="45">
        <v>8.4582546301018875E-3</v>
      </c>
      <c r="X1119" s="45">
        <v>9.2630458865727086E-3</v>
      </c>
      <c r="Y1119" s="45">
        <v>8.7242448448188407E-3</v>
      </c>
      <c r="Z1119" s="45">
        <v>8.5321224280117194E-3</v>
      </c>
      <c r="AA1119" s="45">
        <v>9.9654471638378241E-3</v>
      </c>
      <c r="AB1119" s="45">
        <v>9.6840050598078695E-3</v>
      </c>
      <c r="AC1119" s="45">
        <v>9.6428646937757549E-3</v>
      </c>
      <c r="AD1119" s="45">
        <v>7.6024093225432587E-3</v>
      </c>
      <c r="AE1119" s="45">
        <v>7.2353203291639417E-3</v>
      </c>
    </row>
    <row r="1120" spans="1:31" ht="15" customHeight="1">
      <c r="A1120" s="42" t="s">
        <v>47</v>
      </c>
      <c r="B1120" s="42" t="s">
        <v>48</v>
      </c>
      <c r="C1120" s="42" t="s">
        <v>493</v>
      </c>
      <c r="D1120" s="42" t="s">
        <v>494</v>
      </c>
      <c r="E1120" s="42" t="s">
        <v>269</v>
      </c>
      <c r="F1120" s="42" t="s">
        <v>269</v>
      </c>
      <c r="G1120" s="42" t="s">
        <v>499</v>
      </c>
      <c r="H1120" s="43" t="s">
        <v>54</v>
      </c>
      <c r="I1120" s="44">
        <v>25</v>
      </c>
      <c r="J1120" s="45">
        <v>1.3542273210260454E-4</v>
      </c>
      <c r="K1120" s="45">
        <v>1.3542273210260454E-4</v>
      </c>
      <c r="L1120" s="45">
        <v>1.3542273210260454E-4</v>
      </c>
      <c r="M1120" s="45">
        <v>1.3542273210260454E-4</v>
      </c>
      <c r="N1120" s="45">
        <v>1.3542273210260454E-4</v>
      </c>
      <c r="O1120" s="45">
        <v>1.3542273210260454E-4</v>
      </c>
      <c r="P1120" s="45">
        <v>1.3542273210260454E-4</v>
      </c>
      <c r="Q1120" s="45">
        <v>1.3542273210260454E-4</v>
      </c>
      <c r="R1120" s="45">
        <v>1.3542273210260454E-4</v>
      </c>
      <c r="S1120" s="45">
        <v>1.3542273210260454E-4</v>
      </c>
      <c r="T1120" s="45">
        <v>1.3542273210260454E-4</v>
      </c>
      <c r="U1120" s="45">
        <v>9.5129124060204455E-5</v>
      </c>
      <c r="V1120" s="45">
        <v>1.6033501177078544E-4</v>
      </c>
      <c r="W1120" s="45">
        <v>1.5080406047682395E-4</v>
      </c>
      <c r="X1120" s="45">
        <v>1.7921573765374883E-4</v>
      </c>
      <c r="Y1120" s="45">
        <v>1.7459689603709923E-4</v>
      </c>
      <c r="Z1120" s="45">
        <v>1.9596680308520904E-4</v>
      </c>
      <c r="AA1120" s="45">
        <v>1.8753214000703249E-4</v>
      </c>
      <c r="AB1120" s="45">
        <v>2.0821615222926852E-4</v>
      </c>
      <c r="AC1120" s="45">
        <v>1.8544150588438584E-4</v>
      </c>
      <c r="AD1120" s="45">
        <v>1.9426121290686338E-4</v>
      </c>
      <c r="AE1120" s="45">
        <v>2.1370880244376338E-4</v>
      </c>
    </row>
    <row r="1121" spans="1:31" ht="15" customHeight="1">
      <c r="A1121" s="42" t="s">
        <v>47</v>
      </c>
      <c r="B1121" s="42" t="s">
        <v>48</v>
      </c>
      <c r="C1121" s="42" t="s">
        <v>493</v>
      </c>
      <c r="D1121" s="42" t="s">
        <v>494</v>
      </c>
      <c r="E1121" s="42" t="s">
        <v>269</v>
      </c>
      <c r="F1121" s="42" t="s">
        <v>269</v>
      </c>
      <c r="G1121" s="42" t="s">
        <v>500</v>
      </c>
      <c r="H1121" s="43" t="s">
        <v>54</v>
      </c>
      <c r="I1121" s="44">
        <v>25</v>
      </c>
      <c r="J1121" s="45">
        <v>2.3236401604701014E-4</v>
      </c>
      <c r="K1121" s="45">
        <v>4.647280320940203E-7</v>
      </c>
      <c r="L1121" s="45">
        <v>4.647280320940203E-7</v>
      </c>
      <c r="M1121" s="45">
        <v>2.3236401604701017E-6</v>
      </c>
      <c r="N1121" s="45">
        <v>7.8074309391795398E-5</v>
      </c>
      <c r="O1121" s="45">
        <v>1.9053849315854828E-4</v>
      </c>
      <c r="P1121" s="45">
        <v>1.3941840962820608E-5</v>
      </c>
      <c r="Q1121" s="45"/>
      <c r="R1121" s="45"/>
      <c r="S1121" s="45"/>
      <c r="T1121" s="45"/>
      <c r="U1121" s="45"/>
      <c r="V1121" s="45"/>
      <c r="W1121" s="45"/>
      <c r="X1121" s="45"/>
      <c r="Y1121" s="45"/>
      <c r="Z1121" s="45"/>
      <c r="AA1121" s="45"/>
      <c r="AB1121" s="45"/>
      <c r="AC1121" s="45"/>
      <c r="AD1121" s="45"/>
      <c r="AE1121" s="45"/>
    </row>
    <row r="1122" spans="1:31" ht="15" customHeight="1">
      <c r="A1122" s="42" t="s">
        <v>47</v>
      </c>
      <c r="B1122" s="42" t="s">
        <v>48</v>
      </c>
      <c r="C1122" s="42" t="s">
        <v>493</v>
      </c>
      <c r="D1122" s="42" t="s">
        <v>501</v>
      </c>
      <c r="E1122" s="42" t="s">
        <v>269</v>
      </c>
      <c r="F1122" s="42" t="s">
        <v>269</v>
      </c>
      <c r="G1122" s="42" t="s">
        <v>502</v>
      </c>
      <c r="H1122" s="43" t="s">
        <v>54</v>
      </c>
      <c r="I1122" s="44">
        <v>25</v>
      </c>
      <c r="J1122" s="45">
        <v>3.9096113721840001E-3</v>
      </c>
      <c r="K1122" s="45">
        <v>4.0373745300000003E-3</v>
      </c>
      <c r="L1122" s="45">
        <v>6.9283424195999994E-3</v>
      </c>
      <c r="M1122" s="45">
        <v>6.9775290663120007E-3</v>
      </c>
      <c r="N1122" s="45">
        <v>7.0759883486879987E-3</v>
      </c>
      <c r="O1122" s="45">
        <v>4.1400491630808004E-3</v>
      </c>
      <c r="P1122" s="45">
        <v>4.6210812492800618E-3</v>
      </c>
      <c r="Q1122" s="45">
        <v>4.8707133311701317E-3</v>
      </c>
      <c r="R1122" s="45">
        <v>4.9335691217490254E-3</v>
      </c>
      <c r="S1122" s="45">
        <v>4.6912922749542943E-3</v>
      </c>
      <c r="T1122" s="45">
        <v>3.5372577979476531E-3</v>
      </c>
      <c r="U1122" s="45">
        <v>3.1162249910511395E-3</v>
      </c>
      <c r="V1122" s="45">
        <v>3.2091794404236185E-3</v>
      </c>
      <c r="W1122" s="45">
        <v>3.2990712844359134E-3</v>
      </c>
      <c r="X1122" s="45">
        <v>3.3860520588161543E-3</v>
      </c>
      <c r="Y1122" s="45">
        <v>3.4428670882735036E-3</v>
      </c>
      <c r="Z1122" s="45">
        <v>3.5344901827630199E-3</v>
      </c>
      <c r="AA1122" s="45">
        <v>3.6803465394831085E-3</v>
      </c>
      <c r="AB1122" s="45">
        <v>3.8522936093600777E-3</v>
      </c>
      <c r="AC1122" s="45">
        <v>3.8530831730696773E-3</v>
      </c>
      <c r="AD1122" s="45">
        <v>3.8764934428205072E-3</v>
      </c>
      <c r="AE1122" s="45">
        <v>3.8603908436739523E-3</v>
      </c>
    </row>
    <row r="1123" spans="1:31" ht="15" customHeight="1">
      <c r="A1123" s="42" t="s">
        <v>47</v>
      </c>
      <c r="B1123" s="42" t="s">
        <v>48</v>
      </c>
      <c r="C1123" s="42" t="s">
        <v>493</v>
      </c>
      <c r="D1123" s="42" t="s">
        <v>501</v>
      </c>
      <c r="E1123" s="42" t="s">
        <v>269</v>
      </c>
      <c r="F1123" s="42" t="s">
        <v>269</v>
      </c>
      <c r="G1123" s="42" t="s">
        <v>503</v>
      </c>
      <c r="H1123" s="43" t="s">
        <v>54</v>
      </c>
      <c r="I1123" s="44">
        <v>25</v>
      </c>
      <c r="J1123" s="45">
        <v>7.5061718928000007E-4</v>
      </c>
      <c r="K1123" s="45">
        <v>7.3939737060000005E-4</v>
      </c>
      <c r="L1123" s="45">
        <v>7.1861068576522407E-4</v>
      </c>
      <c r="M1123" s="45">
        <v>5.1392040610099654E-4</v>
      </c>
      <c r="N1123" s="45">
        <v>4.5450757070789088E-4</v>
      </c>
      <c r="O1123" s="45">
        <v>2.9183158944798298E-4</v>
      </c>
      <c r="P1123" s="45">
        <v>2.9318551277693713E-4</v>
      </c>
      <c r="Q1123" s="45">
        <v>3.516384355868681E-4</v>
      </c>
      <c r="R1123" s="45">
        <v>3.9988500019169253E-4</v>
      </c>
      <c r="S1123" s="45">
        <v>3.0611390962631335E-4</v>
      </c>
      <c r="T1123" s="45">
        <v>2.520806639796104E-4</v>
      </c>
      <c r="U1123" s="45">
        <v>2.4628154032248423E-4</v>
      </c>
      <c r="V1123" s="45">
        <v>2.4934192434867349E-4</v>
      </c>
      <c r="W1123" s="45">
        <v>2.8956942545345626E-4</v>
      </c>
      <c r="X1123" s="45">
        <v>3.5655928316601966E-4</v>
      </c>
      <c r="Y1123" s="45">
        <v>2.4871288133262786E-4</v>
      </c>
      <c r="Z1123" s="45">
        <v>2.3935515852758167E-4</v>
      </c>
      <c r="AA1123" s="45">
        <v>1.882947603855757E-4</v>
      </c>
      <c r="AB1123" s="45">
        <v>1.9600069874382465E-4</v>
      </c>
      <c r="AC1123" s="45">
        <v>2.4275926342091312E-4</v>
      </c>
      <c r="AD1123" s="45">
        <v>2.3330264298600345E-4</v>
      </c>
      <c r="AE1123" s="45">
        <v>2.1224623255265457E-4</v>
      </c>
    </row>
    <row r="1124" spans="1:31" ht="15" customHeight="1">
      <c r="A1124" s="42" t="s">
        <v>47</v>
      </c>
      <c r="B1124" s="42" t="s">
        <v>48</v>
      </c>
      <c r="C1124" s="42" t="s">
        <v>493</v>
      </c>
      <c r="D1124" s="42" t="s">
        <v>501</v>
      </c>
      <c r="E1124" s="42" t="s">
        <v>269</v>
      </c>
      <c r="F1124" s="42" t="s">
        <v>269</v>
      </c>
      <c r="G1124" s="42" t="s">
        <v>504</v>
      </c>
      <c r="H1124" s="43" t="s">
        <v>54</v>
      </c>
      <c r="I1124" s="44">
        <v>25</v>
      </c>
      <c r="J1124" s="45">
        <v>1.8091070840530538E-2</v>
      </c>
      <c r="K1124" s="45">
        <v>1.8837786383232764E-2</v>
      </c>
      <c r="L1124" s="45">
        <v>1.1078735359909385E-2</v>
      </c>
      <c r="M1124" s="45">
        <v>1.0123543243979531E-2</v>
      </c>
      <c r="N1124" s="45">
        <v>1.0925070328018373E-2</v>
      </c>
      <c r="O1124" s="45">
        <v>5.051215984322969E-3</v>
      </c>
      <c r="P1124" s="45">
        <v>5.7166520696141357E-3</v>
      </c>
      <c r="Q1124" s="45">
        <v>4.7686459961213418E-3</v>
      </c>
      <c r="R1124" s="45">
        <v>4.1160991854019852E-3</v>
      </c>
      <c r="S1124" s="45">
        <v>3.7645485939846292E-3</v>
      </c>
      <c r="T1124" s="45">
        <v>4.1719790539961983E-3</v>
      </c>
      <c r="U1124" s="45">
        <v>3.7395342403160788E-3</v>
      </c>
      <c r="V1124" s="45">
        <v>3.4597335640945211E-3</v>
      </c>
      <c r="W1124" s="45">
        <v>3.5887754891603188E-3</v>
      </c>
      <c r="X1124" s="45">
        <v>3.3648857753884698E-3</v>
      </c>
      <c r="Y1124" s="45">
        <v>3.14338774076592E-3</v>
      </c>
      <c r="Z1124" s="45">
        <v>3.0411724688392252E-3</v>
      </c>
      <c r="AA1124" s="45">
        <v>3.1336382378881001E-3</v>
      </c>
      <c r="AB1124" s="45">
        <v>2.960760128004814E-3</v>
      </c>
      <c r="AC1124" s="45">
        <v>3.323850216142012E-3</v>
      </c>
      <c r="AD1124" s="45">
        <v>3.1594341805838912E-3</v>
      </c>
      <c r="AE1124" s="45">
        <v>3.7505949051486773E-3</v>
      </c>
    </row>
    <row r="1125" spans="1:31" ht="15" customHeight="1">
      <c r="A1125" s="42" t="s">
        <v>47</v>
      </c>
      <c r="B1125" s="42" t="s">
        <v>48</v>
      </c>
      <c r="C1125" s="42" t="s">
        <v>493</v>
      </c>
      <c r="D1125" s="42" t="s">
        <v>501</v>
      </c>
      <c r="E1125" s="42" t="s">
        <v>269</v>
      </c>
      <c r="F1125" s="42" t="s">
        <v>269</v>
      </c>
      <c r="G1125" s="42" t="s">
        <v>505</v>
      </c>
      <c r="H1125" s="43" t="s">
        <v>54</v>
      </c>
      <c r="I1125" s="44">
        <v>25</v>
      </c>
      <c r="J1125" s="45">
        <v>4.1555791369353182E-2</v>
      </c>
      <c r="K1125" s="45">
        <v>5.6985960121384141E-2</v>
      </c>
      <c r="L1125" s="45">
        <v>2.5545215733560063E-2</v>
      </c>
      <c r="M1125" s="45">
        <v>2.9172197404848142E-2</v>
      </c>
      <c r="N1125" s="45">
        <v>2.3170080498965871E-2</v>
      </c>
      <c r="O1125" s="45">
        <v>3.2364125172393218E-2</v>
      </c>
      <c r="P1125" s="45">
        <v>2.3295913466312029E-2</v>
      </c>
      <c r="Q1125" s="45">
        <v>2.2230771740816314E-2</v>
      </c>
      <c r="R1125" s="45">
        <v>2.0149885257940633E-2</v>
      </c>
      <c r="S1125" s="45">
        <v>1.9091554628521249E-2</v>
      </c>
      <c r="T1125" s="45">
        <v>3.0150293101801586E-2</v>
      </c>
      <c r="U1125" s="45">
        <v>3.0382894578979695E-2</v>
      </c>
      <c r="V1125" s="45">
        <v>2.1318838533111034E-2</v>
      </c>
      <c r="W1125" s="45">
        <v>1.9819614384914322E-2</v>
      </c>
      <c r="X1125" s="45">
        <v>2.1131210595194974E-2</v>
      </c>
      <c r="Y1125" s="45">
        <v>2.7756190466180729E-2</v>
      </c>
      <c r="Z1125" s="45">
        <v>2.451857957408873E-2</v>
      </c>
      <c r="AA1125" s="45">
        <v>2.3849669328977103E-2</v>
      </c>
      <c r="AB1125" s="45">
        <v>2.3186358883303192E-2</v>
      </c>
      <c r="AC1125" s="45">
        <v>3.0346540246795357E-2</v>
      </c>
      <c r="AD1125" s="45">
        <v>3.1266151293579972E-2</v>
      </c>
      <c r="AE1125" s="45">
        <v>4.1798999651695215E-2</v>
      </c>
    </row>
    <row r="1126" spans="1:31" ht="15" customHeight="1">
      <c r="A1126" s="42" t="s">
        <v>47</v>
      </c>
      <c r="B1126" s="42" t="s">
        <v>48</v>
      </c>
      <c r="C1126" s="42" t="s">
        <v>493</v>
      </c>
      <c r="D1126" s="42" t="s">
        <v>501</v>
      </c>
      <c r="E1126" s="42" t="s">
        <v>269</v>
      </c>
      <c r="F1126" s="42" t="s">
        <v>269</v>
      </c>
      <c r="G1126" s="42" t="s">
        <v>506</v>
      </c>
      <c r="H1126" s="43" t="s">
        <v>54</v>
      </c>
      <c r="I1126" s="44">
        <v>25</v>
      </c>
      <c r="J1126" s="45">
        <v>3.6127336625523681E-4</v>
      </c>
      <c r="K1126" s="45">
        <v>2.0004308856E-4</v>
      </c>
      <c r="L1126" s="45">
        <v>8.5734980324833068E-4</v>
      </c>
      <c r="M1126" s="45">
        <v>9.059706831770351E-4</v>
      </c>
      <c r="N1126" s="45">
        <v>7.9033072967447482E-4</v>
      </c>
      <c r="O1126" s="45">
        <v>9.8192256346379156E-4</v>
      </c>
      <c r="P1126" s="45">
        <v>8.2084661161960617E-4</v>
      </c>
      <c r="Q1126" s="45">
        <v>8.2472842877030219E-4</v>
      </c>
      <c r="R1126" s="45">
        <v>8.6940373290163406E-4</v>
      </c>
      <c r="S1126" s="45">
        <v>8.5302342597609268E-4</v>
      </c>
      <c r="T1126" s="45">
        <v>8.6719109752526218E-4</v>
      </c>
      <c r="U1126" s="45">
        <v>7.5677600855595577E-4</v>
      </c>
      <c r="V1126" s="45">
        <v>7.3138766975431061E-4</v>
      </c>
      <c r="W1126" s="45">
        <v>7.5270953355278264E-4</v>
      </c>
      <c r="X1126" s="45">
        <v>1.1308843631151547E-3</v>
      </c>
      <c r="Y1126" s="45">
        <v>1.5672634553601233E-3</v>
      </c>
      <c r="Z1126" s="45">
        <v>1.5548084825144106E-3</v>
      </c>
      <c r="AA1126" s="45">
        <v>1.4993677541018768E-3</v>
      </c>
      <c r="AB1126" s="45">
        <v>1.3969955410934349E-3</v>
      </c>
      <c r="AC1126" s="45">
        <v>1.1012749750275422E-3</v>
      </c>
      <c r="AD1126" s="45">
        <v>1.1804322394400023E-3</v>
      </c>
      <c r="AE1126" s="45">
        <v>8.4961361166961398E-4</v>
      </c>
    </row>
    <row r="1127" spans="1:31" ht="15" customHeight="1">
      <c r="A1127" s="42" t="s">
        <v>47</v>
      </c>
      <c r="B1127" s="42" t="s">
        <v>48</v>
      </c>
      <c r="C1127" s="42" t="s">
        <v>493</v>
      </c>
      <c r="D1127" s="42" t="s">
        <v>501</v>
      </c>
      <c r="E1127" s="42" t="s">
        <v>269</v>
      </c>
      <c r="F1127" s="42" t="s">
        <v>269</v>
      </c>
      <c r="G1127" s="42" t="s">
        <v>507</v>
      </c>
      <c r="H1127" s="43" t="s">
        <v>54</v>
      </c>
      <c r="I1127" s="44">
        <v>25</v>
      </c>
      <c r="J1127" s="45">
        <v>3.2595833534889347E-3</v>
      </c>
      <c r="K1127" s="45">
        <v>3.0352357778399997E-3</v>
      </c>
      <c r="L1127" s="45">
        <v>5.7806135143252777E-4</v>
      </c>
      <c r="M1127" s="45">
        <v>5.5878672476764382E-4</v>
      </c>
      <c r="N1127" s="45">
        <v>5.2446929080375581E-4</v>
      </c>
      <c r="O1127" s="45">
        <v>5.5315629065808328E-4</v>
      </c>
      <c r="P1127" s="45">
        <v>5.6314197031317613E-4</v>
      </c>
      <c r="Q1127" s="45">
        <v>5.5994350590556085E-4</v>
      </c>
      <c r="R1127" s="45">
        <v>5.9492567296102886E-4</v>
      </c>
      <c r="S1127" s="45">
        <v>5.0994334518276898E-4</v>
      </c>
      <c r="T1127" s="45">
        <v>5.3828959091461656E-4</v>
      </c>
      <c r="U1127" s="45">
        <v>5.4487032326292048E-4</v>
      </c>
      <c r="V1127" s="45">
        <v>5.4558590514317939E-4</v>
      </c>
      <c r="W1127" s="45">
        <v>5.7123569333701E-4</v>
      </c>
      <c r="X1127" s="45">
        <v>5.6856911268906055E-4</v>
      </c>
      <c r="Y1127" s="45">
        <v>5.9055681197408302E-4</v>
      </c>
      <c r="Z1127" s="45">
        <v>5.8128085604177608E-4</v>
      </c>
      <c r="AA1127" s="45">
        <v>5.6715771363562671E-4</v>
      </c>
      <c r="AB1127" s="45">
        <v>5.8846407385440905E-4</v>
      </c>
      <c r="AC1127" s="45">
        <v>6.5268822051298679E-4</v>
      </c>
      <c r="AD1127" s="45">
        <v>7.4201590964579104E-4</v>
      </c>
      <c r="AE1127" s="45">
        <v>6.4733793121318133E-4</v>
      </c>
    </row>
    <row r="1128" spans="1:31" ht="15" customHeight="1">
      <c r="A1128" s="42" t="s">
        <v>47</v>
      </c>
      <c r="B1128" s="42" t="s">
        <v>48</v>
      </c>
      <c r="C1128" s="42" t="s">
        <v>493</v>
      </c>
      <c r="D1128" s="42" t="s">
        <v>501</v>
      </c>
      <c r="E1128" s="42" t="s">
        <v>269</v>
      </c>
      <c r="F1128" s="42" t="s">
        <v>269</v>
      </c>
      <c r="G1128" s="42" t="s">
        <v>508</v>
      </c>
      <c r="H1128" s="43" t="s">
        <v>54</v>
      </c>
      <c r="I1128" s="44">
        <v>25</v>
      </c>
      <c r="J1128" s="45">
        <v>3.3968673468372742E-3</v>
      </c>
      <c r="K1128" s="45">
        <v>3.5989943295599994E-3</v>
      </c>
      <c r="L1128" s="45">
        <v>4.0864944243799942E-3</v>
      </c>
      <c r="M1128" s="45">
        <v>4.2279647238974627E-3</v>
      </c>
      <c r="N1128" s="45">
        <v>3.8798675245378944E-3</v>
      </c>
      <c r="O1128" s="45">
        <v>3.8661094067620459E-3</v>
      </c>
      <c r="P1128" s="45">
        <v>4.1762731652175188E-3</v>
      </c>
      <c r="Q1128" s="45">
        <v>3.5225946823405608E-3</v>
      </c>
      <c r="R1128" s="45">
        <v>3.5479015669476564E-3</v>
      </c>
      <c r="S1128" s="45">
        <v>3.6670547426952849E-3</v>
      </c>
      <c r="T1128" s="45">
        <v>3.1741352711639466E-3</v>
      </c>
      <c r="U1128" s="45">
        <v>3.2461473545424679E-3</v>
      </c>
      <c r="V1128" s="45">
        <v>3.3788317494739479E-3</v>
      </c>
      <c r="W1128" s="45">
        <v>3.4235207702163232E-3</v>
      </c>
      <c r="X1128" s="45">
        <v>3.4707807505602196E-3</v>
      </c>
      <c r="Y1128" s="45">
        <v>3.5236599641896107E-3</v>
      </c>
      <c r="Z1128" s="45">
        <v>3.1295999618352033E-3</v>
      </c>
      <c r="AA1128" s="45">
        <v>4.0506893368818095E-3</v>
      </c>
      <c r="AB1128" s="45">
        <v>3.5174987532627516E-3</v>
      </c>
      <c r="AC1128" s="45">
        <v>3.3082637629121251E-3</v>
      </c>
      <c r="AD1128" s="45">
        <v>3.0804603631608999E-3</v>
      </c>
      <c r="AE1128" s="45">
        <v>2.9148176311165801E-3</v>
      </c>
    </row>
    <row r="1129" spans="1:31" ht="15" customHeight="1">
      <c r="A1129" s="42" t="s">
        <v>47</v>
      </c>
      <c r="B1129" s="42" t="s">
        <v>48</v>
      </c>
      <c r="C1129" s="42" t="s">
        <v>493</v>
      </c>
      <c r="D1129" s="42" t="s">
        <v>501</v>
      </c>
      <c r="E1129" s="42" t="s">
        <v>269</v>
      </c>
      <c r="F1129" s="42" t="s">
        <v>269</v>
      </c>
      <c r="G1129" s="42" t="s">
        <v>509</v>
      </c>
      <c r="H1129" s="43" t="s">
        <v>54</v>
      </c>
      <c r="I1129" s="44">
        <v>25</v>
      </c>
      <c r="J1129" s="45">
        <v>1.4092978287306244E-4</v>
      </c>
      <c r="K1129" s="45">
        <v>1.0863416088000003E-4</v>
      </c>
      <c r="L1129" s="45">
        <v>1.9369790248969447E-4</v>
      </c>
      <c r="M1129" s="45">
        <v>1.9603576425877378E-4</v>
      </c>
      <c r="N1129" s="45">
        <v>2.1605701836334383E-4</v>
      </c>
      <c r="O1129" s="45">
        <v>2.5350505881176129E-4</v>
      </c>
      <c r="P1129" s="45">
        <v>2.669407426797234E-4</v>
      </c>
      <c r="Q1129" s="45">
        <v>2.6735322047935126E-4</v>
      </c>
      <c r="R1129" s="45">
        <v>2.3974943140228795E-4</v>
      </c>
      <c r="S1129" s="45">
        <v>1.6190304370358602E-4</v>
      </c>
      <c r="T1129" s="45">
        <v>2.2823172126926962E-4</v>
      </c>
      <c r="U1129" s="45">
        <v>2.9124645922428132E-4</v>
      </c>
      <c r="V1129" s="45">
        <v>4.6289710620864169E-4</v>
      </c>
      <c r="W1129" s="45">
        <v>4.4440059924798556E-4</v>
      </c>
      <c r="X1129" s="45">
        <v>3.9440559885795689E-4</v>
      </c>
      <c r="Y1129" s="45">
        <v>1.1628474957311452E-3</v>
      </c>
      <c r="Z1129" s="45">
        <v>1.0455977938890631E-3</v>
      </c>
      <c r="AA1129" s="45">
        <v>1.4288602686403588E-3</v>
      </c>
      <c r="AB1129" s="45">
        <v>1.4528463928396964E-3</v>
      </c>
      <c r="AC1129" s="45">
        <v>9.1495762907481697E-4</v>
      </c>
      <c r="AD1129" s="45">
        <v>7.9201701044130678E-4</v>
      </c>
      <c r="AE1129" s="45">
        <v>9.3100814758711418E-4</v>
      </c>
    </row>
    <row r="1130" spans="1:31" ht="15" customHeight="1">
      <c r="A1130" s="42" t="s">
        <v>47</v>
      </c>
      <c r="B1130" s="42" t="s">
        <v>48</v>
      </c>
      <c r="C1130" s="42" t="s">
        <v>493</v>
      </c>
      <c r="D1130" s="42" t="s">
        <v>501</v>
      </c>
      <c r="E1130" s="42" t="s">
        <v>269</v>
      </c>
      <c r="F1130" s="42" t="s">
        <v>269</v>
      </c>
      <c r="G1130" s="42" t="s">
        <v>510</v>
      </c>
      <c r="H1130" s="43" t="s">
        <v>54</v>
      </c>
      <c r="I1130" s="44">
        <v>25</v>
      </c>
      <c r="J1130" s="45">
        <v>1.0035396337260371E-2</v>
      </c>
      <c r="K1130" s="45">
        <v>2.2139796873599998E-2</v>
      </c>
      <c r="L1130" s="45">
        <v>6.4570994197736931E-2</v>
      </c>
      <c r="M1130" s="45">
        <v>7.0454519549759079E-2</v>
      </c>
      <c r="N1130" s="45">
        <v>7.5619566013317568E-2</v>
      </c>
      <c r="O1130" s="45">
        <v>0.34889109464075985</v>
      </c>
      <c r="P1130" s="45">
        <v>0.3887162755260371</v>
      </c>
      <c r="Q1130" s="45">
        <v>0.1900951886095677</v>
      </c>
      <c r="R1130" s="45">
        <v>0.14593814240680453</v>
      </c>
      <c r="S1130" s="45">
        <v>8.9116650635671188E-2</v>
      </c>
      <c r="T1130" s="45">
        <v>0.17899278288322371</v>
      </c>
      <c r="U1130" s="45">
        <v>0.27752109245458245</v>
      </c>
      <c r="V1130" s="45">
        <v>0.28308840936950969</v>
      </c>
      <c r="W1130" s="45">
        <v>0.35077683392756531</v>
      </c>
      <c r="X1130" s="45">
        <v>0.3249615864427291</v>
      </c>
      <c r="Y1130" s="45">
        <v>0.33705994310346055</v>
      </c>
      <c r="Z1130" s="45">
        <v>0.34845866317507368</v>
      </c>
      <c r="AA1130" s="45">
        <v>0.38637686332946986</v>
      </c>
      <c r="AB1130" s="45">
        <v>0.48549836686554332</v>
      </c>
      <c r="AC1130" s="45">
        <v>0.33227727763688125</v>
      </c>
      <c r="AD1130" s="45">
        <v>0.21238348832402276</v>
      </c>
      <c r="AE1130" s="45">
        <v>0.2333536030193902</v>
      </c>
    </row>
    <row r="1131" spans="1:31" ht="15" customHeight="1">
      <c r="A1131" s="42" t="s">
        <v>47</v>
      </c>
      <c r="B1131" s="42" t="s">
        <v>48</v>
      </c>
      <c r="C1131" s="42" t="s">
        <v>493</v>
      </c>
      <c r="D1131" s="42" t="s">
        <v>501</v>
      </c>
      <c r="E1131" s="42" t="s">
        <v>269</v>
      </c>
      <c r="F1131" s="42" t="s">
        <v>269</v>
      </c>
      <c r="G1131" s="42" t="s">
        <v>511</v>
      </c>
      <c r="H1131" s="43" t="s">
        <v>54</v>
      </c>
      <c r="I1131" s="44">
        <v>25</v>
      </c>
      <c r="J1131" s="45">
        <v>6.8804458297180307E-2</v>
      </c>
      <c r="K1131" s="45">
        <v>7.0865025679472518E-2</v>
      </c>
      <c r="L1131" s="45">
        <v>7.1776430483178694E-2</v>
      </c>
      <c r="M1131" s="45">
        <v>7.3442202547923469E-2</v>
      </c>
      <c r="N1131" s="45">
        <v>7.5392696886289801E-2</v>
      </c>
      <c r="O1131" s="45">
        <v>7.4381492522757525E-2</v>
      </c>
      <c r="P1131" s="45">
        <v>7.9731042457554607E-2</v>
      </c>
      <c r="Q1131" s="45">
        <v>8.1785739277504099E-2</v>
      </c>
      <c r="R1131" s="45">
        <v>8.5286062074346636E-2</v>
      </c>
      <c r="S1131" s="45">
        <v>8.5250838700290377E-2</v>
      </c>
      <c r="T1131" s="45">
        <v>8.4361448505369363E-2</v>
      </c>
      <c r="U1131" s="45">
        <v>8.6151970019896787E-2</v>
      </c>
      <c r="V1131" s="45">
        <v>8.4211749165630179E-2</v>
      </c>
      <c r="W1131" s="45">
        <v>8.9923806325089797E-2</v>
      </c>
      <c r="X1131" s="45">
        <v>9.0155693537626938E-2</v>
      </c>
      <c r="Y1131" s="45">
        <v>8.9013869161969308E-2</v>
      </c>
      <c r="Z1131" s="45">
        <v>7.9226174096081292E-2</v>
      </c>
      <c r="AA1131" s="45">
        <v>8.5848168418661386E-2</v>
      </c>
      <c r="AB1131" s="45">
        <v>8.7017877965446924E-2</v>
      </c>
      <c r="AC1131" s="45">
        <v>8.5363847025387574E-2</v>
      </c>
      <c r="AD1131" s="45">
        <v>7.8794687763891882E-2</v>
      </c>
      <c r="AE1131" s="45">
        <v>7.4964145835271764E-2</v>
      </c>
    </row>
    <row r="1132" spans="1:31" ht="15" customHeight="1">
      <c r="A1132" s="42" t="s">
        <v>47</v>
      </c>
      <c r="B1132" s="42" t="s">
        <v>48</v>
      </c>
      <c r="C1132" s="42" t="s">
        <v>493</v>
      </c>
      <c r="D1132" s="42" t="s">
        <v>501</v>
      </c>
      <c r="E1132" s="42" t="s">
        <v>269</v>
      </c>
      <c r="F1132" s="42" t="s">
        <v>269</v>
      </c>
      <c r="G1132" s="42" t="s">
        <v>511</v>
      </c>
      <c r="H1132" s="43" t="s">
        <v>55</v>
      </c>
      <c r="I1132" s="44">
        <v>1</v>
      </c>
      <c r="J1132" s="45">
        <v>6.8571446898186755E-2</v>
      </c>
      <c r="K1132" s="45">
        <v>6.9150643587829838E-2</v>
      </c>
      <c r="L1132" s="45">
        <v>6.9940327084339463E-2</v>
      </c>
      <c r="M1132" s="45">
        <v>7.0913291609957421E-2</v>
      </c>
      <c r="N1132" s="45">
        <v>7.3354652193001704E-2</v>
      </c>
      <c r="O1132" s="45">
        <v>7.6267102296175962E-2</v>
      </c>
      <c r="P1132" s="45">
        <v>7.8318274750845157E-2</v>
      </c>
      <c r="Q1132" s="45">
        <v>8.1534999999999996E-2</v>
      </c>
      <c r="R1132" s="45">
        <v>8.9803408613952668E-2</v>
      </c>
      <c r="S1132" s="45">
        <v>9.3146855512139456E-2</v>
      </c>
      <c r="T1132" s="45">
        <v>0.10365043355138956</v>
      </c>
      <c r="U1132" s="45">
        <v>0.12239091877771435</v>
      </c>
      <c r="V1132" s="45">
        <v>0.14954371686350265</v>
      </c>
      <c r="W1132" s="45">
        <v>0.17754633753347679</v>
      </c>
      <c r="X1132" s="45">
        <v>0.21347371488782541</v>
      </c>
      <c r="Y1132" s="45">
        <v>0.23426966821793915</v>
      </c>
      <c r="Z1132" s="45">
        <v>0.17571424318391357</v>
      </c>
      <c r="AA1132" s="45">
        <v>0.19324693506607543</v>
      </c>
      <c r="AB1132" s="45">
        <v>0.27444687443473675</v>
      </c>
      <c r="AC1132" s="45">
        <v>0.36002408025639898</v>
      </c>
      <c r="AD1132" s="45">
        <v>0.23538582104754796</v>
      </c>
      <c r="AE1132" s="45">
        <v>0.20852512710190108</v>
      </c>
    </row>
    <row r="1133" spans="1:31" ht="15" customHeight="1">
      <c r="A1133" s="42" t="s">
        <v>47</v>
      </c>
      <c r="B1133" s="42" t="s">
        <v>48</v>
      </c>
      <c r="C1133" s="42" t="s">
        <v>493</v>
      </c>
      <c r="D1133" s="42" t="s">
        <v>501</v>
      </c>
      <c r="E1133" s="42" t="s">
        <v>269</v>
      </c>
      <c r="F1133" s="42" t="s">
        <v>269</v>
      </c>
      <c r="G1133" s="42" t="s">
        <v>512</v>
      </c>
      <c r="H1133" s="43" t="s">
        <v>54</v>
      </c>
      <c r="I1133" s="44">
        <v>25</v>
      </c>
      <c r="J1133" s="45">
        <v>0.78173949758940831</v>
      </c>
      <c r="K1133" s="45">
        <v>0.80515116232811945</v>
      </c>
      <c r="L1133" s="45">
        <v>0.8155063217317805</v>
      </c>
      <c r="M1133" s="45">
        <v>0.83443241822639402</v>
      </c>
      <c r="N1133" s="45">
        <v>0.85659345984872126</v>
      </c>
      <c r="O1133" s="45">
        <v>0.8451044021528723</v>
      </c>
      <c r="P1133" s="45">
        <v>0.90588468560914237</v>
      </c>
      <c r="Q1133" s="45">
        <v>0.92922965044831307</v>
      </c>
      <c r="R1133" s="45">
        <v>0.96899946554932925</v>
      </c>
      <c r="S1133" s="45">
        <v>0.96859926615208636</v>
      </c>
      <c r="T1133" s="45">
        <v>0.95849423137170242</v>
      </c>
      <c r="U1133" s="45">
        <v>0.97883770073155141</v>
      </c>
      <c r="V1133" s="45">
        <v>0.95679338393341951</v>
      </c>
      <c r="W1133" s="45">
        <v>1.021692386186315</v>
      </c>
      <c r="X1133" s="45">
        <v>1.0243270322181643</v>
      </c>
      <c r="Y1133" s="45">
        <v>1.0113539017575393</v>
      </c>
      <c r="Z1133" s="45">
        <v>0.90014849424866006</v>
      </c>
      <c r="AA1133" s="45">
        <v>0.9753859809303308</v>
      </c>
      <c r="AB1133" s="45">
        <v>0.98867593591377334</v>
      </c>
      <c r="AC1133" s="45">
        <v>0.9698832392182406</v>
      </c>
      <c r="AD1133" s="45">
        <v>0.89524605163243431</v>
      </c>
      <c r="AE1133" s="45">
        <v>0.85172436718226563</v>
      </c>
    </row>
    <row r="1134" spans="1:31" ht="15" customHeight="1">
      <c r="A1134" s="42" t="s">
        <v>47</v>
      </c>
      <c r="B1134" s="42" t="s">
        <v>48</v>
      </c>
      <c r="C1134" s="42" t="s">
        <v>493</v>
      </c>
      <c r="D1134" s="42" t="s">
        <v>501</v>
      </c>
      <c r="E1134" s="42" t="s">
        <v>269</v>
      </c>
      <c r="F1134" s="42" t="s">
        <v>269</v>
      </c>
      <c r="G1134" s="42" t="s">
        <v>512</v>
      </c>
      <c r="H1134" s="43" t="s">
        <v>55</v>
      </c>
      <c r="I1134" s="44">
        <v>1</v>
      </c>
      <c r="J1134" s="45">
        <v>6.8453706019229912E-2</v>
      </c>
      <c r="K1134" s="45">
        <v>6.9031908196865249E-2</v>
      </c>
      <c r="L1134" s="45">
        <v>6.9820235764148045E-2</v>
      </c>
      <c r="M1134" s="45">
        <v>7.0791529657110247E-2</v>
      </c>
      <c r="N1134" s="45">
        <v>7.3228698292136796E-2</v>
      </c>
      <c r="O1134" s="45">
        <v>7.6136147561136236E-2</v>
      </c>
      <c r="P1134" s="45">
        <v>7.8183798041884356E-2</v>
      </c>
      <c r="Q1134" s="45">
        <v>8.1394999999999995E-2</v>
      </c>
      <c r="R1134" s="45">
        <v>8.9649211309654475E-2</v>
      </c>
      <c r="S1134" s="45">
        <v>9.2986917328884394E-2</v>
      </c>
      <c r="T1134" s="45">
        <v>0.10347246015717608</v>
      </c>
      <c r="U1134" s="45">
        <v>0.12218076695789611</v>
      </c>
      <c r="V1134" s="45">
        <v>0.14928694222241734</v>
      </c>
      <c r="W1134" s="45">
        <v>0.17724148087983491</v>
      </c>
      <c r="X1134" s="45">
        <v>0.21310716898625806</v>
      </c>
      <c r="Y1134" s="45">
        <v>0.23386741454098434</v>
      </c>
      <c r="Z1134" s="45">
        <v>0.17541253233525045</v>
      </c>
      <c r="AA1134" s="45">
        <v>0.19291511963823155</v>
      </c>
      <c r="AB1134" s="45">
        <v>0.27397563432409883</v>
      </c>
      <c r="AC1134" s="45">
        <v>0.35940589945998158</v>
      </c>
      <c r="AD1134" s="45">
        <v>0.23498165087588355</v>
      </c>
      <c r="AE1134" s="45">
        <v>0.20816707819291388</v>
      </c>
    </row>
    <row r="1135" spans="1:31" ht="15" customHeight="1">
      <c r="A1135" s="42" t="s">
        <v>47</v>
      </c>
      <c r="B1135" s="42" t="s">
        <v>48</v>
      </c>
      <c r="C1135" s="42" t="s">
        <v>493</v>
      </c>
      <c r="D1135" s="42" t="s">
        <v>501</v>
      </c>
      <c r="E1135" s="42" t="s">
        <v>269</v>
      </c>
      <c r="F1135" s="42" t="s">
        <v>269</v>
      </c>
      <c r="G1135" s="42" t="s">
        <v>513</v>
      </c>
      <c r="H1135" s="43" t="s">
        <v>54</v>
      </c>
      <c r="I1135" s="44">
        <v>25</v>
      </c>
      <c r="J1135" s="45">
        <v>9.0234491261836927E-2</v>
      </c>
      <c r="K1135" s="45">
        <v>9.2936848842341171E-2</v>
      </c>
      <c r="L1135" s="45">
        <v>9.4132122387564188E-2</v>
      </c>
      <c r="M1135" s="45">
        <v>9.6316720574082942E-2</v>
      </c>
      <c r="N1135" s="45">
        <v>9.8874721446226888E-2</v>
      </c>
      <c r="O1135" s="45">
        <v>9.7548564485423886E-2</v>
      </c>
      <c r="P1135" s="45">
        <v>0.10456430051173296</v>
      </c>
      <c r="Q1135" s="45">
        <v>0.10725895906779134</v>
      </c>
      <c r="R1135" s="45">
        <v>0.11184950239364785</v>
      </c>
      <c r="S1135" s="45">
        <v>0.11180330824697259</v>
      </c>
      <c r="T1135" s="45">
        <v>0.11063690604342161</v>
      </c>
      <c r="U1135" s="45">
        <v>0.11298510849941533</v>
      </c>
      <c r="V1135" s="45">
        <v>0.11044058092005166</v>
      </c>
      <c r="W1135" s="45">
        <v>0.11793173170589387</v>
      </c>
      <c r="X1135" s="45">
        <v>0.11823584317150616</v>
      </c>
      <c r="Y1135" s="45">
        <v>0.1167383829167823</v>
      </c>
      <c r="Z1135" s="45">
        <v>0.10390218440938719</v>
      </c>
      <c r="AA1135" s="45">
        <v>0.11258668398434096</v>
      </c>
      <c r="AB1135" s="45">
        <v>0.11412071460518276</v>
      </c>
      <c r="AC1135" s="45">
        <v>0.11195151446755579</v>
      </c>
      <c r="AD1135" s="45">
        <v>0.10333630611261493</v>
      </c>
      <c r="AE1135" s="45">
        <v>9.8312692661677581E-2</v>
      </c>
    </row>
    <row r="1136" spans="1:31" ht="15" customHeight="1">
      <c r="A1136" s="42" t="s">
        <v>47</v>
      </c>
      <c r="B1136" s="42" t="s">
        <v>48</v>
      </c>
      <c r="C1136" s="42" t="s">
        <v>493</v>
      </c>
      <c r="D1136" s="42" t="s">
        <v>501</v>
      </c>
      <c r="E1136" s="42" t="s">
        <v>269</v>
      </c>
      <c r="F1136" s="42" t="s">
        <v>269</v>
      </c>
      <c r="G1136" s="42" t="s">
        <v>513</v>
      </c>
      <c r="H1136" s="43" t="s">
        <v>55</v>
      </c>
      <c r="I1136" s="44">
        <v>1</v>
      </c>
      <c r="J1136" s="45">
        <v>3.4733559292268517E-4</v>
      </c>
      <c r="K1136" s="45">
        <v>3.5026940334548012E-4</v>
      </c>
      <c r="L1136" s="45">
        <v>3.5426939456469243E-4</v>
      </c>
      <c r="M1136" s="45">
        <v>3.5919776089915267E-4</v>
      </c>
      <c r="N1136" s="45">
        <v>3.7156400755147736E-4</v>
      </c>
      <c r="O1136" s="45">
        <v>3.8631646836721257E-4</v>
      </c>
      <c r="P1136" s="45">
        <v>3.9670629143434175E-4</v>
      </c>
      <c r="Q1136" s="45">
        <v>4.1300000000000001E-4</v>
      </c>
      <c r="R1136" s="45">
        <v>4.5488204767967687E-4</v>
      </c>
      <c r="S1136" s="45">
        <v>4.7181764060236204E-4</v>
      </c>
      <c r="T1136" s="45">
        <v>5.2502151292970986E-4</v>
      </c>
      <c r="U1136" s="45">
        <v>6.1994786846380123E-4</v>
      </c>
      <c r="V1136" s="45">
        <v>7.5748519120165077E-4</v>
      </c>
      <c r="W1136" s="45">
        <v>8.9932712824340342E-4</v>
      </c>
      <c r="X1136" s="45">
        <v>1.081310409623743E-3</v>
      </c>
      <c r="Y1136" s="45">
        <v>1.1866483470167274E-3</v>
      </c>
      <c r="Z1136" s="45">
        <v>8.9004700355621905E-4</v>
      </c>
      <c r="AA1136" s="45">
        <v>9.7885551213943898E-4</v>
      </c>
      <c r="AB1136" s="45">
        <v>1.3901583263818764E-3</v>
      </c>
      <c r="AC1136" s="45">
        <v>1.8236333494314441E-3</v>
      </c>
      <c r="AD1136" s="45">
        <v>1.1923020064099751E-3</v>
      </c>
      <c r="AE1136" s="45">
        <v>1.0562442815120515E-3</v>
      </c>
    </row>
    <row r="1137" spans="1:31" ht="15" customHeight="1">
      <c r="A1137" s="42" t="s">
        <v>47</v>
      </c>
      <c r="B1137" s="42" t="s">
        <v>48</v>
      </c>
      <c r="C1137" s="42" t="s">
        <v>493</v>
      </c>
      <c r="D1137" s="42" t="s">
        <v>501</v>
      </c>
      <c r="E1137" s="42" t="s">
        <v>269</v>
      </c>
      <c r="F1137" s="42" t="s">
        <v>269</v>
      </c>
      <c r="G1137" s="42" t="s">
        <v>514</v>
      </c>
      <c r="H1137" s="43" t="s">
        <v>54</v>
      </c>
      <c r="I1137" s="44">
        <v>25</v>
      </c>
      <c r="J1137" s="45">
        <v>4.1556864710521925E-3</v>
      </c>
      <c r="K1137" s="45">
        <v>3.9397926959999999E-3</v>
      </c>
      <c r="L1137" s="45">
        <v>3.0185959591304888E-3</v>
      </c>
      <c r="M1137" s="45">
        <v>2.73706624171527E-3</v>
      </c>
      <c r="N1137" s="45">
        <v>1.204298526717875E-3</v>
      </c>
      <c r="O1137" s="45">
        <v>5.6913532855072928E-3</v>
      </c>
      <c r="P1137" s="45">
        <v>5.7485233162879795E-3</v>
      </c>
      <c r="Q1137" s="45">
        <v>2.9629454608150812E-3</v>
      </c>
      <c r="R1137" s="45">
        <v>3.507037085292175E-3</v>
      </c>
      <c r="S1137" s="45">
        <v>2.7809019731389567E-3</v>
      </c>
      <c r="T1137" s="45">
        <v>1.0665097575609725E-3</v>
      </c>
      <c r="U1137" s="45">
        <v>1.1358649424973951E-3</v>
      </c>
      <c r="V1137" s="45">
        <v>1.1998420396619283E-3</v>
      </c>
      <c r="W1137" s="45">
        <v>1.1674622565990066E-3</v>
      </c>
      <c r="X1137" s="45">
        <v>1.3875457183954117E-3</v>
      </c>
      <c r="Y1137" s="45">
        <v>1.3529892411887356E-3</v>
      </c>
      <c r="Z1137" s="45">
        <v>5.3621712625804355E-3</v>
      </c>
      <c r="AA1137" s="45">
        <v>5.4315147702666605E-3</v>
      </c>
      <c r="AB1137" s="45">
        <v>1.4720434968107294E-3</v>
      </c>
      <c r="AC1137" s="45">
        <v>2.2547277083160466E-3</v>
      </c>
      <c r="AD1137" s="45">
        <v>2.2995016984934729E-3</v>
      </c>
      <c r="AE1137" s="45">
        <v>5.2605164567484852E-3</v>
      </c>
    </row>
    <row r="1138" spans="1:31" ht="15" customHeight="1">
      <c r="A1138" s="42" t="s">
        <v>47</v>
      </c>
      <c r="B1138" s="42" t="s">
        <v>48</v>
      </c>
      <c r="C1138" s="42" t="s">
        <v>493</v>
      </c>
      <c r="D1138" s="42" t="s">
        <v>501</v>
      </c>
      <c r="E1138" s="42" t="s">
        <v>269</v>
      </c>
      <c r="F1138" s="42" t="s">
        <v>269</v>
      </c>
      <c r="G1138" s="42" t="s">
        <v>515</v>
      </c>
      <c r="H1138" s="43" t="s">
        <v>54</v>
      </c>
      <c r="I1138" s="44">
        <v>25</v>
      </c>
      <c r="J1138" s="45">
        <v>8.1409967721135113E-3</v>
      </c>
      <c r="K1138" s="45">
        <v>5.0041257384430306E-3</v>
      </c>
      <c r="L1138" s="45">
        <v>2.4272948364456627E-3</v>
      </c>
      <c r="M1138" s="45">
        <v>2.3695551854488652E-3</v>
      </c>
      <c r="N1138" s="45">
        <v>2.4400786945823678E-3</v>
      </c>
      <c r="O1138" s="45">
        <v>2.50731055024064E-3</v>
      </c>
      <c r="P1138" s="45">
        <v>2.4344524810797331E-3</v>
      </c>
      <c r="Q1138" s="45">
        <v>2.4212485094951262E-3</v>
      </c>
      <c r="R1138" s="45">
        <v>3.3102405960649364E-3</v>
      </c>
      <c r="S1138" s="45">
        <v>2.4742856634153579E-3</v>
      </c>
      <c r="T1138" s="45">
        <v>1.4492915112265406E-3</v>
      </c>
      <c r="U1138" s="45">
        <v>1.557740801976892E-3</v>
      </c>
      <c r="V1138" s="45">
        <v>2.2046623731879346E-3</v>
      </c>
      <c r="W1138" s="45">
        <v>2.0446387674284625E-3</v>
      </c>
      <c r="X1138" s="45">
        <v>2.1318256055986059E-3</v>
      </c>
      <c r="Y1138" s="45">
        <v>2.2325400322165258E-3</v>
      </c>
      <c r="Z1138" s="45">
        <v>8.6651434532267133E-3</v>
      </c>
      <c r="AA1138" s="45">
        <v>5.7437793367054691E-3</v>
      </c>
      <c r="AB1138" s="45">
        <v>2.5063284720276474E-3</v>
      </c>
      <c r="AC1138" s="45">
        <v>2.4270618652573565E-3</v>
      </c>
      <c r="AD1138" s="45">
        <v>2.1865430315345324E-3</v>
      </c>
      <c r="AE1138" s="45">
        <v>2.1694038900355859E-3</v>
      </c>
    </row>
    <row r="1139" spans="1:31" ht="15" customHeight="1">
      <c r="A1139" s="42" t="s">
        <v>47</v>
      </c>
      <c r="B1139" s="42" t="s">
        <v>48</v>
      </c>
      <c r="C1139" s="42" t="s">
        <v>493</v>
      </c>
      <c r="D1139" s="42" t="s">
        <v>501</v>
      </c>
      <c r="E1139" s="42" t="s">
        <v>516</v>
      </c>
      <c r="F1139" s="42" t="s">
        <v>517</v>
      </c>
      <c r="G1139" s="42" t="s">
        <v>518</v>
      </c>
      <c r="H1139" s="43" t="s">
        <v>54</v>
      </c>
      <c r="I1139" s="44">
        <v>25</v>
      </c>
      <c r="J1139" s="45">
        <v>2.5735022992499999E-2</v>
      </c>
      <c r="K1139" s="45">
        <v>2.6319453614999998E-2</v>
      </c>
      <c r="L1139" s="45">
        <v>2.6496276772500001E-2</v>
      </c>
      <c r="M1139" s="45">
        <v>2.7040289174999999E-2</v>
      </c>
      <c r="N1139" s="45">
        <v>2.6285101955000001E-2</v>
      </c>
      <c r="O1139" s="45">
        <v>2.7158705957500001E-2</v>
      </c>
      <c r="P1139" s="45">
        <v>2.7787007727499997E-2</v>
      </c>
      <c r="Q1139" s="45">
        <v>2.7531400292500001E-2</v>
      </c>
      <c r="R1139" s="45">
        <v>2.7166275625E-2</v>
      </c>
      <c r="S1139" s="45">
        <v>2.5225319999999999E-2</v>
      </c>
      <c r="T1139" s="45">
        <v>2.4649246074999999E-2</v>
      </c>
      <c r="U1139" s="45">
        <v>3.8494944939999999E-3</v>
      </c>
      <c r="V1139" s="45">
        <v>5.709791435499999E-4</v>
      </c>
      <c r="W1139" s="45">
        <v>4.5542283320466979E-4</v>
      </c>
      <c r="X1139" s="45">
        <v>4.906787748092642E-4</v>
      </c>
      <c r="Y1139" s="45">
        <v>4.52457520071784E-4</v>
      </c>
      <c r="Z1139" s="45">
        <v>4.5628363976689049E-4</v>
      </c>
      <c r="AA1139" s="45">
        <v>5.0117518647897806E-4</v>
      </c>
      <c r="AB1139" s="45">
        <v>4.8000810531108128E-4</v>
      </c>
      <c r="AC1139" s="45">
        <v>4.1151125242255853E-4</v>
      </c>
      <c r="AD1139" s="45">
        <v>4.4910891464906068E-4</v>
      </c>
      <c r="AE1139" s="45">
        <v>5.1466824833335694E-4</v>
      </c>
    </row>
    <row r="1140" spans="1:31" ht="15" customHeight="1">
      <c r="A1140" s="42" t="s">
        <v>47</v>
      </c>
      <c r="B1140" s="42" t="s">
        <v>48</v>
      </c>
      <c r="C1140" s="42" t="s">
        <v>493</v>
      </c>
      <c r="D1140" s="42" t="s">
        <v>501</v>
      </c>
      <c r="E1140" s="42" t="s">
        <v>516</v>
      </c>
      <c r="F1140" s="42" t="s">
        <v>517</v>
      </c>
      <c r="G1140" s="42" t="s">
        <v>518</v>
      </c>
      <c r="H1140" s="43" t="s">
        <v>55</v>
      </c>
      <c r="I1140" s="44">
        <v>1</v>
      </c>
      <c r="J1140" s="45">
        <v>4.1648727045E-2</v>
      </c>
      <c r="K1140" s="45">
        <v>4.2594550623000001E-2</v>
      </c>
      <c r="L1140" s="45">
        <v>4.2880715489999999E-2</v>
      </c>
      <c r="M1140" s="45">
        <v>4.3761127529E-2</v>
      </c>
      <c r="N1140" s="45">
        <v>4.2538957008999997E-2</v>
      </c>
      <c r="O1140" s="45">
        <v>4.3952769409000003E-2</v>
      </c>
      <c r="P1140" s="45">
        <v>4.4969592629999999E-2</v>
      </c>
      <c r="Q1140" s="45">
        <v>4.4555925842000001E-2</v>
      </c>
      <c r="R1140" s="45">
        <v>4.3965019915999999E-2</v>
      </c>
      <c r="S1140" s="45">
        <v>4.0823840244000001E-2</v>
      </c>
      <c r="T1140" s="45">
        <v>2.8426369055000001E-2</v>
      </c>
      <c r="U1140" s="45">
        <v>0.26829993080467057</v>
      </c>
      <c r="V1140" s="45">
        <v>0.47546361238879659</v>
      </c>
      <c r="W1140" s="45">
        <v>0.38479278010453077</v>
      </c>
      <c r="X1140" s="45">
        <v>0.48290286689154505</v>
      </c>
      <c r="Y1140" s="45">
        <v>0.43830228050877751</v>
      </c>
      <c r="Z1140" s="45">
        <v>0.3997310251914129</v>
      </c>
      <c r="AA1140" s="45">
        <v>0.45563335970282287</v>
      </c>
      <c r="AB1140" s="45">
        <v>0.47860155961084377</v>
      </c>
      <c r="AC1140" s="45">
        <v>0.4085461206851414</v>
      </c>
      <c r="AD1140" s="45">
        <v>0.44122843653606092</v>
      </c>
      <c r="AE1140" s="45">
        <v>0.46980664291440905</v>
      </c>
    </row>
    <row r="1141" spans="1:31" ht="15" customHeight="1">
      <c r="A1141" s="42" t="s">
        <v>47</v>
      </c>
      <c r="B1141" s="42" t="s">
        <v>48</v>
      </c>
      <c r="C1141" s="42" t="s">
        <v>493</v>
      </c>
      <c r="D1141" s="42" t="s">
        <v>501</v>
      </c>
      <c r="E1141" s="42" t="s">
        <v>516</v>
      </c>
      <c r="F1141" s="42" t="s">
        <v>517</v>
      </c>
      <c r="G1141" s="42" t="s">
        <v>518</v>
      </c>
      <c r="H1141" s="43" t="s">
        <v>56</v>
      </c>
      <c r="I1141" s="44">
        <v>298</v>
      </c>
      <c r="J1141" s="45"/>
      <c r="K1141" s="45"/>
      <c r="L1141" s="45"/>
      <c r="M1141" s="45"/>
      <c r="N1141" s="45"/>
      <c r="O1141" s="45"/>
      <c r="P1141" s="45"/>
      <c r="Q1141" s="45"/>
      <c r="R1141" s="45"/>
      <c r="S1141" s="45"/>
      <c r="T1141" s="45"/>
      <c r="U1141" s="45">
        <v>3.9497672491719995E-4</v>
      </c>
      <c r="V1141" s="45">
        <v>8.1557627822320005E-4</v>
      </c>
      <c r="W1141" s="45">
        <v>6.6017139310312165E-4</v>
      </c>
      <c r="X1141" s="45">
        <v>8.3199641498528474E-4</v>
      </c>
      <c r="Y1141" s="45">
        <v>7.5407157473571967E-4</v>
      </c>
      <c r="Z1141" s="45">
        <v>6.8517062964052269E-4</v>
      </c>
      <c r="AA1141" s="45">
        <v>7.8369141949566421E-4</v>
      </c>
      <c r="AB1141" s="45">
        <v>8.2680619137104881E-4</v>
      </c>
      <c r="AC1141" s="45">
        <v>7.052109114876312E-4</v>
      </c>
      <c r="AD1141" s="45">
        <v>7.6197349508336091E-4</v>
      </c>
      <c r="AE1141" s="45">
        <v>8.0857405489072429E-4</v>
      </c>
    </row>
    <row r="1142" spans="1:31" ht="15" customHeight="1">
      <c r="A1142" s="42" t="s">
        <v>47</v>
      </c>
      <c r="B1142" s="42" t="s">
        <v>48</v>
      </c>
      <c r="C1142" s="42" t="s">
        <v>493</v>
      </c>
      <c r="D1142" s="42" t="s">
        <v>501</v>
      </c>
      <c r="E1142" s="42" t="s">
        <v>516</v>
      </c>
      <c r="F1142" s="42" t="s">
        <v>519</v>
      </c>
      <c r="G1142" s="42" t="s">
        <v>520</v>
      </c>
      <c r="H1142" s="43" t="s">
        <v>54</v>
      </c>
      <c r="I1142" s="44">
        <v>25</v>
      </c>
      <c r="J1142" s="45">
        <v>1.9936028709249998E-3</v>
      </c>
      <c r="K1142" s="45">
        <v>2.03887668205E-3</v>
      </c>
      <c r="L1142" s="45">
        <v>2.052574558075E-3</v>
      </c>
      <c r="M1142" s="45">
        <v>2.0947173099E-3</v>
      </c>
      <c r="N1142" s="45">
        <v>2.0362155781750001E-3</v>
      </c>
      <c r="O1142" s="45">
        <v>2.1038906467500001E-3</v>
      </c>
      <c r="P1142" s="45">
        <v>2.1525630033249997E-3</v>
      </c>
      <c r="Q1142" s="45">
        <v>2.1327619828750001E-3</v>
      </c>
      <c r="R1142" s="45">
        <v>2.1044770427250002E-3</v>
      </c>
      <c r="S1142" s="45">
        <v>1.9541179500000001E-3</v>
      </c>
      <c r="T1142" s="45">
        <v>6.8794644999999998E-4</v>
      </c>
      <c r="U1142" s="45">
        <v>7.7368853810000004E-3</v>
      </c>
      <c r="V1142" s="45">
        <v>6.1441429060018898E-3</v>
      </c>
      <c r="W1142" s="45">
        <v>7.0314235958326204E-3</v>
      </c>
      <c r="X1142" s="45">
        <v>6.4854299010214432E-3</v>
      </c>
      <c r="Y1142" s="45">
        <v>5.1537490505808086E-3</v>
      </c>
      <c r="Z1142" s="45">
        <v>4.9210634012003887E-3</v>
      </c>
      <c r="AA1142" s="45">
        <v>3.6653333859826354E-3</v>
      </c>
      <c r="AB1142" s="45">
        <v>3.8960651398170644E-3</v>
      </c>
      <c r="AC1142" s="45">
        <v>6.5846733105382445E-3</v>
      </c>
      <c r="AD1142" s="45">
        <v>5.9049067980243859E-3</v>
      </c>
      <c r="AE1142" s="45">
        <v>5.1165794329009412E-3</v>
      </c>
    </row>
    <row r="1143" spans="1:31" ht="15" customHeight="1">
      <c r="A1143" s="42" t="s">
        <v>47</v>
      </c>
      <c r="B1143" s="42" t="s">
        <v>48</v>
      </c>
      <c r="C1143" s="42" t="s">
        <v>493</v>
      </c>
      <c r="D1143" s="42" t="s">
        <v>501</v>
      </c>
      <c r="E1143" s="42" t="s">
        <v>516</v>
      </c>
      <c r="F1143" s="42" t="s">
        <v>519</v>
      </c>
      <c r="G1143" s="42" t="s">
        <v>520</v>
      </c>
      <c r="H1143" s="43" t="s">
        <v>55</v>
      </c>
      <c r="I1143" s="44">
        <v>1</v>
      </c>
      <c r="J1143" s="45">
        <v>4.9612937211999997E-2</v>
      </c>
      <c r="K1143" s="45">
        <v>5.0739624368000003E-2</v>
      </c>
      <c r="L1143" s="45">
        <v>5.1080510645999999E-2</v>
      </c>
      <c r="M1143" s="45">
        <v>5.2129278047000002E-2</v>
      </c>
      <c r="N1143" s="45">
        <v>5.0673399954999997E-2</v>
      </c>
      <c r="O1143" s="45">
        <v>5.2357566334000002E-2</v>
      </c>
      <c r="P1143" s="45">
        <v>5.3568829924E-2</v>
      </c>
      <c r="Q1143" s="45">
        <v>5.3076060377000002E-2</v>
      </c>
      <c r="R1143" s="45">
        <v>5.2372159424000003E-2</v>
      </c>
      <c r="S1143" s="45">
        <v>4.8630312772999999E-2</v>
      </c>
      <c r="T1143" s="45">
        <v>5.3782854694000001E-2</v>
      </c>
      <c r="U1143" s="45">
        <v>0.11509777426987831</v>
      </c>
      <c r="V1143" s="45">
        <v>0.11366262231512352</v>
      </c>
      <c r="W1143" s="45">
        <v>0.11766239712483063</v>
      </c>
      <c r="X1143" s="45">
        <v>0.11424937839990745</v>
      </c>
      <c r="Y1143" s="45">
        <v>0.11091560783840285</v>
      </c>
      <c r="Z1143" s="45">
        <v>0.10201488606503359</v>
      </c>
      <c r="AA1143" s="45">
        <v>8.273870254147131E-2</v>
      </c>
      <c r="AB1143" s="45">
        <v>8.9381654330269317E-2</v>
      </c>
      <c r="AC1143" s="45">
        <v>0.12658828085182608</v>
      </c>
      <c r="AD1143" s="45">
        <v>0.10871487890688754</v>
      </c>
      <c r="AE1143" s="45">
        <v>0.10133374346334864</v>
      </c>
    </row>
    <row r="1144" spans="1:31" ht="15" customHeight="1">
      <c r="A1144" s="42" t="s">
        <v>47</v>
      </c>
      <c r="B1144" s="42" t="s">
        <v>48</v>
      </c>
      <c r="C1144" s="42" t="s">
        <v>493</v>
      </c>
      <c r="D1144" s="42" t="s">
        <v>501</v>
      </c>
      <c r="E1144" s="42" t="s">
        <v>516</v>
      </c>
      <c r="F1144" s="42" t="s">
        <v>519</v>
      </c>
      <c r="G1144" s="42" t="s">
        <v>520</v>
      </c>
      <c r="H1144" s="43" t="s">
        <v>56</v>
      </c>
      <c r="I1144" s="44">
        <v>298</v>
      </c>
      <c r="J1144" s="45">
        <v>4.9644613493540005E-3</v>
      </c>
      <c r="K1144" s="45">
        <v>5.0772020002900001E-3</v>
      </c>
      <c r="L1144" s="45">
        <v>5.1113123926820004E-3</v>
      </c>
      <c r="M1144" s="45">
        <v>5.216256093244E-3</v>
      </c>
      <c r="N1144" s="45">
        <v>5.0705753307819998E-3</v>
      </c>
      <c r="O1144" s="45">
        <v>5.2390994975059996E-3</v>
      </c>
      <c r="P1144" s="45">
        <v>5.3603031916940004E-3</v>
      </c>
      <c r="Q1144" s="45">
        <v>5.3109947751640001E-3</v>
      </c>
      <c r="R1144" s="45">
        <v>5.240559738033999E-3</v>
      </c>
      <c r="S1144" s="45">
        <v>4.8661361680000003E-3</v>
      </c>
      <c r="T1144" s="45">
        <v>9.6588057999999997E-4</v>
      </c>
      <c r="U1144" s="45">
        <v>3.3596919418339997E-4</v>
      </c>
      <c r="V1144" s="45">
        <v>3.0338320283163371E-4</v>
      </c>
      <c r="W1144" s="45">
        <v>3.1663313084789971E-4</v>
      </c>
      <c r="X1144" s="45">
        <v>2.8272575959421175E-4</v>
      </c>
      <c r="Y1144" s="45">
        <v>3.030706497075367E-4</v>
      </c>
      <c r="Z1144" s="45">
        <v>2.7044398341764239E-4</v>
      </c>
      <c r="AA1144" s="45">
        <v>2.2092949346785168E-4</v>
      </c>
      <c r="AB1144" s="45">
        <v>2.4561648358757839E-4</v>
      </c>
      <c r="AC1144" s="45">
        <v>3.3163396261619548E-4</v>
      </c>
      <c r="AD1144" s="45">
        <v>2.7951197648642468E-4</v>
      </c>
      <c r="AE1144" s="45">
        <v>2.5622747488135455E-4</v>
      </c>
    </row>
    <row r="1145" spans="1:31" ht="15" customHeight="1">
      <c r="A1145" s="42" t="s">
        <v>47</v>
      </c>
      <c r="B1145" s="42" t="s">
        <v>48</v>
      </c>
      <c r="C1145" s="42" t="s">
        <v>493</v>
      </c>
      <c r="D1145" s="42" t="s">
        <v>501</v>
      </c>
      <c r="E1145" s="42" t="s">
        <v>516</v>
      </c>
      <c r="F1145" s="42" t="s">
        <v>521</v>
      </c>
      <c r="G1145" s="42" t="s">
        <v>522</v>
      </c>
      <c r="H1145" s="43" t="s">
        <v>54</v>
      </c>
      <c r="I1145" s="44">
        <v>25</v>
      </c>
      <c r="J1145" s="45">
        <v>4.5232040474999999E-2</v>
      </c>
      <c r="K1145" s="45">
        <v>2.0762200655250002E-2</v>
      </c>
      <c r="L1145" s="45">
        <v>1.9246996146250001E-2</v>
      </c>
      <c r="M1145" s="45">
        <v>1.515453931475E-2</v>
      </c>
      <c r="N1145" s="45">
        <v>1.18517235155E-2</v>
      </c>
      <c r="O1145" s="45">
        <v>2.0217489580000001E-2</v>
      </c>
      <c r="P1145" s="45">
        <v>2.0255361983999999E-2</v>
      </c>
      <c r="Q1145" s="45">
        <v>2.0574533218499998E-2</v>
      </c>
      <c r="R1145" s="45">
        <v>1.6645071157499997E-2</v>
      </c>
      <c r="S1145" s="45">
        <v>8.0668612499999997E-3</v>
      </c>
      <c r="T1145" s="45">
        <v>7.9292867750000006E-3</v>
      </c>
      <c r="U1145" s="45">
        <v>0.1061701662025</v>
      </c>
      <c r="V1145" s="45">
        <v>4.6422443476097315E-2</v>
      </c>
      <c r="W1145" s="45">
        <v>3.5313683556375063E-2</v>
      </c>
      <c r="X1145" s="45">
        <v>4.0511713041627102E-2</v>
      </c>
      <c r="Y1145" s="45">
        <v>3.6644823242945601E-2</v>
      </c>
      <c r="Z1145" s="45">
        <v>3.3883714031907791E-2</v>
      </c>
      <c r="AA1145" s="45">
        <v>5.0032195691548959E-2</v>
      </c>
      <c r="AB1145" s="45">
        <v>2.8109344665652687E-2</v>
      </c>
      <c r="AC1145" s="45">
        <v>5.4161825085850226E-2</v>
      </c>
      <c r="AD1145" s="45">
        <v>4.085416801636936E-2</v>
      </c>
      <c r="AE1145" s="45">
        <v>3.0078267189999997E-2</v>
      </c>
    </row>
    <row r="1146" spans="1:31" ht="15" customHeight="1">
      <c r="A1146" s="42" t="s">
        <v>47</v>
      </c>
      <c r="B1146" s="42" t="s">
        <v>48</v>
      </c>
      <c r="C1146" s="42" t="s">
        <v>493</v>
      </c>
      <c r="D1146" s="42" t="s">
        <v>501</v>
      </c>
      <c r="E1146" s="42" t="s">
        <v>516</v>
      </c>
      <c r="F1146" s="42" t="s">
        <v>521</v>
      </c>
      <c r="G1146" s="42" t="s">
        <v>522</v>
      </c>
      <c r="H1146" s="43" t="s">
        <v>55</v>
      </c>
      <c r="I1146" s="44">
        <v>1</v>
      </c>
      <c r="J1146" s="45"/>
      <c r="K1146" s="45"/>
      <c r="L1146" s="45"/>
      <c r="M1146" s="45"/>
      <c r="N1146" s="45"/>
      <c r="O1146" s="45"/>
      <c r="P1146" s="45"/>
      <c r="Q1146" s="45"/>
      <c r="R1146" s="45"/>
      <c r="S1146" s="45"/>
      <c r="T1146" s="45"/>
      <c r="U1146" s="45">
        <v>2.2387487844920557E-4</v>
      </c>
      <c r="V1146" s="45">
        <v>1.1016660547932001E-5</v>
      </c>
      <c r="W1146" s="45">
        <v>2.1299999999999999E-8</v>
      </c>
      <c r="X1146" s="45">
        <v>2.2609999999999999E-5</v>
      </c>
      <c r="Y1146" s="45">
        <v>6.9790999999999998E-6</v>
      </c>
      <c r="Z1146" s="45">
        <v>7.3080187999999997E-3</v>
      </c>
      <c r="AA1146" s="45">
        <v>1.6800028999999998E-2</v>
      </c>
      <c r="AB1146" s="45">
        <v>1.6758011E-2</v>
      </c>
      <c r="AC1146" s="45">
        <v>1.7997340010000001E-2</v>
      </c>
      <c r="AD1146" s="45">
        <v>3.64343E-3</v>
      </c>
      <c r="AE1146" s="45">
        <v>2.4536000000000002E-4</v>
      </c>
    </row>
    <row r="1147" spans="1:31" ht="15" customHeight="1">
      <c r="A1147" s="42" t="s">
        <v>47</v>
      </c>
      <c r="B1147" s="42" t="s">
        <v>48</v>
      </c>
      <c r="C1147" s="42" t="s">
        <v>493</v>
      </c>
      <c r="D1147" s="42" t="s">
        <v>501</v>
      </c>
      <c r="E1147" s="42" t="s">
        <v>516</v>
      </c>
      <c r="F1147" s="42" t="s">
        <v>521</v>
      </c>
      <c r="G1147" s="42" t="s">
        <v>522</v>
      </c>
      <c r="H1147" s="43" t="s">
        <v>56</v>
      </c>
      <c r="I1147" s="44">
        <v>298</v>
      </c>
      <c r="J1147" s="45"/>
      <c r="K1147" s="45"/>
      <c r="L1147" s="45"/>
      <c r="M1147" s="45"/>
      <c r="N1147" s="45"/>
      <c r="O1147" s="45"/>
      <c r="P1147" s="45"/>
      <c r="Q1147" s="45"/>
      <c r="R1147" s="45"/>
      <c r="S1147" s="45"/>
      <c r="T1147" s="45"/>
      <c r="U1147" s="45">
        <v>1.4779289092618001E-3</v>
      </c>
      <c r="V1147" s="45">
        <v>1.2159129049192401E-4</v>
      </c>
      <c r="W1147" s="45">
        <v>1.03704E-4</v>
      </c>
      <c r="X1147" s="45"/>
      <c r="Y1147" s="45"/>
      <c r="Z1147" s="45"/>
      <c r="AA1147" s="45"/>
      <c r="AB1147" s="45"/>
      <c r="AC1147" s="45">
        <v>4.6845599999999989E-6</v>
      </c>
      <c r="AD1147" s="45">
        <v>8.3082400000000006E-6</v>
      </c>
      <c r="AE1147" s="45">
        <v>1.9176300000000005E-5</v>
      </c>
    </row>
    <row r="1148" spans="1:31" ht="15" customHeight="1">
      <c r="A1148" s="42" t="s">
        <v>47</v>
      </c>
      <c r="B1148" s="42" t="s">
        <v>48</v>
      </c>
      <c r="C1148" s="42" t="s">
        <v>493</v>
      </c>
      <c r="D1148" s="42" t="s">
        <v>501</v>
      </c>
      <c r="E1148" s="42" t="s">
        <v>516</v>
      </c>
      <c r="F1148" s="42" t="s">
        <v>521</v>
      </c>
      <c r="G1148" s="42" t="s">
        <v>523</v>
      </c>
      <c r="H1148" s="43" t="s">
        <v>54</v>
      </c>
      <c r="I1148" s="44">
        <v>25</v>
      </c>
      <c r="J1148" s="45">
        <v>1.8382495435750001E-2</v>
      </c>
      <c r="K1148" s="45">
        <v>9.1034202142500006E-3</v>
      </c>
      <c r="L1148" s="45">
        <v>1.536718770375E-2</v>
      </c>
      <c r="M1148" s="45">
        <v>5.6927063697500002E-3</v>
      </c>
      <c r="N1148" s="45">
        <v>2.5248782557500001E-3</v>
      </c>
      <c r="O1148" s="45">
        <v>3.0287832222499998E-3</v>
      </c>
      <c r="P1148" s="45">
        <v>3.2489255905000002E-3</v>
      </c>
      <c r="Q1148" s="45">
        <v>2.8582525800000002E-3</v>
      </c>
      <c r="R1148" s="45">
        <v>2.710412357E-3</v>
      </c>
      <c r="S1148" s="45">
        <v>2.7540160849999998E-2</v>
      </c>
      <c r="T1148" s="45">
        <v>4.45933545E-3</v>
      </c>
      <c r="U1148" s="45">
        <v>1.207681663125E-3</v>
      </c>
      <c r="V1148" s="45">
        <v>1.2942391355829184E-3</v>
      </c>
      <c r="W1148" s="45">
        <v>1.4277072698700001E-3</v>
      </c>
      <c r="X1148" s="45">
        <v>1.3472644297325002E-3</v>
      </c>
      <c r="Y1148" s="45">
        <v>1.3446342216424999E-3</v>
      </c>
      <c r="Z1148" s="45">
        <v>1.3470284678249998E-3</v>
      </c>
      <c r="AA1148" s="45">
        <v>1.4272842501675E-3</v>
      </c>
      <c r="AB1148" s="45">
        <v>1.4926565333174999E-3</v>
      </c>
      <c r="AC1148" s="45">
        <v>1.4344016756224999E-3</v>
      </c>
      <c r="AD1148" s="45">
        <v>2.2782511798375002E-3</v>
      </c>
      <c r="AE1148" s="45">
        <v>1.3454384490110001E-3</v>
      </c>
    </row>
    <row r="1149" spans="1:31" ht="15" customHeight="1">
      <c r="A1149" s="42" t="s">
        <v>47</v>
      </c>
      <c r="B1149" s="42" t="s">
        <v>48</v>
      </c>
      <c r="C1149" s="42" t="s">
        <v>493</v>
      </c>
      <c r="D1149" s="42" t="s">
        <v>501</v>
      </c>
      <c r="E1149" s="42" t="s">
        <v>516</v>
      </c>
      <c r="F1149" s="42" t="s">
        <v>521</v>
      </c>
      <c r="G1149" s="42" t="s">
        <v>524</v>
      </c>
      <c r="H1149" s="43" t="s">
        <v>55</v>
      </c>
      <c r="I1149" s="44">
        <v>1</v>
      </c>
      <c r="J1149" s="45">
        <v>0.29421577619</v>
      </c>
      <c r="K1149" s="45">
        <v>0.30089728216</v>
      </c>
      <c r="L1149" s="45">
        <v>0.30291881378000002</v>
      </c>
      <c r="M1149" s="45">
        <v>0.30913823822999997</v>
      </c>
      <c r="N1149" s="45">
        <v>0.30050455662999997</v>
      </c>
      <c r="O1149" s="45">
        <v>0.31049203866000002</v>
      </c>
      <c r="P1149" s="45">
        <v>0.31767510173000002</v>
      </c>
      <c r="Q1149" s="45">
        <v>0.31475286848</v>
      </c>
      <c r="R1149" s="45">
        <v>0.31057857893000002</v>
      </c>
      <c r="S1149" s="45">
        <v>0.28838859425000002</v>
      </c>
      <c r="T1149" s="45">
        <v>0.36482694625000001</v>
      </c>
      <c r="U1149" s="45">
        <v>0.28673749474399396</v>
      </c>
      <c r="V1149" s="45">
        <v>0.30977457701724154</v>
      </c>
      <c r="W1149" s="45">
        <v>0.30728208911914345</v>
      </c>
      <c r="X1149" s="45">
        <v>0.27523724999999999</v>
      </c>
      <c r="Y1149" s="45">
        <v>0.24071672703397878</v>
      </c>
      <c r="Z1149" s="45">
        <v>0.22054455841134671</v>
      </c>
      <c r="AA1149" s="45">
        <v>0.19480233488001603</v>
      </c>
      <c r="AB1149" s="45">
        <v>0.16729381757365111</v>
      </c>
      <c r="AC1149" s="45">
        <v>0.15211867054370626</v>
      </c>
      <c r="AD1149" s="45">
        <v>0.14801608536415722</v>
      </c>
      <c r="AE1149" s="45">
        <v>0.15883678393268563</v>
      </c>
    </row>
    <row r="1150" spans="1:31" ht="15" customHeight="1">
      <c r="A1150" s="42" t="s">
        <v>47</v>
      </c>
      <c r="B1150" s="42" t="s">
        <v>48</v>
      </c>
      <c r="C1150" s="42" t="s">
        <v>493</v>
      </c>
      <c r="D1150" s="42" t="s">
        <v>501</v>
      </c>
      <c r="E1150" s="42" t="s">
        <v>525</v>
      </c>
      <c r="F1150" s="42" t="s">
        <v>269</v>
      </c>
      <c r="G1150" s="42" t="s">
        <v>526</v>
      </c>
      <c r="H1150" s="43" t="s">
        <v>54</v>
      </c>
      <c r="I1150" s="44">
        <v>25</v>
      </c>
      <c r="J1150" s="45">
        <v>4.4116831537500092</v>
      </c>
      <c r="K1150" s="45">
        <v>4.4766583781901632</v>
      </c>
      <c r="L1150" s="45">
        <v>4.8168123640534173</v>
      </c>
      <c r="M1150" s="45">
        <v>4.5783496189582431</v>
      </c>
      <c r="N1150" s="45">
        <v>4.661000294438808</v>
      </c>
      <c r="O1150" s="45">
        <v>4.7122154968249266</v>
      </c>
      <c r="P1150" s="45">
        <v>4.8672197375264439</v>
      </c>
      <c r="Q1150" s="45">
        <v>4.8407416985590404</v>
      </c>
      <c r="R1150" s="45">
        <v>4.9239238102433438</v>
      </c>
      <c r="S1150" s="45">
        <v>4.9663733820233489</v>
      </c>
      <c r="T1150" s="45">
        <v>4.9403304938206469</v>
      </c>
      <c r="U1150" s="45">
        <v>4.9357922291347913</v>
      </c>
      <c r="V1150" s="45">
        <v>4.8418763117297292</v>
      </c>
      <c r="W1150" s="45">
        <v>4.8504078442076786</v>
      </c>
      <c r="X1150" s="45">
        <v>4.8709243678640322</v>
      </c>
      <c r="Y1150" s="45">
        <v>4.9396039271471643</v>
      </c>
      <c r="Z1150" s="45">
        <v>4.9514282175425581</v>
      </c>
      <c r="AA1150" s="45">
        <v>4.9866167374418495</v>
      </c>
      <c r="AB1150" s="45">
        <v>4.9954993325442665</v>
      </c>
      <c r="AC1150" s="45">
        <v>5.0414685967910966</v>
      </c>
      <c r="AD1150" s="45">
        <v>5.0731930340414291</v>
      </c>
      <c r="AE1150" s="45">
        <v>5.1037827417838297</v>
      </c>
    </row>
    <row r="1151" spans="1:31" ht="15" customHeight="1">
      <c r="A1151" s="42" t="s">
        <v>47</v>
      </c>
      <c r="B1151" s="42" t="s">
        <v>48</v>
      </c>
      <c r="C1151" s="42" t="s">
        <v>493</v>
      </c>
      <c r="D1151" s="42" t="s">
        <v>501</v>
      </c>
      <c r="E1151" s="42" t="s">
        <v>525</v>
      </c>
      <c r="F1151" s="42" t="s">
        <v>269</v>
      </c>
      <c r="G1151" s="42" t="s">
        <v>526</v>
      </c>
      <c r="H1151" s="43" t="s">
        <v>55</v>
      </c>
      <c r="I1151" s="44">
        <v>1</v>
      </c>
      <c r="J1151" s="45">
        <v>4.2082620743587144E-3</v>
      </c>
      <c r="K1151" s="45">
        <v>4.2741803004887023E-3</v>
      </c>
      <c r="L1151" s="45">
        <v>4.6586009580079791E-3</v>
      </c>
      <c r="M1151" s="45">
        <v>4.3717334370301283E-3</v>
      </c>
      <c r="N1151" s="45">
        <v>4.4546095458710515E-3</v>
      </c>
      <c r="O1151" s="45">
        <v>4.5004006551446407E-3</v>
      </c>
      <c r="P1151" s="45">
        <v>4.6665926411546465E-3</v>
      </c>
      <c r="Q1151" s="45">
        <v>4.6262222689517404E-3</v>
      </c>
      <c r="R1151" s="45">
        <v>4.7165867473484861E-3</v>
      </c>
      <c r="S1151" s="45">
        <v>4.7631856346234914E-3</v>
      </c>
      <c r="T1151" s="45">
        <v>4.714923513396572E-3</v>
      </c>
      <c r="U1151" s="45">
        <v>4.7089396535269015E-3</v>
      </c>
      <c r="V1151" s="45">
        <v>4.5989454403491531E-3</v>
      </c>
      <c r="W1151" s="45">
        <v>4.602687337911672E-3</v>
      </c>
      <c r="X1151" s="45">
        <v>4.6224166489596394E-3</v>
      </c>
      <c r="Y1151" s="45">
        <v>4.6914214564516407E-3</v>
      </c>
      <c r="Z1151" s="45">
        <v>4.6998116203124359E-3</v>
      </c>
      <c r="AA1151" s="45">
        <v>4.739692840805357E-3</v>
      </c>
      <c r="AB1151" s="45">
        <v>4.7437137128307173E-3</v>
      </c>
      <c r="AC1151" s="45">
        <v>4.7912305576173651E-3</v>
      </c>
      <c r="AD1151" s="45">
        <v>4.8164294073740326E-3</v>
      </c>
      <c r="AE1151" s="45">
        <v>4.8460369908297461E-3</v>
      </c>
    </row>
    <row r="1152" spans="1:31" ht="15" customHeight="1">
      <c r="A1152" s="42" t="s">
        <v>47</v>
      </c>
      <c r="B1152" s="42" t="s">
        <v>48</v>
      </c>
      <c r="C1152" s="42" t="s">
        <v>493</v>
      </c>
      <c r="D1152" s="42" t="s">
        <v>527</v>
      </c>
      <c r="E1152" s="42" t="s">
        <v>269</v>
      </c>
      <c r="F1152" s="42" t="s">
        <v>269</v>
      </c>
      <c r="G1152" s="42" t="s">
        <v>528</v>
      </c>
      <c r="H1152" s="43" t="s">
        <v>55</v>
      </c>
      <c r="I1152" s="44">
        <v>1</v>
      </c>
      <c r="J1152" s="45"/>
      <c r="K1152" s="45"/>
      <c r="L1152" s="45"/>
      <c r="M1152" s="45"/>
      <c r="N1152" s="45"/>
      <c r="O1152" s="45"/>
      <c r="P1152" s="45"/>
      <c r="Q1152" s="45"/>
      <c r="R1152" s="45"/>
      <c r="S1152" s="45"/>
      <c r="T1152" s="45"/>
      <c r="U1152" s="45"/>
      <c r="V1152" s="45"/>
      <c r="W1152" s="45"/>
      <c r="X1152" s="45"/>
      <c r="Y1152" s="45"/>
      <c r="Z1152" s="45"/>
      <c r="AA1152" s="45"/>
      <c r="AB1152" s="45">
        <v>2.9706647949508795E-3</v>
      </c>
      <c r="AC1152" s="45">
        <v>3.1786930226305097E-3</v>
      </c>
      <c r="AD1152" s="45">
        <v>5.3086741164808816E-3</v>
      </c>
      <c r="AE1152" s="45">
        <v>3.520212482895373E-3</v>
      </c>
    </row>
    <row r="1153" spans="1:31" ht="15" customHeight="1">
      <c r="A1153" s="42" t="s">
        <v>47</v>
      </c>
      <c r="B1153" s="42" t="s">
        <v>48</v>
      </c>
      <c r="C1153" s="42" t="s">
        <v>493</v>
      </c>
      <c r="D1153" s="42" t="s">
        <v>527</v>
      </c>
      <c r="E1153" s="42" t="s">
        <v>269</v>
      </c>
      <c r="F1153" s="42" t="s">
        <v>269</v>
      </c>
      <c r="G1153" s="42" t="s">
        <v>529</v>
      </c>
      <c r="H1153" s="43" t="s">
        <v>55</v>
      </c>
      <c r="I1153" s="44">
        <v>1</v>
      </c>
      <c r="J1153" s="45">
        <v>7.6080011941693754E-2</v>
      </c>
      <c r="K1153" s="45">
        <v>7.2751583074566181E-2</v>
      </c>
      <c r="L1153" s="45">
        <v>7.4658373506643352E-2</v>
      </c>
      <c r="M1153" s="45">
        <v>6.991317014837968E-2</v>
      </c>
      <c r="N1153" s="45">
        <v>8.0202469096890078E-2</v>
      </c>
      <c r="O1153" s="45">
        <v>8.0923650833399988E-2</v>
      </c>
      <c r="P1153" s="45">
        <v>7.9200221883204205E-2</v>
      </c>
      <c r="Q1153" s="45">
        <v>7.6064033916821497E-2</v>
      </c>
      <c r="R1153" s="45">
        <v>6.102073482541754E-2</v>
      </c>
      <c r="S1153" s="45">
        <v>6.9578611536911264E-2</v>
      </c>
      <c r="T1153" s="45">
        <v>6.4052254134791584E-2</v>
      </c>
      <c r="U1153" s="45">
        <v>3.61454915274129E-2</v>
      </c>
      <c r="V1153" s="45">
        <v>3.6273240538596901E-2</v>
      </c>
      <c r="W1153" s="45">
        <v>3.6825861450984099E-2</v>
      </c>
      <c r="X1153" s="45">
        <v>3.5769522041265503E-2</v>
      </c>
      <c r="Y1153" s="45">
        <v>3.3813489594771998E-2</v>
      </c>
      <c r="Z1153" s="45">
        <v>3.5455681710124198E-2</v>
      </c>
      <c r="AA1153" s="45">
        <v>3.4694860515593999E-2</v>
      </c>
      <c r="AB1153" s="45">
        <v>3.5049520407415199E-2</v>
      </c>
      <c r="AC1153" s="45">
        <v>3.3218809075990001E-2</v>
      </c>
      <c r="AD1153" s="45">
        <v>3.3411535015551726E-2</v>
      </c>
      <c r="AE1153" s="45">
        <v>3.1618739830131914E-2</v>
      </c>
    </row>
    <row r="1154" spans="1:31" ht="15" customHeight="1">
      <c r="A1154" s="42" t="s">
        <v>47</v>
      </c>
      <c r="B1154" s="42" t="s">
        <v>48</v>
      </c>
      <c r="C1154" s="42" t="s">
        <v>493</v>
      </c>
      <c r="D1154" s="42" t="s">
        <v>527</v>
      </c>
      <c r="E1154" s="42" t="s">
        <v>269</v>
      </c>
      <c r="F1154" s="42" t="s">
        <v>269</v>
      </c>
      <c r="G1154" s="42" t="s">
        <v>530</v>
      </c>
      <c r="H1154" s="43" t="s">
        <v>55</v>
      </c>
      <c r="I1154" s="44">
        <v>1</v>
      </c>
      <c r="J1154" s="45"/>
      <c r="K1154" s="45"/>
      <c r="L1154" s="45"/>
      <c r="M1154" s="45"/>
      <c r="N1154" s="45"/>
      <c r="O1154" s="45"/>
      <c r="P1154" s="45"/>
      <c r="Q1154" s="45"/>
      <c r="R1154" s="45"/>
      <c r="S1154" s="45">
        <v>4.463090562874159E-3</v>
      </c>
      <c r="T1154" s="45">
        <v>1.2526123214089248E-3</v>
      </c>
      <c r="U1154" s="45"/>
      <c r="V1154" s="45"/>
      <c r="W1154" s="45"/>
      <c r="X1154" s="45"/>
      <c r="Y1154" s="45"/>
      <c r="Z1154" s="45"/>
      <c r="AA1154" s="45"/>
      <c r="AB1154" s="45"/>
      <c r="AC1154" s="45"/>
      <c r="AD1154" s="45"/>
      <c r="AE1154" s="45"/>
    </row>
    <row r="1155" spans="1:31" ht="15" customHeight="1">
      <c r="A1155" s="42" t="s">
        <v>47</v>
      </c>
      <c r="B1155" s="42" t="s">
        <v>48</v>
      </c>
      <c r="C1155" s="42" t="s">
        <v>493</v>
      </c>
      <c r="D1155" s="42" t="s">
        <v>527</v>
      </c>
      <c r="E1155" s="42" t="s">
        <v>269</v>
      </c>
      <c r="F1155" s="42" t="s">
        <v>269</v>
      </c>
      <c r="G1155" s="42" t="s">
        <v>531</v>
      </c>
      <c r="H1155" s="43" t="s">
        <v>54</v>
      </c>
      <c r="I1155" s="44">
        <v>25</v>
      </c>
      <c r="J1155" s="45"/>
      <c r="K1155" s="45"/>
      <c r="L1155" s="45"/>
      <c r="M1155" s="45"/>
      <c r="N1155" s="45"/>
      <c r="O1155" s="45"/>
      <c r="P1155" s="45"/>
      <c r="Q1155" s="45"/>
      <c r="R1155" s="45"/>
      <c r="S1155" s="45">
        <v>2.4325000000000001E-7</v>
      </c>
      <c r="T1155" s="45">
        <v>2.5549999999999998E-7</v>
      </c>
      <c r="U1155" s="45">
        <v>8.0968518140994844E-2</v>
      </c>
      <c r="V1155" s="45">
        <v>0.10640124999999998</v>
      </c>
      <c r="W1155" s="45">
        <v>8.7776750000000001E-2</v>
      </c>
      <c r="X1155" s="45">
        <v>8.6525500000000019E-2</v>
      </c>
      <c r="Y1155" s="45">
        <v>8.4970500000000004E-2</v>
      </c>
      <c r="Z1155" s="45">
        <v>8.6902750000000001E-2</v>
      </c>
      <c r="AA1155" s="45">
        <v>7.6610024999999998E-2</v>
      </c>
      <c r="AB1155" s="45">
        <v>8.2742350000000006E-2</v>
      </c>
      <c r="AC1155" s="45">
        <v>7.6473888874999979E-2</v>
      </c>
      <c r="AD1155" s="45">
        <v>9.7526832050000012E-2</v>
      </c>
      <c r="AE1155" s="45">
        <v>8.6614316750000003E-2</v>
      </c>
    </row>
    <row r="1156" spans="1:31" ht="15" customHeight="1">
      <c r="A1156" s="42" t="s">
        <v>47</v>
      </c>
      <c r="B1156" s="42" t="s">
        <v>48</v>
      </c>
      <c r="C1156" s="42" t="s">
        <v>493</v>
      </c>
      <c r="D1156" s="42" t="s">
        <v>527</v>
      </c>
      <c r="E1156" s="42" t="s">
        <v>269</v>
      </c>
      <c r="F1156" s="42" t="s">
        <v>269</v>
      </c>
      <c r="G1156" s="42" t="s">
        <v>531</v>
      </c>
      <c r="H1156" s="43" t="s">
        <v>55</v>
      </c>
      <c r="I1156" s="44">
        <v>1</v>
      </c>
      <c r="J1156" s="45">
        <v>1.0501488116073758</v>
      </c>
      <c r="K1156" s="45">
        <v>1.0392834111639788</v>
      </c>
      <c r="L1156" s="45">
        <v>1.0143448531647636</v>
      </c>
      <c r="M1156" s="45">
        <v>1.0179259715783273</v>
      </c>
      <c r="N1156" s="45">
        <v>1.0282362820647657</v>
      </c>
      <c r="O1156" s="45">
        <v>1.0307351928864592</v>
      </c>
      <c r="P1156" s="45">
        <v>1.0109690012644219</v>
      </c>
      <c r="Q1156" s="45">
        <v>1.0251197051201664</v>
      </c>
      <c r="R1156" s="45">
        <v>1.0186785072100588</v>
      </c>
      <c r="S1156" s="45">
        <v>1.2273256298999999</v>
      </c>
      <c r="T1156" s="45">
        <v>1.0242412434999999</v>
      </c>
      <c r="U1156" s="45">
        <v>0.98926937007138505</v>
      </c>
      <c r="V1156" s="45">
        <v>0.78004119743</v>
      </c>
      <c r="W1156" s="45">
        <v>0.74838530012000004</v>
      </c>
      <c r="X1156" s="45">
        <v>0.7583771467</v>
      </c>
      <c r="Y1156" s="45">
        <v>1.0110849670900002</v>
      </c>
      <c r="Z1156" s="45">
        <v>1.3077594588300001</v>
      </c>
      <c r="AA1156" s="45">
        <v>0.76017986151000005</v>
      </c>
      <c r="AB1156" s="45">
        <v>0.72422036015000002</v>
      </c>
      <c r="AC1156" s="45">
        <v>0.65212686193999991</v>
      </c>
      <c r="AD1156" s="45">
        <v>0.68272562932000014</v>
      </c>
      <c r="AE1156" s="45">
        <v>0.66316871000000022</v>
      </c>
    </row>
    <row r="1157" spans="1:31" ht="15" customHeight="1">
      <c r="A1157" s="42" t="s">
        <v>47</v>
      </c>
      <c r="B1157" s="42" t="s">
        <v>48</v>
      </c>
      <c r="C1157" s="42" t="s">
        <v>493</v>
      </c>
      <c r="D1157" s="42" t="s">
        <v>527</v>
      </c>
      <c r="E1157" s="42" t="s">
        <v>269</v>
      </c>
      <c r="F1157" s="42" t="s">
        <v>269</v>
      </c>
      <c r="G1157" s="42" t="s">
        <v>531</v>
      </c>
      <c r="H1157" s="43" t="s">
        <v>56</v>
      </c>
      <c r="I1157" s="44">
        <v>298</v>
      </c>
      <c r="J1157" s="45"/>
      <c r="K1157" s="45"/>
      <c r="L1157" s="45"/>
      <c r="M1157" s="45"/>
      <c r="N1157" s="45"/>
      <c r="O1157" s="45"/>
      <c r="P1157" s="45"/>
      <c r="Q1157" s="45"/>
      <c r="R1157" s="45"/>
      <c r="S1157" s="45">
        <v>9.65818E-7</v>
      </c>
      <c r="T1157" s="45">
        <v>1.0149879999999999E-6</v>
      </c>
      <c r="U1157" s="45"/>
      <c r="V1157" s="45"/>
      <c r="W1157" s="45">
        <v>4.4700000000000002E-5</v>
      </c>
      <c r="X1157" s="45">
        <v>6.5560000000000002E-5</v>
      </c>
      <c r="Y1157" s="45"/>
      <c r="Z1157" s="45"/>
      <c r="AA1157" s="45"/>
      <c r="AB1157" s="45"/>
      <c r="AC1157" s="45"/>
      <c r="AD1157" s="45"/>
      <c r="AE1157" s="45"/>
    </row>
    <row r="1158" spans="1:31" ht="15" customHeight="1">
      <c r="A1158" s="42" t="s">
        <v>47</v>
      </c>
      <c r="B1158" s="42" t="s">
        <v>48</v>
      </c>
      <c r="C1158" s="42" t="s">
        <v>493</v>
      </c>
      <c r="D1158" s="42" t="s">
        <v>527</v>
      </c>
      <c r="E1158" s="42" t="s">
        <v>269</v>
      </c>
      <c r="F1158" s="42" t="s">
        <v>269</v>
      </c>
      <c r="G1158" s="42" t="s">
        <v>532</v>
      </c>
      <c r="H1158" s="43" t="s">
        <v>54</v>
      </c>
      <c r="I1158" s="44">
        <v>25</v>
      </c>
      <c r="J1158" s="45"/>
      <c r="K1158" s="45"/>
      <c r="L1158" s="45"/>
      <c r="M1158" s="45"/>
      <c r="N1158" s="45"/>
      <c r="O1158" s="45"/>
      <c r="P1158" s="45"/>
      <c r="Q1158" s="45"/>
      <c r="R1158" s="45"/>
      <c r="S1158" s="45"/>
      <c r="T1158" s="45"/>
      <c r="U1158" s="45">
        <v>4.7716250000000002E-2</v>
      </c>
      <c r="V1158" s="45">
        <v>4.5061749999999998E-2</v>
      </c>
      <c r="W1158" s="45">
        <v>4.5021500000000006E-2</v>
      </c>
      <c r="X1158" s="45">
        <v>4.343375E-2</v>
      </c>
      <c r="Y1158" s="45">
        <v>4.2144500000000001E-2</v>
      </c>
      <c r="Z1158" s="45">
        <v>4.0198999999999999E-2</v>
      </c>
      <c r="AA1158" s="45">
        <v>3.8875E-2</v>
      </c>
      <c r="AB1158" s="45">
        <v>3.863975E-2</v>
      </c>
      <c r="AC1158" s="45">
        <v>3.4959499999999998E-2</v>
      </c>
      <c r="AD1158" s="45">
        <v>3.8648249999999995E-2</v>
      </c>
      <c r="AE1158" s="45">
        <v>3.8425000000000001E-2</v>
      </c>
    </row>
    <row r="1159" spans="1:31" ht="15" customHeight="1">
      <c r="A1159" s="42" t="s">
        <v>47</v>
      </c>
      <c r="B1159" s="42" t="s">
        <v>48</v>
      </c>
      <c r="C1159" s="42" t="s">
        <v>493</v>
      </c>
      <c r="D1159" s="42" t="s">
        <v>527</v>
      </c>
      <c r="E1159" s="42" t="s">
        <v>269</v>
      </c>
      <c r="F1159" s="42" t="s">
        <v>269</v>
      </c>
      <c r="G1159" s="42" t="s">
        <v>532</v>
      </c>
      <c r="H1159" s="43" t="s">
        <v>55</v>
      </c>
      <c r="I1159" s="44">
        <v>1</v>
      </c>
      <c r="J1159" s="45"/>
      <c r="K1159" s="45"/>
      <c r="L1159" s="45">
        <v>1.6227195453985425E-2</v>
      </c>
      <c r="M1159" s="45">
        <v>1.4393566577880972E-2</v>
      </c>
      <c r="N1159" s="45">
        <v>1.4430491867050015E-2</v>
      </c>
      <c r="O1159" s="45">
        <v>1.2896515578589405E-2</v>
      </c>
      <c r="P1159" s="45">
        <v>1.3314095257025699E-2</v>
      </c>
      <c r="Q1159" s="45">
        <v>1.336088707020305E-2</v>
      </c>
      <c r="R1159" s="45">
        <v>1.2919519177140244E-2</v>
      </c>
      <c r="S1159" s="45">
        <v>1.3184E-2</v>
      </c>
      <c r="T1159" s="45">
        <v>1.2821000000000001E-2</v>
      </c>
      <c r="U1159" s="45">
        <v>1.296272E-2</v>
      </c>
      <c r="V1159" s="45">
        <v>1.2312999999999999E-2</v>
      </c>
      <c r="W1159" s="45">
        <v>1.2449E-2</v>
      </c>
      <c r="X1159" s="45">
        <v>1.2463999999999999E-2</v>
      </c>
      <c r="Y1159" s="45">
        <v>1.2162989999999999E-2</v>
      </c>
      <c r="Z1159" s="45">
        <v>1.2241139999999999E-2</v>
      </c>
      <c r="AA1159" s="45">
        <v>1.1415E-2</v>
      </c>
      <c r="AB1159" s="45">
        <v>1.1858809999999999E-2</v>
      </c>
      <c r="AC1159" s="45">
        <v>9.6242900000000006E-3</v>
      </c>
      <c r="AD1159" s="45">
        <v>1.1066349999999997E-2</v>
      </c>
      <c r="AE1159" s="45">
        <v>1.2087000000000001E-2</v>
      </c>
    </row>
    <row r="1160" spans="1:31" ht="15" customHeight="1">
      <c r="A1160" s="42" t="s">
        <v>47</v>
      </c>
      <c r="B1160" s="42" t="s">
        <v>48</v>
      </c>
      <c r="C1160" s="42" t="s">
        <v>493</v>
      </c>
      <c r="D1160" s="42" t="s">
        <v>533</v>
      </c>
      <c r="E1160" s="42" t="s">
        <v>269</v>
      </c>
      <c r="F1160" s="42" t="s">
        <v>269</v>
      </c>
      <c r="G1160" s="42" t="s">
        <v>534</v>
      </c>
      <c r="H1160" s="43" t="s">
        <v>55</v>
      </c>
      <c r="I1160" s="44">
        <v>1</v>
      </c>
      <c r="J1160" s="45">
        <v>1.7673333333333332E-5</v>
      </c>
      <c r="K1160" s="45">
        <v>1.7673333333333332E-5</v>
      </c>
      <c r="L1160" s="45">
        <v>1.7673333333333332E-5</v>
      </c>
      <c r="M1160" s="45">
        <v>1.7673333333333332E-5</v>
      </c>
      <c r="N1160" s="45">
        <v>1.7673333333333332E-5</v>
      </c>
      <c r="O1160" s="45">
        <v>1.7673333333333332E-5</v>
      </c>
      <c r="P1160" s="45">
        <v>1.7673333333333332E-5</v>
      </c>
      <c r="Q1160" s="45">
        <v>1.7673333333333332E-5</v>
      </c>
      <c r="R1160" s="45">
        <v>1.7673333333333332E-5</v>
      </c>
      <c r="S1160" s="45">
        <v>1.7673333333333332E-5</v>
      </c>
      <c r="T1160" s="45">
        <v>1.7673333333333332E-5</v>
      </c>
      <c r="U1160" s="45">
        <v>1.7673333333333332E-5</v>
      </c>
      <c r="V1160" s="45"/>
      <c r="W1160" s="45">
        <v>5.3019999999999997E-5</v>
      </c>
      <c r="X1160" s="45"/>
      <c r="Y1160" s="45"/>
      <c r="Z1160" s="45"/>
      <c r="AA1160" s="45">
        <v>8.3219999999999995E-3</v>
      </c>
      <c r="AB1160" s="45"/>
      <c r="AC1160" s="45"/>
      <c r="AD1160" s="45"/>
      <c r="AE1160" s="45"/>
    </row>
    <row r="1161" spans="1:31" ht="15" customHeight="1">
      <c r="A1161" s="42" t="s">
        <v>47</v>
      </c>
      <c r="B1161" s="42" t="s">
        <v>48</v>
      </c>
      <c r="C1161" s="42" t="s">
        <v>493</v>
      </c>
      <c r="D1161" s="42" t="s">
        <v>533</v>
      </c>
      <c r="E1161" s="42" t="s">
        <v>269</v>
      </c>
      <c r="F1161" s="42" t="s">
        <v>269</v>
      </c>
      <c r="G1161" s="42" t="s">
        <v>535</v>
      </c>
      <c r="H1161" s="43" t="s">
        <v>55</v>
      </c>
      <c r="I1161" s="44">
        <v>1</v>
      </c>
      <c r="J1161" s="45">
        <v>2.2674485333333337E-3</v>
      </c>
      <c r="K1161" s="45">
        <v>2.2674485333333337E-3</v>
      </c>
      <c r="L1161" s="45">
        <v>2.2674485333333337E-3</v>
      </c>
      <c r="M1161" s="45">
        <v>2.2674485333333337E-3</v>
      </c>
      <c r="N1161" s="45">
        <v>2.2674485333333337E-3</v>
      </c>
      <c r="O1161" s="45">
        <v>2.2674485333333337E-3</v>
      </c>
      <c r="P1161" s="45">
        <v>2.2674485333333337E-3</v>
      </c>
      <c r="Q1161" s="45">
        <v>2.2674485333333337E-3</v>
      </c>
      <c r="R1161" s="45">
        <v>2.2674485333333337E-3</v>
      </c>
      <c r="S1161" s="45">
        <v>2.2674485333333337E-3</v>
      </c>
      <c r="T1161" s="45">
        <v>2.2674485333333337E-3</v>
      </c>
      <c r="U1161" s="45">
        <v>5.3212299999999997E-3</v>
      </c>
      <c r="V1161" s="45">
        <v>8.0372289999999997E-4</v>
      </c>
      <c r="W1161" s="45">
        <v>6.7739269999999999E-4</v>
      </c>
      <c r="X1161" s="45">
        <v>1.1286075E-3</v>
      </c>
      <c r="Y1161" s="45">
        <v>5.9940999999999998E-4</v>
      </c>
      <c r="Z1161" s="45">
        <v>7.5834999999999997E-4</v>
      </c>
      <c r="AA1161" s="45">
        <v>7.5558000000000005E-4</v>
      </c>
      <c r="AB1161" s="45">
        <v>6.6045999999999998E-4</v>
      </c>
      <c r="AC1161" s="45">
        <v>2.4486000000000001E-4</v>
      </c>
      <c r="AD1161" s="45"/>
      <c r="AE1161" s="45"/>
    </row>
    <row r="1162" spans="1:31" ht="15" customHeight="1">
      <c r="A1162" s="42" t="s">
        <v>47</v>
      </c>
      <c r="B1162" s="42" t="s">
        <v>48</v>
      </c>
      <c r="C1162" s="42" t="s">
        <v>493</v>
      </c>
      <c r="D1162" s="42" t="s">
        <v>533</v>
      </c>
      <c r="E1162" s="42" t="s">
        <v>269</v>
      </c>
      <c r="F1162" s="42" t="s">
        <v>269</v>
      </c>
      <c r="G1162" s="42" t="s">
        <v>536</v>
      </c>
      <c r="H1162" s="43" t="s">
        <v>55</v>
      </c>
      <c r="I1162" s="44">
        <v>1</v>
      </c>
      <c r="J1162" s="45">
        <v>1.5938903616896895E-2</v>
      </c>
      <c r="K1162" s="45">
        <v>1.5938903616896895E-2</v>
      </c>
      <c r="L1162" s="45">
        <v>1.5938903616896895E-2</v>
      </c>
      <c r="M1162" s="45">
        <v>1.5938903616896895E-2</v>
      </c>
      <c r="N1162" s="45">
        <v>1.5938903616896895E-2</v>
      </c>
      <c r="O1162" s="45">
        <v>1.5938903616896895E-2</v>
      </c>
      <c r="P1162" s="45">
        <v>1.5938903616896895E-2</v>
      </c>
      <c r="Q1162" s="45">
        <v>1.5938903616896895E-2</v>
      </c>
      <c r="R1162" s="45">
        <v>1.5938903616896895E-2</v>
      </c>
      <c r="S1162" s="45">
        <v>1.5938903616896895E-2</v>
      </c>
      <c r="T1162" s="45">
        <v>1.5938903616896895E-2</v>
      </c>
      <c r="U1162" s="45">
        <v>3.1373863909058448E-2</v>
      </c>
      <c r="V1162" s="45">
        <v>1.2988136941632231E-2</v>
      </c>
      <c r="W1162" s="45">
        <v>3.4547100000000002E-3</v>
      </c>
      <c r="X1162" s="45">
        <v>2.79204E-3</v>
      </c>
      <c r="Y1162" s="45">
        <v>1.92983E-3</v>
      </c>
      <c r="Z1162" s="45">
        <v>7.5575999999999996E-4</v>
      </c>
      <c r="AA1162" s="45">
        <v>2.6094999999999997E-4</v>
      </c>
      <c r="AB1162" s="45">
        <v>4.4571716E-4</v>
      </c>
      <c r="AC1162" s="45">
        <v>4.9166800000000001E-4</v>
      </c>
      <c r="AD1162" s="45">
        <v>1.4666460000000001E-4</v>
      </c>
      <c r="AE1162" s="45">
        <v>8.1813099999999991E-5</v>
      </c>
    </row>
    <row r="1163" spans="1:31" ht="15" customHeight="1">
      <c r="A1163" s="42" t="s">
        <v>47</v>
      </c>
      <c r="B1163" s="42" t="s">
        <v>48</v>
      </c>
      <c r="C1163" s="42" t="s">
        <v>493</v>
      </c>
      <c r="D1163" s="42" t="s">
        <v>533</v>
      </c>
      <c r="E1163" s="42" t="s">
        <v>269</v>
      </c>
      <c r="F1163" s="42" t="s">
        <v>269</v>
      </c>
      <c r="G1163" s="42" t="s">
        <v>537</v>
      </c>
      <c r="H1163" s="43" t="s">
        <v>55</v>
      </c>
      <c r="I1163" s="44">
        <v>1</v>
      </c>
      <c r="J1163" s="45">
        <v>2.4325E-4</v>
      </c>
      <c r="K1163" s="45">
        <v>2.4325E-4</v>
      </c>
      <c r="L1163" s="45">
        <v>2.4325E-4</v>
      </c>
      <c r="M1163" s="45">
        <v>2.4325E-4</v>
      </c>
      <c r="N1163" s="45">
        <v>2.4325E-4</v>
      </c>
      <c r="O1163" s="45">
        <v>2.4325E-4</v>
      </c>
      <c r="P1163" s="45">
        <v>2.4325E-4</v>
      </c>
      <c r="Q1163" s="45">
        <v>2.4325E-4</v>
      </c>
      <c r="R1163" s="45">
        <v>2.4325E-4</v>
      </c>
      <c r="S1163" s="45">
        <v>2.4325E-4</v>
      </c>
      <c r="T1163" s="45">
        <v>2.4325E-4</v>
      </c>
      <c r="U1163" s="45">
        <v>2.4325E-4</v>
      </c>
      <c r="V1163" s="45">
        <v>3.9564999999999999E-4</v>
      </c>
      <c r="W1163" s="45">
        <v>1.004E-5</v>
      </c>
      <c r="X1163" s="45">
        <v>3.2405999999999998E-4</v>
      </c>
      <c r="Y1163" s="45">
        <v>4.5800000000000002E-4</v>
      </c>
      <c r="Z1163" s="45">
        <v>3.5639999999999999E-4</v>
      </c>
      <c r="AA1163" s="45">
        <v>4.102E-4</v>
      </c>
      <c r="AB1163" s="45">
        <v>4.8999999999999998E-4</v>
      </c>
      <c r="AC1163" s="45">
        <v>3.8705E-4</v>
      </c>
      <c r="AD1163" s="45">
        <v>4.5331000000000001E-4</v>
      </c>
      <c r="AE1163" s="45">
        <v>6.1240600000000002E-4</v>
      </c>
    </row>
    <row r="1164" spans="1:31" ht="15" customHeight="1">
      <c r="A1164" s="42" t="s">
        <v>47</v>
      </c>
      <c r="B1164" s="42" t="s">
        <v>48</v>
      </c>
      <c r="C1164" s="42" t="s">
        <v>493</v>
      </c>
      <c r="D1164" s="42" t="s">
        <v>533</v>
      </c>
      <c r="E1164" s="42" t="s">
        <v>269</v>
      </c>
      <c r="F1164" s="42" t="s">
        <v>269</v>
      </c>
      <c r="G1164" s="42" t="s">
        <v>538</v>
      </c>
      <c r="H1164" s="43" t="s">
        <v>55</v>
      </c>
      <c r="I1164" s="44">
        <v>1</v>
      </c>
      <c r="J1164" s="45">
        <v>4.3496766666666666E-3</v>
      </c>
      <c r="K1164" s="45">
        <v>4.3496766666666666E-3</v>
      </c>
      <c r="L1164" s="45">
        <v>4.3496766666666666E-3</v>
      </c>
      <c r="M1164" s="45">
        <v>4.3496766666666666E-3</v>
      </c>
      <c r="N1164" s="45">
        <v>4.3496766666666666E-3</v>
      </c>
      <c r="O1164" s="45">
        <v>4.3496766666666666E-3</v>
      </c>
      <c r="P1164" s="45">
        <v>4.3496766666666666E-3</v>
      </c>
      <c r="Q1164" s="45">
        <v>4.3496766666666666E-3</v>
      </c>
      <c r="R1164" s="45">
        <v>4.3496766666666666E-3</v>
      </c>
      <c r="S1164" s="45">
        <v>4.3496766666666666E-3</v>
      </c>
      <c r="T1164" s="45">
        <v>4.3496766666666666E-3</v>
      </c>
      <c r="U1164" s="45">
        <v>1.1100699999999999E-3</v>
      </c>
      <c r="V1164" s="45">
        <v>5.8999400000000011E-3</v>
      </c>
      <c r="W1164" s="45">
        <v>6.03902E-3</v>
      </c>
      <c r="X1164" s="45">
        <v>4.8737010000000002E-3</v>
      </c>
      <c r="Y1164" s="45">
        <v>4.9400579999999998E-3</v>
      </c>
      <c r="Z1164" s="45">
        <v>1.2544049999999999E-2</v>
      </c>
      <c r="AA1164" s="45">
        <v>1.467369E-2</v>
      </c>
      <c r="AB1164" s="45">
        <v>4.5521299999999997E-3</v>
      </c>
      <c r="AC1164" s="45">
        <v>4.9378999999999992E-4</v>
      </c>
      <c r="AD1164" s="45">
        <v>6.5952999999999997E-4</v>
      </c>
      <c r="AE1164" s="45">
        <v>6.935E-4</v>
      </c>
    </row>
    <row r="1165" spans="1:31" ht="15" customHeight="1">
      <c r="A1165" s="42" t="s">
        <v>47</v>
      </c>
      <c r="B1165" s="42" t="s">
        <v>539</v>
      </c>
      <c r="C1165" s="42" t="s">
        <v>540</v>
      </c>
      <c r="D1165" s="42" t="s">
        <v>541</v>
      </c>
      <c r="E1165" s="42" t="s">
        <v>269</v>
      </c>
      <c r="F1165" s="42" t="s">
        <v>269</v>
      </c>
      <c r="G1165" s="42" t="s">
        <v>542</v>
      </c>
      <c r="H1165" s="43" t="s">
        <v>55</v>
      </c>
      <c r="I1165" s="44">
        <v>1</v>
      </c>
      <c r="J1165" s="45">
        <v>5.5234835999999996</v>
      </c>
      <c r="K1165" s="45">
        <v>5.2789896000000001</v>
      </c>
      <c r="L1165" s="45">
        <v>5.8194774000000002</v>
      </c>
      <c r="M1165" s="45">
        <v>5.8694166000000001</v>
      </c>
      <c r="N1165" s="45">
        <v>6.0306785999999999</v>
      </c>
      <c r="O1165" s="45">
        <v>5.9646131999999996</v>
      </c>
      <c r="P1165" s="45">
        <v>5.8106340000000003</v>
      </c>
      <c r="Q1165" s="45">
        <v>5.6587356</v>
      </c>
      <c r="R1165" s="45">
        <v>5.2847970000000002</v>
      </c>
      <c r="S1165" s="45">
        <v>3.6011500000000001</v>
      </c>
      <c r="T1165" s="45">
        <v>3.4580341818</v>
      </c>
      <c r="U1165" s="45">
        <v>3.6977354138263396</v>
      </c>
      <c r="V1165" s="45">
        <v>4.222403890592398</v>
      </c>
      <c r="W1165" s="45">
        <v>4.468677287948835</v>
      </c>
      <c r="X1165" s="45">
        <v>4.7802741478726309</v>
      </c>
      <c r="Y1165" s="45">
        <v>4.6929892787807317</v>
      </c>
      <c r="Z1165" s="45">
        <v>4.6736450025619156</v>
      </c>
      <c r="AA1165" s="45">
        <v>4.8527491499591759</v>
      </c>
      <c r="AB1165" s="45">
        <v>4.9639283911820744</v>
      </c>
      <c r="AC1165" s="45">
        <v>4.9175483351174822</v>
      </c>
      <c r="AD1165" s="45">
        <v>4.7223279132381561</v>
      </c>
      <c r="AE1165" s="45">
        <v>4.6569169505579247</v>
      </c>
    </row>
    <row r="1166" spans="1:31" ht="15" customHeight="1">
      <c r="A1166" s="42" t="s">
        <v>47</v>
      </c>
      <c r="B1166" s="42" t="s">
        <v>539</v>
      </c>
      <c r="C1166" s="42" t="s">
        <v>540</v>
      </c>
      <c r="D1166" s="42" t="s">
        <v>543</v>
      </c>
      <c r="E1166" s="42" t="s">
        <v>269</v>
      </c>
      <c r="F1166" s="42" t="s">
        <v>269</v>
      </c>
      <c r="G1166" s="42" t="s">
        <v>544</v>
      </c>
      <c r="H1166" s="43" t="s">
        <v>55</v>
      </c>
      <c r="I1166" s="44">
        <v>1</v>
      </c>
      <c r="J1166" s="45">
        <v>7.1999999999999995E-2</v>
      </c>
      <c r="K1166" s="45">
        <v>6.8000000000000005E-2</v>
      </c>
      <c r="L1166" s="45">
        <v>5.8999999999999997E-2</v>
      </c>
      <c r="M1166" s="45">
        <v>5.8000000000000003E-2</v>
      </c>
      <c r="N1166" s="45">
        <v>7.5999999999999998E-2</v>
      </c>
      <c r="O1166" s="45">
        <v>7.1999999999999995E-2</v>
      </c>
      <c r="P1166" s="45">
        <v>6.6000000000000003E-2</v>
      </c>
      <c r="Q1166" s="45">
        <v>5.4999999969999998E-2</v>
      </c>
      <c r="R1166" s="45">
        <v>4.3999999999999997E-2</v>
      </c>
      <c r="S1166" s="45">
        <v>2.9000000000000001E-2</v>
      </c>
      <c r="T1166" s="45">
        <v>3.2000000000000001E-2</v>
      </c>
      <c r="U1166" s="45">
        <v>3.8793500000000002E-2</v>
      </c>
      <c r="V1166" s="45">
        <v>3.8109200000000003E-2</v>
      </c>
      <c r="W1166" s="45">
        <v>4.2910100000000007E-2</v>
      </c>
      <c r="X1166" s="45">
        <v>5.3069999999999999E-2</v>
      </c>
      <c r="Y1166" s="45">
        <v>5.8561229999999999E-2</v>
      </c>
      <c r="Z1166" s="45">
        <v>5.5839920996512117E-2</v>
      </c>
      <c r="AA1166" s="45">
        <v>7.2547130000000001E-2</v>
      </c>
      <c r="AB1166" s="45">
        <v>5.8561739999999994E-2</v>
      </c>
      <c r="AC1166" s="45">
        <v>5.8443930000000005E-2</v>
      </c>
      <c r="AD1166" s="45">
        <v>4.4542989999999998E-2</v>
      </c>
      <c r="AE1166" s="45">
        <v>4.429657E-2</v>
      </c>
    </row>
    <row r="1167" spans="1:31" ht="15" customHeight="1">
      <c r="A1167" s="42" t="s">
        <v>47</v>
      </c>
      <c r="B1167" s="42" t="s">
        <v>539</v>
      </c>
      <c r="C1167" s="42" t="s">
        <v>545</v>
      </c>
      <c r="D1167" s="42" t="s">
        <v>546</v>
      </c>
      <c r="E1167" s="42" t="s">
        <v>269</v>
      </c>
      <c r="F1167" s="42" t="s">
        <v>269</v>
      </c>
      <c r="G1167" s="42" t="s">
        <v>547</v>
      </c>
      <c r="H1167" s="43" t="s">
        <v>56</v>
      </c>
      <c r="I1167" s="44">
        <v>298</v>
      </c>
      <c r="J1167" s="45">
        <v>6.2903625616000006E-2</v>
      </c>
      <c r="K1167" s="45">
        <v>5.0322900612000003E-2</v>
      </c>
      <c r="L1167" s="45">
        <v>5.4516475513999997E-2</v>
      </c>
      <c r="M1167" s="45">
        <v>5.1720759012000003E-2</v>
      </c>
      <c r="N1167" s="45">
        <v>5.1720759012000003E-2</v>
      </c>
      <c r="O1167" s="45">
        <v>5.3118617411999997E-2</v>
      </c>
      <c r="P1167" s="45">
        <v>5.1720759012000003E-2</v>
      </c>
      <c r="Q1167" s="45">
        <v>6.1505767513999998E-2</v>
      </c>
      <c r="R1167" s="45">
        <v>5.3118617411999997E-2</v>
      </c>
      <c r="S1167" s="45">
        <v>4.4731467310000002E-2</v>
      </c>
      <c r="T1167" s="45">
        <v>5.4516475513999997E-2</v>
      </c>
      <c r="U1167" s="45">
        <v>2.9910319599999999E-2</v>
      </c>
      <c r="V1167" s="45">
        <v>4.88538518E-2</v>
      </c>
      <c r="W1167" s="45">
        <v>5.0322900582200007E-2</v>
      </c>
      <c r="X1167" s="45">
        <v>1.342788E-2</v>
      </c>
      <c r="Y1167" s="45">
        <v>3.3003499999999998E-2</v>
      </c>
      <c r="Z1167" s="45">
        <v>9.3869999999999994E-5</v>
      </c>
      <c r="AA1167" s="45">
        <v>2.9799999999999999E-5</v>
      </c>
      <c r="AB1167" s="45">
        <v>2.7806379999999999E-6</v>
      </c>
      <c r="AC1167" s="45">
        <v>2.4614799999999998E-3</v>
      </c>
      <c r="AD1167" s="45">
        <v>2.4704199999999996E-3</v>
      </c>
      <c r="AE1167" s="45">
        <v>8.4334000000000004E-4</v>
      </c>
    </row>
    <row r="1168" spans="1:31" ht="15" customHeight="1">
      <c r="A1168" s="42" t="s">
        <v>47</v>
      </c>
      <c r="B1168" s="42" t="s">
        <v>539</v>
      </c>
      <c r="C1168" s="42" t="s">
        <v>548</v>
      </c>
      <c r="D1168" s="42" t="s">
        <v>549</v>
      </c>
      <c r="E1168" s="42" t="s">
        <v>269</v>
      </c>
      <c r="F1168" s="42" t="s">
        <v>269</v>
      </c>
      <c r="G1168" s="42" t="s">
        <v>550</v>
      </c>
      <c r="H1168" s="43" t="s">
        <v>55</v>
      </c>
      <c r="I1168" s="44">
        <v>1</v>
      </c>
      <c r="J1168" s="45">
        <v>7.1577556764000003E-2</v>
      </c>
      <c r="K1168" s="45">
        <v>6.8185230023000004E-2</v>
      </c>
      <c r="L1168" s="45">
        <v>6.8145562931000006E-2</v>
      </c>
      <c r="M1168" s="45">
        <v>7.0019611191000003E-2</v>
      </c>
      <c r="N1168" s="45">
        <v>6.6668908737000002E-2</v>
      </c>
      <c r="O1168" s="45">
        <v>6.7339793815999999E-2</v>
      </c>
      <c r="P1168" s="45">
        <v>6.8028106128000004E-2</v>
      </c>
      <c r="Q1168" s="45">
        <v>6.8195196316000004E-2</v>
      </c>
      <c r="R1168" s="45">
        <v>6.6296459936999994E-2</v>
      </c>
      <c r="S1168" s="45">
        <v>6.3452863972000006E-2</v>
      </c>
      <c r="T1168" s="45">
        <v>6.5373328898999994E-2</v>
      </c>
      <c r="U1168" s="45">
        <v>6.6544500000000006E-2</v>
      </c>
      <c r="V1168" s="45">
        <v>5.9970999999999997E-2</v>
      </c>
      <c r="W1168" s="45">
        <v>6.575947E-2</v>
      </c>
      <c r="X1168" s="45">
        <v>6.2909999999999994E-2</v>
      </c>
      <c r="Y1168" s="45">
        <v>4.730203999999999E-2</v>
      </c>
      <c r="Z1168" s="45"/>
      <c r="AA1168" s="45"/>
      <c r="AB1168" s="45"/>
      <c r="AC1168" s="45"/>
      <c r="AD1168" s="45"/>
      <c r="AE1168" s="45"/>
    </row>
    <row r="1169" spans="1:31" ht="15" customHeight="1">
      <c r="A1169" s="42" t="s">
        <v>47</v>
      </c>
      <c r="B1169" s="42" t="s">
        <v>539</v>
      </c>
      <c r="C1169" s="42" t="s">
        <v>551</v>
      </c>
      <c r="D1169" s="42" t="s">
        <v>552</v>
      </c>
      <c r="E1169" s="42" t="s">
        <v>269</v>
      </c>
      <c r="F1169" s="42" t="s">
        <v>269</v>
      </c>
      <c r="G1169" s="42" t="s">
        <v>553</v>
      </c>
      <c r="H1169" s="43" t="s">
        <v>55</v>
      </c>
      <c r="I1169" s="44">
        <v>1</v>
      </c>
      <c r="J1169" s="45">
        <v>0.89956566699999996</v>
      </c>
      <c r="K1169" s="45">
        <v>0.82414002580000001</v>
      </c>
      <c r="L1169" s="45">
        <v>0.81440768500000005</v>
      </c>
      <c r="M1169" s="45">
        <v>0.75290469800000004</v>
      </c>
      <c r="N1169" s="45">
        <v>0.76277221019999997</v>
      </c>
      <c r="O1169" s="45">
        <v>0.75878465390000005</v>
      </c>
      <c r="P1169" s="45">
        <v>0.73931997230000002</v>
      </c>
      <c r="Q1169" s="45">
        <v>0.76344806720000002</v>
      </c>
      <c r="R1169" s="45">
        <v>0.70877123590000002</v>
      </c>
      <c r="S1169" s="45">
        <v>0.6372655653</v>
      </c>
      <c r="T1169" s="45">
        <v>0.84414539300000002</v>
      </c>
      <c r="U1169" s="45">
        <v>0.73465655900000004</v>
      </c>
      <c r="V1169" s="45">
        <v>0.69613270999999999</v>
      </c>
      <c r="W1169" s="45">
        <v>0.73512965890000004</v>
      </c>
      <c r="X1169" s="45">
        <v>0.74891714170000001</v>
      </c>
      <c r="Y1169" s="45">
        <v>0.80609464389999996</v>
      </c>
      <c r="Z1169" s="45">
        <v>0.78872511899999997</v>
      </c>
      <c r="AA1169" s="45">
        <v>0.75344538360000002</v>
      </c>
      <c r="AB1169" s="45">
        <v>0.74060410060000004</v>
      </c>
      <c r="AC1169" s="45">
        <v>0.71343464919999999</v>
      </c>
      <c r="AD1169" s="45">
        <v>0.66288054559999998</v>
      </c>
      <c r="AE1169" s="45">
        <v>0.72377526130000003</v>
      </c>
    </row>
    <row r="1170" spans="1:31" ht="15" customHeight="1">
      <c r="A1170" s="42" t="s">
        <v>47</v>
      </c>
      <c r="B1170" s="42" t="s">
        <v>539</v>
      </c>
      <c r="C1170" s="42" t="s">
        <v>551</v>
      </c>
      <c r="D1170" s="42" t="s">
        <v>552</v>
      </c>
      <c r="E1170" s="42" t="s">
        <v>269</v>
      </c>
      <c r="F1170" s="42" t="s">
        <v>269</v>
      </c>
      <c r="G1170" s="42" t="s">
        <v>554</v>
      </c>
      <c r="H1170" s="43" t="s">
        <v>55</v>
      </c>
      <c r="I1170" s="44">
        <v>1</v>
      </c>
      <c r="J1170" s="45">
        <v>1.1993758322000001</v>
      </c>
      <c r="K1170" s="45">
        <v>1.0988758963</v>
      </c>
      <c r="L1170" s="45">
        <v>1.0858994419000001</v>
      </c>
      <c r="M1170" s="45">
        <v>1.0039179878</v>
      </c>
      <c r="N1170" s="45">
        <v>1.0170296136000001</v>
      </c>
      <c r="O1170" s="45">
        <v>1.0117579290000001</v>
      </c>
      <c r="P1170" s="45">
        <v>0.98573743449999995</v>
      </c>
      <c r="Q1170" s="45">
        <v>1.0179082277</v>
      </c>
      <c r="R1170" s="45">
        <v>0.94505084309999998</v>
      </c>
      <c r="S1170" s="45">
        <v>0.84961983470000002</v>
      </c>
      <c r="T1170" s="45">
        <v>1.0448073362999999</v>
      </c>
      <c r="U1170" s="45">
        <v>0.9787085217</v>
      </c>
      <c r="V1170" s="45">
        <v>0.89314502549999997</v>
      </c>
      <c r="W1170" s="45">
        <v>0.93315575989999999</v>
      </c>
      <c r="X1170" s="45">
        <v>0.95525628380000005</v>
      </c>
      <c r="Y1170" s="45">
        <v>1.0537286486999999</v>
      </c>
      <c r="Z1170" s="45">
        <v>0.9983083747</v>
      </c>
      <c r="AA1170" s="45">
        <v>0.92842476090000003</v>
      </c>
      <c r="AB1170" s="45">
        <v>0.89490225369999998</v>
      </c>
      <c r="AC1170" s="45">
        <v>0.86300180329999998</v>
      </c>
      <c r="AD1170" s="45">
        <v>0.71356982059999996</v>
      </c>
      <c r="AE1170" s="45">
        <v>0.739387558</v>
      </c>
    </row>
    <row r="1171" spans="1:31" ht="15" customHeight="1">
      <c r="A1171" s="42" t="s">
        <v>47</v>
      </c>
      <c r="B1171" s="42" t="s">
        <v>539</v>
      </c>
      <c r="C1171" s="42" t="s">
        <v>551</v>
      </c>
      <c r="D1171" s="42" t="s">
        <v>555</v>
      </c>
      <c r="E1171" s="42" t="s">
        <v>269</v>
      </c>
      <c r="F1171" s="42" t="s">
        <v>269</v>
      </c>
      <c r="G1171" s="42" t="s">
        <v>556</v>
      </c>
      <c r="H1171" s="43" t="s">
        <v>55</v>
      </c>
      <c r="I1171" s="44">
        <v>1</v>
      </c>
      <c r="J1171" s="45">
        <v>0.42190352202018971</v>
      </c>
      <c r="K1171" s="45">
        <v>0.39236845063359971</v>
      </c>
      <c r="L1171" s="45">
        <v>0.34501820591120574</v>
      </c>
      <c r="M1171" s="45">
        <v>0.35439839058378747</v>
      </c>
      <c r="N1171" s="45">
        <v>0.32432106814298284</v>
      </c>
      <c r="O1171" s="45">
        <v>0.35165057316137899</v>
      </c>
      <c r="P1171" s="45">
        <v>0.35233259408091538</v>
      </c>
      <c r="Q1171" s="45">
        <v>0.35017142267524476</v>
      </c>
      <c r="R1171" s="45">
        <v>0.34500157135229553</v>
      </c>
      <c r="S1171" s="45">
        <v>0.32544485159363834</v>
      </c>
      <c r="T1171" s="45">
        <v>0.33051662725741432</v>
      </c>
      <c r="U1171" s="45">
        <v>0.32158695021381634</v>
      </c>
      <c r="V1171" s="45">
        <v>0.31221720101503647</v>
      </c>
      <c r="W1171" s="45">
        <v>0.30208749377689598</v>
      </c>
      <c r="X1171" s="45">
        <v>0.29722983762445843</v>
      </c>
      <c r="Y1171" s="45">
        <v>0.327124959249671</v>
      </c>
      <c r="Z1171" s="45">
        <v>0.33069964291528903</v>
      </c>
      <c r="AA1171" s="45">
        <v>0.3313017751926729</v>
      </c>
      <c r="AB1171" s="45">
        <v>0.33420030963485881</v>
      </c>
      <c r="AC1171" s="45">
        <v>0.34236046547897181</v>
      </c>
      <c r="AD1171" s="45">
        <v>0.34247256299164053</v>
      </c>
      <c r="AE1171" s="45">
        <v>0.34746845871119159</v>
      </c>
    </row>
    <row r="1172" spans="1:31" ht="15" customHeight="1">
      <c r="A1172" s="42" t="s">
        <v>47</v>
      </c>
      <c r="B1172" s="42" t="s">
        <v>539</v>
      </c>
      <c r="C1172" s="42" t="s">
        <v>557</v>
      </c>
      <c r="D1172" s="42" t="s">
        <v>269</v>
      </c>
      <c r="E1172" s="42" t="s">
        <v>269</v>
      </c>
      <c r="F1172" s="42" t="s">
        <v>269</v>
      </c>
      <c r="G1172" s="42" t="s">
        <v>558</v>
      </c>
      <c r="H1172" s="43" t="s">
        <v>559</v>
      </c>
      <c r="I1172" s="44">
        <v>12200</v>
      </c>
      <c r="J1172" s="45">
        <v>0.25867299046895997</v>
      </c>
      <c r="K1172" s="45">
        <v>0.1802772120276</v>
      </c>
      <c r="L1172" s="45">
        <v>0.1873063693773</v>
      </c>
      <c r="M1172" s="45">
        <v>0.16621889732819997</v>
      </c>
      <c r="N1172" s="45">
        <v>0.15149901487824</v>
      </c>
      <c r="O1172" s="45">
        <v>0.13512521305187999</v>
      </c>
      <c r="P1172" s="45">
        <v>0.14513142527909997</v>
      </c>
      <c r="Q1172" s="45">
        <v>0.13537330095833999</v>
      </c>
      <c r="R1172" s="45">
        <v>0.11569166037917999</v>
      </c>
      <c r="S1172" s="45">
        <v>7.8726562316640006E-2</v>
      </c>
      <c r="T1172" s="45">
        <v>0.10014481824102001</v>
      </c>
      <c r="U1172" s="45">
        <v>0.13173467833026001</v>
      </c>
      <c r="V1172" s="45">
        <v>0.11759366766203999</v>
      </c>
      <c r="W1172" s="45">
        <v>0.1041969207132</v>
      </c>
      <c r="X1172" s="45">
        <v>9.4356100423619998E-2</v>
      </c>
      <c r="Y1172" s="45">
        <v>9.0882869733179994E-2</v>
      </c>
      <c r="Z1172" s="45">
        <v>8.2282488975900001E-2</v>
      </c>
      <c r="AA1172" s="45">
        <v>8.0793961537139997E-2</v>
      </c>
      <c r="AB1172" s="45">
        <v>7.6824555033779995E-2</v>
      </c>
      <c r="AC1172" s="45">
        <v>6.5412511336620002E-2</v>
      </c>
      <c r="AD1172" s="45">
        <v>5.8217962049279988E-2</v>
      </c>
      <c r="AE1172" s="45">
        <v>6.2683544365559993E-2</v>
      </c>
    </row>
    <row r="1173" spans="1:31" ht="15" customHeight="1">
      <c r="A1173" s="42" t="s">
        <v>47</v>
      </c>
      <c r="B1173" s="42" t="s">
        <v>539</v>
      </c>
      <c r="C1173" s="42" t="s">
        <v>557</v>
      </c>
      <c r="D1173" s="42" t="s">
        <v>269</v>
      </c>
      <c r="E1173" s="42" t="s">
        <v>269</v>
      </c>
      <c r="F1173" s="42" t="s">
        <v>269</v>
      </c>
      <c r="G1173" s="42" t="s">
        <v>558</v>
      </c>
      <c r="H1173" s="43" t="s">
        <v>560</v>
      </c>
      <c r="I1173" s="44">
        <v>8830</v>
      </c>
      <c r="J1173" s="45">
        <v>3.7546297421968793E-2</v>
      </c>
      <c r="K1173" s="45">
        <v>2.9741729980323595E-2</v>
      </c>
      <c r="L1173" s="45">
        <v>2.1304359773139596E-2</v>
      </c>
      <c r="M1173" s="45">
        <v>3.0163598490682796E-2</v>
      </c>
      <c r="N1173" s="45">
        <v>1.6452871904008799E-2</v>
      </c>
      <c r="O1173" s="45">
        <v>1.5398200628110799E-2</v>
      </c>
      <c r="P1173" s="45">
        <v>1.7718477435086401E-2</v>
      </c>
      <c r="Q1173" s="45">
        <v>2.0882491262780394E-2</v>
      </c>
      <c r="R1173" s="45">
        <v>3.1007335511401196E-2</v>
      </c>
      <c r="S1173" s="45">
        <v>1.6241937648829197E-2</v>
      </c>
      <c r="T1173" s="45">
        <v>2.1515294028319198E-2</v>
      </c>
      <c r="U1173" s="45">
        <v>3.965563997376479E-2</v>
      </c>
      <c r="V1173" s="45">
        <v>2.4257439345654001E-2</v>
      </c>
      <c r="W1173" s="45">
        <v>2.3835570835294796E-2</v>
      </c>
      <c r="X1173" s="45">
        <v>3.2694809552837996E-2</v>
      </c>
      <c r="Y1173" s="45">
        <v>3.3116678063197194E-2</v>
      </c>
      <c r="Z1173" s="45">
        <v>3.0163598490682796E-2</v>
      </c>
      <c r="AA1173" s="45">
        <v>2.4679307856013199E-2</v>
      </c>
      <c r="AB1173" s="45">
        <v>2.5523044876731595E-2</v>
      </c>
      <c r="AC1173" s="45">
        <v>2.1304359773139596E-2</v>
      </c>
      <c r="AD1173" s="45">
        <v>1.8984082966163999E-2</v>
      </c>
      <c r="AE1173" s="45">
        <v>2.2359031049037598E-2</v>
      </c>
    </row>
    <row r="1174" spans="1:31" ht="15" customHeight="1">
      <c r="A1174" s="42" t="s">
        <v>47</v>
      </c>
      <c r="B1174" s="42" t="s">
        <v>539</v>
      </c>
      <c r="C1174" s="42" t="s">
        <v>557</v>
      </c>
      <c r="D1174" s="42" t="s">
        <v>269</v>
      </c>
      <c r="E1174" s="42" t="s">
        <v>269</v>
      </c>
      <c r="F1174" s="42" t="s">
        <v>269</v>
      </c>
      <c r="G1174" s="42" t="s">
        <v>558</v>
      </c>
      <c r="H1174" s="43" t="s">
        <v>561</v>
      </c>
      <c r="I1174" s="44">
        <v>10300</v>
      </c>
      <c r="J1174" s="45">
        <v>5.4946451070000001E-5</v>
      </c>
      <c r="K1174" s="45">
        <v>5.4946451070000001E-5</v>
      </c>
      <c r="L1174" s="45">
        <v>2.9671083577799996E-3</v>
      </c>
      <c r="M1174" s="45">
        <v>4.5056089877399995E-3</v>
      </c>
      <c r="N1174" s="45">
        <v>4.2308767323899999E-3</v>
      </c>
      <c r="O1174" s="45">
        <v>5.9891631666299993E-3</v>
      </c>
      <c r="P1174" s="45">
        <v>5.8792702644899992E-3</v>
      </c>
      <c r="Q1174" s="45">
        <v>2.9671083577799996E-3</v>
      </c>
      <c r="R1174" s="45">
        <v>2.9671083577799996E-3</v>
      </c>
      <c r="S1174" s="45">
        <v>1.5385006299600001E-3</v>
      </c>
      <c r="T1174" s="45">
        <v>1.5934470810299998E-3</v>
      </c>
      <c r="U1174" s="45">
        <v>2.5275367492199998E-3</v>
      </c>
      <c r="V1174" s="45">
        <v>2.7473225534999997E-3</v>
      </c>
      <c r="W1174" s="45">
        <v>2.7473225534999997E-3</v>
      </c>
      <c r="X1174" s="45">
        <v>3.2967870641999997E-3</v>
      </c>
      <c r="Y1174" s="45">
        <v>3.1868941620599995E-3</v>
      </c>
      <c r="Z1174" s="45">
        <v>2.9671083577799996E-3</v>
      </c>
      <c r="AA1174" s="45">
        <v>3.1868941620599995E-3</v>
      </c>
      <c r="AB1174" s="45">
        <v>3.2967870641999997E-3</v>
      </c>
      <c r="AC1174" s="45">
        <v>3.1319477109899995E-3</v>
      </c>
      <c r="AD1174" s="45">
        <v>3.1319477109899995E-3</v>
      </c>
      <c r="AE1174" s="45">
        <v>3.46162641741E-3</v>
      </c>
    </row>
    <row r="1175" spans="1:31" ht="15" customHeight="1">
      <c r="A1175" s="42" t="s">
        <v>47</v>
      </c>
      <c r="B1175" s="42" t="s">
        <v>539</v>
      </c>
      <c r="C1175" s="42" t="s">
        <v>557</v>
      </c>
      <c r="D1175" s="42" t="s">
        <v>269</v>
      </c>
      <c r="E1175" s="42" t="s">
        <v>269</v>
      </c>
      <c r="F1175" s="42" t="s">
        <v>269</v>
      </c>
      <c r="G1175" s="42" t="s">
        <v>558</v>
      </c>
      <c r="H1175" s="43" t="s">
        <v>562</v>
      </c>
      <c r="I1175" s="44">
        <v>7390</v>
      </c>
      <c r="J1175" s="45">
        <v>0.13540738853486697</v>
      </c>
      <c r="K1175" s="45">
        <v>9.5958376784817279E-2</v>
      </c>
      <c r="L1175" s="45">
        <v>8.2075453194960887E-2</v>
      </c>
      <c r="M1175" s="45">
        <v>7.4254087792224879E-2</v>
      </c>
      <c r="N1175" s="45">
        <v>7.5329525535101083E-2</v>
      </c>
      <c r="O1175" s="45">
        <v>7.1027774563596283E-2</v>
      </c>
      <c r="P1175" s="45">
        <v>7.5378409068868196E-2</v>
      </c>
      <c r="Q1175" s="45">
        <v>7.7284866885785078E-2</v>
      </c>
      <c r="R1175" s="45">
        <v>7.3423067718184187E-2</v>
      </c>
      <c r="S1175" s="45">
        <v>5.4847324886686186E-2</v>
      </c>
      <c r="T1175" s="45">
        <v>7.518287493379977E-2</v>
      </c>
      <c r="U1175" s="45">
        <v>0.10050454542515758</v>
      </c>
      <c r="V1175" s="45">
        <v>9.1607742279545379E-2</v>
      </c>
      <c r="W1175" s="45">
        <v>8.5546184092424982E-2</v>
      </c>
      <c r="X1175" s="45">
        <v>9.8598087608240695E-2</v>
      </c>
      <c r="Y1175" s="45">
        <v>0.10055342895892468</v>
      </c>
      <c r="Z1175" s="45">
        <v>0.10197105143817058</v>
      </c>
      <c r="AA1175" s="45">
        <v>0.10744600722008578</v>
      </c>
      <c r="AB1175" s="45">
        <v>0.11472965375138366</v>
      </c>
      <c r="AC1175" s="45">
        <v>0.10710382248371608</v>
      </c>
      <c r="AD1175" s="45">
        <v>0.10989018390844078</v>
      </c>
      <c r="AE1175" s="45">
        <v>0.11570732442672568</v>
      </c>
    </row>
    <row r="1176" spans="1:31" ht="15" customHeight="1">
      <c r="A1176" s="42" t="s">
        <v>47</v>
      </c>
      <c r="B1176" s="42" t="s">
        <v>539</v>
      </c>
      <c r="C1176" s="42" t="s">
        <v>557</v>
      </c>
      <c r="D1176" s="42" t="s">
        <v>269</v>
      </c>
      <c r="E1176" s="42" t="s">
        <v>269</v>
      </c>
      <c r="F1176" s="42" t="s">
        <v>269</v>
      </c>
      <c r="G1176" s="42" t="s">
        <v>558</v>
      </c>
      <c r="H1176" s="43" t="s">
        <v>563</v>
      </c>
      <c r="I1176" s="44">
        <v>14800</v>
      </c>
      <c r="J1176" s="45">
        <v>2.9141141879807993E-2</v>
      </c>
      <c r="K1176" s="45">
        <v>1.925396874201599E-2</v>
      </c>
      <c r="L1176" s="45">
        <v>1.847340244166399E-2</v>
      </c>
      <c r="M1176" s="45">
        <v>1.925396874201599E-2</v>
      </c>
      <c r="N1176" s="45">
        <v>1.9123874358623994E-2</v>
      </c>
      <c r="O1176" s="45">
        <v>1.8343308058271991E-2</v>
      </c>
      <c r="P1176" s="45">
        <v>2.1855856409855993E-2</v>
      </c>
      <c r="Q1176" s="45">
        <v>2.1205384492895992E-2</v>
      </c>
      <c r="R1176" s="45">
        <v>2.0034535042367994E-2</v>
      </c>
      <c r="S1176" s="45">
        <v>1.5481231623647994E-2</v>
      </c>
      <c r="T1176" s="45">
        <v>2.0294723809151993E-2</v>
      </c>
      <c r="U1176" s="45">
        <v>2.562859352822399E-2</v>
      </c>
      <c r="V1176" s="45">
        <v>2.7840198045887991E-2</v>
      </c>
      <c r="W1176" s="45">
        <v>2.4067460927519994E-2</v>
      </c>
      <c r="X1176" s="45">
        <v>2.7059631745535991E-2</v>
      </c>
      <c r="Y1176" s="45">
        <v>2.8360575579455989E-2</v>
      </c>
      <c r="Z1176" s="45">
        <v>3.0181896946943988E-2</v>
      </c>
      <c r="AA1176" s="45">
        <v>3.3434256531743985E-2</v>
      </c>
      <c r="AB1176" s="45">
        <v>3.4475011598879987E-2</v>
      </c>
      <c r="AC1176" s="45">
        <v>3.3174067764959986E-2</v>
      </c>
      <c r="AD1176" s="45">
        <v>3.460510598227199E-2</v>
      </c>
      <c r="AE1176" s="45">
        <v>3.9418598167775987E-2</v>
      </c>
    </row>
    <row r="1177" spans="1:31" ht="15" customHeight="1">
      <c r="A1177" s="42" t="s">
        <v>47</v>
      </c>
      <c r="B1177" s="42" t="s">
        <v>539</v>
      </c>
      <c r="C1177" s="42" t="s">
        <v>557</v>
      </c>
      <c r="D1177" s="42" t="s">
        <v>269</v>
      </c>
      <c r="E1177" s="42" t="s">
        <v>269</v>
      </c>
      <c r="F1177" s="42" t="s">
        <v>269</v>
      </c>
      <c r="G1177" s="42" t="s">
        <v>558</v>
      </c>
      <c r="H1177" s="43" t="s">
        <v>564</v>
      </c>
      <c r="I1177" s="44">
        <v>17200</v>
      </c>
      <c r="J1177" s="45">
        <v>3.5030739739474286E-3</v>
      </c>
      <c r="K1177" s="45">
        <v>3.8718186027840002E-3</v>
      </c>
      <c r="L1177" s="45">
        <v>9.6795465069600007E-3</v>
      </c>
      <c r="M1177" s="45">
        <v>9.0957008446354293E-3</v>
      </c>
      <c r="N1177" s="45">
        <v>9.1878870018445719E-3</v>
      </c>
      <c r="O1177" s="45">
        <v>8.0509243962651432E-3</v>
      </c>
      <c r="P1177" s="45">
        <v>1.1553998370212572E-2</v>
      </c>
      <c r="Q1177" s="45">
        <v>9.0342434064960026E-3</v>
      </c>
      <c r="R1177" s="45">
        <v>9.2493444399839985E-3</v>
      </c>
      <c r="S1177" s="45">
        <v>7.4056212958011434E-3</v>
      </c>
      <c r="T1177" s="45">
        <v>8.4503977441714295E-3</v>
      </c>
      <c r="U1177" s="45">
        <v>1.017120601207543E-2</v>
      </c>
      <c r="V1177" s="45">
        <v>1.0232663450214858E-2</v>
      </c>
      <c r="W1177" s="45">
        <v>8.9113285302171441E-3</v>
      </c>
      <c r="X1177" s="45">
        <v>9.218615720914286E-3</v>
      </c>
      <c r="Y1177" s="45">
        <v>1.0109748573936001E-2</v>
      </c>
      <c r="Z1177" s="45">
        <v>1.0201934731145145E-2</v>
      </c>
      <c r="AA1177" s="45">
        <v>1.0079019854866285E-2</v>
      </c>
      <c r="AB1177" s="45">
        <v>1.0447764483702857E-2</v>
      </c>
      <c r="AC1177" s="45">
        <v>1.017120601207543E-2</v>
      </c>
      <c r="AD1177" s="45">
        <v>1.1062338865097145E-2</v>
      </c>
      <c r="AE1177" s="45">
        <v>1.2137844032537143E-2</v>
      </c>
    </row>
    <row r="1178" spans="1:31" ht="15" customHeight="1">
      <c r="A1178" s="42" t="s">
        <v>47</v>
      </c>
      <c r="B1178" s="42" t="s">
        <v>539</v>
      </c>
      <c r="C1178" s="42" t="s">
        <v>557</v>
      </c>
      <c r="D1178" s="42" t="s">
        <v>269</v>
      </c>
      <c r="E1178" s="42" t="s">
        <v>269</v>
      </c>
      <c r="F1178" s="42" t="s">
        <v>269</v>
      </c>
      <c r="G1178" s="42" t="s">
        <v>558</v>
      </c>
      <c r="H1178" s="43" t="s">
        <v>565</v>
      </c>
      <c r="I1178" s="44">
        <v>22800</v>
      </c>
      <c r="J1178" s="45">
        <v>4.9522102710294821E-2</v>
      </c>
      <c r="K1178" s="45">
        <v>3.3648200712863979E-2</v>
      </c>
      <c r="L1178" s="45">
        <v>2.984740727685941E-2</v>
      </c>
      <c r="M1178" s="45">
        <v>3.588396155757255E-2</v>
      </c>
      <c r="N1178" s="45">
        <v>3.431892896627655E-2</v>
      </c>
      <c r="O1178" s="45">
        <v>3.7337206106633117E-2</v>
      </c>
      <c r="P1178" s="45">
        <v>3.6219325684278839E-2</v>
      </c>
      <c r="Q1178" s="45">
        <v>2.8953102938975985E-2</v>
      </c>
      <c r="R1178" s="45">
        <v>2.6493766009796558E-2</v>
      </c>
      <c r="S1178" s="45">
        <v>2.034542368684799E-2</v>
      </c>
      <c r="T1178" s="45">
        <v>2.6158401883090269E-2</v>
      </c>
      <c r="U1178" s="45">
        <v>3.208316812156798E-2</v>
      </c>
      <c r="V1178" s="45">
        <v>3.2194956163803412E-2</v>
      </c>
      <c r="W1178" s="45">
        <v>3.3089260501686833E-2</v>
      </c>
      <c r="X1178" s="45">
        <v>3.5548597430866267E-2</v>
      </c>
      <c r="Y1178" s="45">
        <v>3.6107537642043407E-2</v>
      </c>
      <c r="Z1178" s="45">
        <v>3.9908331078047976E-2</v>
      </c>
      <c r="AA1178" s="45">
        <v>3.3648200712863979E-2</v>
      </c>
      <c r="AB1178" s="45">
        <v>3.7113630022162267E-2</v>
      </c>
      <c r="AC1178" s="45">
        <v>3.6107537642043407E-2</v>
      </c>
      <c r="AD1178" s="45">
        <v>3.5660385473101693E-2</v>
      </c>
      <c r="AE1178" s="45">
        <v>4.2926608218404549E-2</v>
      </c>
    </row>
    <row r="1179" spans="1:31" ht="15" customHeight="1">
      <c r="A1179" s="42" t="s">
        <v>47</v>
      </c>
      <c r="B1179" s="42" t="s">
        <v>539</v>
      </c>
      <c r="C1179" s="42" t="s">
        <v>566</v>
      </c>
      <c r="D1179" s="42" t="s">
        <v>269</v>
      </c>
      <c r="E1179" s="42" t="s">
        <v>269</v>
      </c>
      <c r="F1179" s="42" t="s">
        <v>269</v>
      </c>
      <c r="G1179" s="42" t="s">
        <v>567</v>
      </c>
      <c r="H1179" s="43" t="s">
        <v>568</v>
      </c>
      <c r="I1179" s="44">
        <v>1430</v>
      </c>
      <c r="J1179" s="45">
        <v>0.35939152871929347</v>
      </c>
      <c r="K1179" s="45">
        <v>0.32158536182703745</v>
      </c>
      <c r="L1179" s="45">
        <v>0.28322831813551153</v>
      </c>
      <c r="M1179" s="45">
        <v>0.25845547710536421</v>
      </c>
      <c r="N1179" s="45">
        <v>0.23342226178702485</v>
      </c>
      <c r="O1179" s="45">
        <v>0.18167847908118176</v>
      </c>
      <c r="P1179" s="45">
        <v>0.18257355073075626</v>
      </c>
      <c r="Q1179" s="45">
        <v>0.15675831172335833</v>
      </c>
      <c r="R1179" s="45">
        <v>0.15374541341651099</v>
      </c>
      <c r="S1179" s="45">
        <v>0.14436769745938571</v>
      </c>
      <c r="T1179" s="45">
        <v>0.13387337651515802</v>
      </c>
      <c r="U1179" s="45">
        <v>0.11879593283321584</v>
      </c>
      <c r="V1179" s="45">
        <v>9.9210565853014632E-2</v>
      </c>
      <c r="W1179" s="45">
        <v>9.2811319472584836E-2</v>
      </c>
      <c r="X1179" s="45">
        <v>9.3503736367809204E-2</v>
      </c>
      <c r="Y1179" s="45">
        <v>8.4516322988937118E-2</v>
      </c>
      <c r="Z1179" s="45">
        <v>4.2572545996088264E-2</v>
      </c>
      <c r="AA1179" s="45">
        <v>4.2890138196586158E-2</v>
      </c>
      <c r="AB1179" s="45">
        <v>4.3210099590910551E-2</v>
      </c>
      <c r="AC1179" s="45">
        <v>4.3532451395722586E-2</v>
      </c>
      <c r="AD1179" s="45">
        <v>4.3857200683242628E-2</v>
      </c>
      <c r="AE1179" s="45">
        <v>4.4184368670131813E-2</v>
      </c>
    </row>
    <row r="1180" spans="1:31" ht="15" customHeight="1">
      <c r="A1180" s="42" t="s">
        <v>47</v>
      </c>
      <c r="B1180" s="42" t="s">
        <v>539</v>
      </c>
      <c r="C1180" s="42" t="s">
        <v>566</v>
      </c>
      <c r="D1180" s="42" t="s">
        <v>269</v>
      </c>
      <c r="E1180" s="42" t="s">
        <v>269</v>
      </c>
      <c r="F1180" s="42" t="s">
        <v>269</v>
      </c>
      <c r="G1180" s="42" t="s">
        <v>567</v>
      </c>
      <c r="H1180" s="43" t="s">
        <v>569</v>
      </c>
      <c r="I1180" s="44">
        <v>124</v>
      </c>
      <c r="J1180" s="45">
        <v>1.0262604935342163E-2</v>
      </c>
      <c r="K1180" s="45">
        <v>1.2401939498902916E-2</v>
      </c>
      <c r="L1180" s="45">
        <v>1.4570925896663379E-2</v>
      </c>
      <c r="M1180" s="45">
        <v>1.5991586556619621E-2</v>
      </c>
      <c r="N1180" s="45">
        <v>1.7425679081821969E-2</v>
      </c>
      <c r="O1180" s="45">
        <v>2.0228470672177184E-2</v>
      </c>
      <c r="P1180" s="45">
        <v>2.0334086746234891E-2</v>
      </c>
      <c r="Q1180" s="45">
        <v>2.1808425165902881E-2</v>
      </c>
      <c r="R1180" s="45">
        <v>2.5100628484463379E-2</v>
      </c>
      <c r="S1180" s="45">
        <v>2.6836181432476812E-2</v>
      </c>
      <c r="T1180" s="45">
        <v>2.8628948850903748E-2</v>
      </c>
      <c r="U1180" s="45">
        <v>2.9756388003501773E-2</v>
      </c>
      <c r="V1180" s="45">
        <v>3.1118383742822185E-2</v>
      </c>
      <c r="W1180" s="45">
        <v>3.171633608982407E-2</v>
      </c>
      <c r="X1180" s="45">
        <v>3.1952955147585602E-2</v>
      </c>
      <c r="Y1180" s="45">
        <v>3.1938362882950259E-2</v>
      </c>
      <c r="Z1180" s="45">
        <v>3.2176621276624663E-2</v>
      </c>
      <c r="AA1180" s="45">
        <v>3.2416659632723201E-2</v>
      </c>
      <c r="AB1180" s="45">
        <v>3.2658488641710885E-2</v>
      </c>
      <c r="AC1180" s="45">
        <v>3.2902124339285244E-2</v>
      </c>
      <c r="AD1180" s="45">
        <v>3.3147572070678755E-2</v>
      </c>
      <c r="AE1180" s="45">
        <v>3.3394847871588966E-2</v>
      </c>
    </row>
    <row r="1181" spans="1:31" ht="15" customHeight="1">
      <c r="A1181" s="42" t="s">
        <v>47</v>
      </c>
      <c r="B1181" s="42" t="s">
        <v>539</v>
      </c>
      <c r="C1181" s="42" t="s">
        <v>566</v>
      </c>
      <c r="D1181" s="42" t="s">
        <v>269</v>
      </c>
      <c r="E1181" s="42" t="s">
        <v>269</v>
      </c>
      <c r="F1181" s="42" t="s">
        <v>269</v>
      </c>
      <c r="G1181" s="42" t="s">
        <v>567</v>
      </c>
      <c r="H1181" s="43" t="s">
        <v>570</v>
      </c>
      <c r="I1181" s="44">
        <v>1640</v>
      </c>
      <c r="J1181" s="45">
        <v>1.5232362099389493E-3</v>
      </c>
      <c r="K1181" s="45">
        <v>1.5339740281359005E-3</v>
      </c>
      <c r="L1181" s="45">
        <v>1.544787540922357E-3</v>
      </c>
      <c r="M1181" s="45">
        <v>1.4748870129653961E-3</v>
      </c>
      <c r="N1181" s="45">
        <v>1.4042155019500483E-3</v>
      </c>
      <c r="O1181" s="45">
        <v>1.3327713107962572E-3</v>
      </c>
      <c r="P1181" s="45">
        <v>1.2605528922096283E-3</v>
      </c>
      <c r="Q1181" s="45">
        <v>1.1875634374848506E-3</v>
      </c>
      <c r="R1181" s="45">
        <v>1.3124387986826374E-3</v>
      </c>
      <c r="S1181" s="45">
        <v>1.362385461749364E-3</v>
      </c>
      <c r="T1181" s="45">
        <v>1.4123321248160903E-3</v>
      </c>
      <c r="U1181" s="45">
        <v>1.4264550544053577E-3</v>
      </c>
      <c r="V1181" s="45">
        <v>1.4407201416671543E-3</v>
      </c>
      <c r="W1181" s="45">
        <v>1.4514675518280914E-3</v>
      </c>
      <c r="X1181" s="45">
        <v>1.4622961949447592E-3</v>
      </c>
      <c r="Y1181" s="45">
        <v>4.2354835034854406E-4</v>
      </c>
      <c r="Z1181" s="45">
        <v>4.2670799725866662E-4</v>
      </c>
      <c r="AA1181" s="45">
        <v>4.298912490151361E-4</v>
      </c>
      <c r="AB1181" s="45">
        <v>4.3309824738880159E-4</v>
      </c>
      <c r="AC1181" s="45">
        <v>4.3632920503593626E-4</v>
      </c>
      <c r="AD1181" s="45">
        <v>4.3958419284196481E-4</v>
      </c>
      <c r="AE1181" s="45">
        <v>4.4286342346316052E-4</v>
      </c>
    </row>
    <row r="1182" spans="1:31" ht="15" customHeight="1">
      <c r="A1182" s="42" t="s">
        <v>47</v>
      </c>
      <c r="B1182" s="42" t="s">
        <v>539</v>
      </c>
      <c r="C1182" s="42" t="s">
        <v>566</v>
      </c>
      <c r="D1182" s="42" t="s">
        <v>269</v>
      </c>
      <c r="E1182" s="42" t="s">
        <v>269</v>
      </c>
      <c r="F1182" s="42" t="s">
        <v>269</v>
      </c>
      <c r="G1182" s="42" t="s">
        <v>571</v>
      </c>
      <c r="H1182" s="43" t="s">
        <v>562</v>
      </c>
      <c r="I1182" s="44">
        <v>7390</v>
      </c>
      <c r="J1182" s="45">
        <v>1.2253772885664278E-3</v>
      </c>
      <c r="K1182" s="45">
        <v>1.0883997421237881E-3</v>
      </c>
      <c r="L1182" s="45">
        <v>9.2627995976434321E-4</v>
      </c>
      <c r="M1182" s="45">
        <v>7.8739737749552899E-4</v>
      </c>
      <c r="N1182" s="45">
        <v>6.7333952517249535E-4</v>
      </c>
      <c r="O1182" s="45">
        <v>6.6759036088803205E-4</v>
      </c>
      <c r="P1182" s="45">
        <v>5.6186114070021762E-4</v>
      </c>
      <c r="Q1182" s="45">
        <v>5.2428307547566224E-4</v>
      </c>
      <c r="R1182" s="45">
        <v>5.6467444740799285E-4</v>
      </c>
      <c r="S1182" s="45">
        <v>4.8392093340050716E-4</v>
      </c>
      <c r="T1182" s="45">
        <v>4.8605766277306936E-4</v>
      </c>
      <c r="U1182" s="45">
        <v>4.6429402291112734E-4</v>
      </c>
      <c r="V1182" s="45">
        <v>4.1659357771338504E-4</v>
      </c>
      <c r="W1182" s="45">
        <v>3.8389797128486933E-4</v>
      </c>
      <c r="X1182" s="45">
        <v>3.5255230156086749E-4</v>
      </c>
      <c r="Y1182" s="45">
        <v>3.1140363498142912E-4</v>
      </c>
      <c r="Z1182" s="45">
        <v>2.8331776473698093E-4</v>
      </c>
      <c r="AA1182" s="45">
        <v>2.4666379205989076E-4</v>
      </c>
      <c r="AB1182" s="45">
        <v>2.1255978921261252E-4</v>
      </c>
      <c r="AC1182" s="45">
        <v>1.6374163718440974E-4</v>
      </c>
      <c r="AD1182" s="45">
        <v>1.4392030792057534E-4</v>
      </c>
      <c r="AE1182" s="45">
        <v>1.3073227907845313E-4</v>
      </c>
    </row>
    <row r="1183" spans="1:31" ht="15" customHeight="1">
      <c r="A1183" s="42" t="s">
        <v>47</v>
      </c>
      <c r="B1183" s="42" t="s">
        <v>539</v>
      </c>
      <c r="C1183" s="42" t="s">
        <v>566</v>
      </c>
      <c r="D1183" s="42" t="s">
        <v>269</v>
      </c>
      <c r="E1183" s="42" t="s">
        <v>269</v>
      </c>
      <c r="F1183" s="42" t="s">
        <v>269</v>
      </c>
      <c r="G1183" s="42" t="s">
        <v>571</v>
      </c>
      <c r="H1183" s="43" t="s">
        <v>572</v>
      </c>
      <c r="I1183" s="44">
        <v>3500</v>
      </c>
      <c r="J1183" s="45">
        <v>1.4271014807279998E-3</v>
      </c>
      <c r="K1183" s="45">
        <v>1.6016707977802561E-3</v>
      </c>
      <c r="L1183" s="45">
        <v>1.8443231365885761E-3</v>
      </c>
      <c r="M1183" s="45">
        <v>2.0554052447762398E-3</v>
      </c>
      <c r="N1183" s="45">
        <v>2.2658850911188803E-3</v>
      </c>
      <c r="O1183" s="45">
        <v>2.4726855773496799E-3</v>
      </c>
      <c r="P1183" s="45">
        <v>2.6767005707957763E-3</v>
      </c>
      <c r="Q1183" s="45">
        <v>2.8668203598098399E-3</v>
      </c>
      <c r="R1183" s="45">
        <v>3.0502291585474241E-3</v>
      </c>
      <c r="S1183" s="45">
        <v>3.2572936899861117E-3</v>
      </c>
      <c r="T1183" s="45">
        <v>3.4395069824505594E-3</v>
      </c>
      <c r="U1183" s="45">
        <v>3.3695779303449759E-3</v>
      </c>
      <c r="V1183" s="45">
        <v>3.2986784263714401E-3</v>
      </c>
      <c r="W1183" s="45">
        <v>3.23168727409696E-3</v>
      </c>
      <c r="X1183" s="45">
        <v>3.1613620906766082E-3</v>
      </c>
      <c r="Y1183" s="45">
        <v>3.0971809433201279E-3</v>
      </c>
      <c r="Z1183" s="45">
        <v>3.0265715207582408E-3</v>
      </c>
      <c r="AA1183" s="45">
        <v>2.9579628216979677E-3</v>
      </c>
      <c r="AB1183" s="45">
        <v>2.8888222220457603E-3</v>
      </c>
      <c r="AC1183" s="45">
        <v>2.8203771065486234E-3</v>
      </c>
      <c r="AD1183" s="45">
        <v>2.753008746834304E-3</v>
      </c>
      <c r="AE1183" s="45">
        <v>2.6842626274205285E-3</v>
      </c>
    </row>
    <row r="1184" spans="1:31" ht="15" customHeight="1">
      <c r="A1184" s="42" t="s">
        <v>47</v>
      </c>
      <c r="B1184" s="42" t="s">
        <v>539</v>
      </c>
      <c r="C1184" s="42" t="s">
        <v>566</v>
      </c>
      <c r="D1184" s="42" t="s">
        <v>269</v>
      </c>
      <c r="E1184" s="42" t="s">
        <v>269</v>
      </c>
      <c r="F1184" s="42" t="s">
        <v>269</v>
      </c>
      <c r="G1184" s="42" t="s">
        <v>571</v>
      </c>
      <c r="H1184" s="43" t="s">
        <v>573</v>
      </c>
      <c r="I1184" s="44">
        <v>3220</v>
      </c>
      <c r="J1184" s="45">
        <v>1.1781388704100646E-2</v>
      </c>
      <c r="K1184" s="45">
        <v>1.3295708622493112E-2</v>
      </c>
      <c r="L1184" s="45">
        <v>1.5287469136833621E-2</v>
      </c>
      <c r="M1184" s="45">
        <v>1.7034713003331186E-2</v>
      </c>
      <c r="N1184" s="45">
        <v>1.8784690935395764E-2</v>
      </c>
      <c r="O1184" s="45">
        <v>2.0444002210210605E-2</v>
      </c>
      <c r="P1184" s="45">
        <v>2.2191882650459571E-2</v>
      </c>
      <c r="Q1184" s="45">
        <v>2.3709582555802643E-2</v>
      </c>
      <c r="R1184" s="45">
        <v>2.5269197010146426E-2</v>
      </c>
      <c r="S1184" s="45">
        <v>2.6976781327061095E-2</v>
      </c>
      <c r="T1184" s="45">
        <v>2.841059850236307E-2</v>
      </c>
      <c r="U1184" s="45">
        <v>2.7846554197491994E-2</v>
      </c>
      <c r="V1184" s="45">
        <v>2.7279022407900252E-2</v>
      </c>
      <c r="W1184" s="45">
        <v>2.6709807343443838E-2</v>
      </c>
      <c r="X1184" s="45">
        <v>2.6145355014428138E-2</v>
      </c>
      <c r="Y1184" s="45">
        <v>2.5576815199551271E-2</v>
      </c>
      <c r="Z1184" s="45">
        <v>2.5009718425392062E-2</v>
      </c>
      <c r="AA1184" s="45">
        <v>2.4440343049043783E-2</v>
      </c>
      <c r="AB1184" s="45">
        <v>2.3875152724467521E-2</v>
      </c>
      <c r="AC1184" s="45">
        <v>2.3307661713921166E-2</v>
      </c>
      <c r="AD1184" s="45">
        <v>2.273917062357703E-2</v>
      </c>
      <c r="AE1184" s="45">
        <v>2.2172082145441387E-2</v>
      </c>
    </row>
    <row r="1185" spans="1:31" ht="15" customHeight="1">
      <c r="A1185" s="42" t="s">
        <v>47</v>
      </c>
      <c r="B1185" s="42" t="s">
        <v>539</v>
      </c>
      <c r="C1185" s="42" t="s">
        <v>566</v>
      </c>
      <c r="D1185" s="42" t="s">
        <v>269</v>
      </c>
      <c r="E1185" s="42" t="s">
        <v>269</v>
      </c>
      <c r="F1185" s="42" t="s">
        <v>269</v>
      </c>
      <c r="G1185" s="42" t="s">
        <v>571</v>
      </c>
      <c r="H1185" s="43" t="s">
        <v>574</v>
      </c>
      <c r="I1185" s="44">
        <v>9810</v>
      </c>
      <c r="J1185" s="45">
        <v>6.6666026314008006E-4</v>
      </c>
      <c r="K1185" s="45">
        <v>7.7400938552829113E-4</v>
      </c>
      <c r="L1185" s="45">
        <v>9.0338579600224885E-4</v>
      </c>
      <c r="M1185" s="45">
        <v>1.0209379975318943E-3</v>
      </c>
      <c r="N1185" s="45">
        <v>1.1290581711175217E-3</v>
      </c>
      <c r="O1185" s="45">
        <v>1.2270542929697606E-3</v>
      </c>
      <c r="P1185" s="45">
        <v>1.3381490297158731E-3</v>
      </c>
      <c r="Q1185" s="45">
        <v>1.4552096238107859E-3</v>
      </c>
      <c r="R1185" s="45">
        <v>1.5599536895680216E-3</v>
      </c>
      <c r="S1185" s="45">
        <v>1.6741080685310288E-3</v>
      </c>
      <c r="T1185" s="45">
        <v>1.8028394444852638E-3</v>
      </c>
      <c r="U1185" s="45">
        <v>1.7946259337382712E-3</v>
      </c>
      <c r="V1185" s="45">
        <v>1.7972996943771418E-3</v>
      </c>
      <c r="W1185" s="45">
        <v>1.7918646021877825E-3</v>
      </c>
      <c r="X1185" s="45">
        <v>1.7940093775637906E-3</v>
      </c>
      <c r="Y1185" s="45">
        <v>1.8011506786124374E-3</v>
      </c>
      <c r="Z1185" s="45">
        <v>1.7969017095023901E-3</v>
      </c>
      <c r="AA1185" s="45">
        <v>1.7943639329620483E-3</v>
      </c>
      <c r="AB1185" s="45">
        <v>1.7911448120118011E-3</v>
      </c>
      <c r="AC1185" s="45">
        <v>1.7960968402699995E-3</v>
      </c>
      <c r="AD1185" s="45">
        <v>1.7937455968909896E-3</v>
      </c>
      <c r="AE1185" s="45">
        <v>1.7966817142853991E-3</v>
      </c>
    </row>
    <row r="1186" spans="1:31" ht="15" customHeight="1">
      <c r="A1186" s="42" t="s">
        <v>47</v>
      </c>
      <c r="B1186" s="42" t="s">
        <v>539</v>
      </c>
      <c r="C1186" s="42" t="s">
        <v>566</v>
      </c>
      <c r="D1186" s="42" t="s">
        <v>269</v>
      </c>
      <c r="E1186" s="42" t="s">
        <v>269</v>
      </c>
      <c r="F1186" s="42" t="s">
        <v>269</v>
      </c>
      <c r="G1186" s="42" t="s">
        <v>575</v>
      </c>
      <c r="H1186" s="43" t="s">
        <v>568</v>
      </c>
      <c r="I1186" s="44">
        <v>1430</v>
      </c>
      <c r="J1186" s="45"/>
      <c r="K1186" s="45"/>
      <c r="L1186" s="45"/>
      <c r="M1186" s="45"/>
      <c r="N1186" s="45"/>
      <c r="O1186" s="45"/>
      <c r="P1186" s="45"/>
      <c r="Q1186" s="45"/>
      <c r="R1186" s="45"/>
      <c r="S1186" s="45">
        <v>1.0656386988860357E-3</v>
      </c>
      <c r="T1186" s="45">
        <v>3.669651861002213E-3</v>
      </c>
      <c r="U1186" s="45">
        <v>7.1194606264323307E-3</v>
      </c>
      <c r="V1186" s="45">
        <v>1.1014353002850323E-2</v>
      </c>
      <c r="W1186" s="45">
        <v>1.5311845152130613E-2</v>
      </c>
      <c r="X1186" s="45">
        <v>2.0009473641255063E-2</v>
      </c>
      <c r="Y1186" s="45">
        <v>2.3107924409422945E-2</v>
      </c>
      <c r="Z1186" s="45">
        <v>2.6420596956754021E-2</v>
      </c>
      <c r="AA1186" s="45">
        <v>2.9862404309655814E-2</v>
      </c>
      <c r="AB1186" s="45">
        <v>3.0333940964479476E-2</v>
      </c>
      <c r="AC1186" s="45">
        <v>3.0107661805883344E-2</v>
      </c>
      <c r="AD1186" s="45">
        <v>3.1380039729218864E-2</v>
      </c>
      <c r="AE1186" s="45">
        <v>2.99039072268194E-2</v>
      </c>
    </row>
    <row r="1187" spans="1:31" ht="15" customHeight="1">
      <c r="A1187" s="42" t="s">
        <v>47</v>
      </c>
      <c r="B1187" s="42" t="s">
        <v>539</v>
      </c>
      <c r="C1187" s="42" t="s">
        <v>566</v>
      </c>
      <c r="D1187" s="42" t="s">
        <v>269</v>
      </c>
      <c r="E1187" s="42" t="s">
        <v>269</v>
      </c>
      <c r="F1187" s="42" t="s">
        <v>269</v>
      </c>
      <c r="G1187" s="42" t="s">
        <v>575</v>
      </c>
      <c r="H1187" s="43" t="s">
        <v>576</v>
      </c>
      <c r="I1187" s="44">
        <v>1030</v>
      </c>
      <c r="J1187" s="45"/>
      <c r="K1187" s="45">
        <v>5.3640589808612651E-4</v>
      </c>
      <c r="L1187" s="45">
        <v>5.5890939795480248E-4</v>
      </c>
      <c r="M1187" s="45">
        <v>1.4428370982212718E-3</v>
      </c>
      <c r="N1187" s="45">
        <v>2.403744137419693E-3</v>
      </c>
      <c r="O1187" s="45">
        <v>3.4061700972473617E-3</v>
      </c>
      <c r="P1187" s="45">
        <v>3.8568628537621464E-3</v>
      </c>
      <c r="Q1187" s="45">
        <v>3.5913005948432905E-3</v>
      </c>
      <c r="R1187" s="45">
        <v>4.8518803643984249E-3</v>
      </c>
      <c r="S1187" s="45">
        <v>5.5822395923846198E-3</v>
      </c>
      <c r="T1187" s="45">
        <v>6.9203148636217239E-3</v>
      </c>
      <c r="U1187" s="45">
        <v>8.2440624137440684E-3</v>
      </c>
      <c r="V1187" s="45">
        <v>9.5499416877202897E-3</v>
      </c>
      <c r="W1187" s="45">
        <v>1.1229335389382002E-2</v>
      </c>
      <c r="X1187" s="45">
        <v>1.4513204217668029E-2</v>
      </c>
      <c r="Y1187" s="45">
        <v>2.8723373882045853E-2</v>
      </c>
      <c r="Z1187" s="45">
        <v>4.9489057452447631E-2</v>
      </c>
      <c r="AA1187" s="45">
        <v>6.6483242143938082E-2</v>
      </c>
      <c r="AB1187" s="45">
        <v>8.5207919154302258E-2</v>
      </c>
      <c r="AC1187" s="45">
        <v>8.841649744146203E-2</v>
      </c>
      <c r="AD1187" s="45">
        <v>9.8098420038187251E-2</v>
      </c>
      <c r="AE1187" s="45">
        <v>9.8237236795852778E-2</v>
      </c>
    </row>
    <row r="1188" spans="1:31" ht="15" customHeight="1">
      <c r="A1188" s="42" t="s">
        <v>47</v>
      </c>
      <c r="B1188" s="42" t="s">
        <v>539</v>
      </c>
      <c r="C1188" s="42" t="s">
        <v>566</v>
      </c>
      <c r="D1188" s="42" t="s">
        <v>269</v>
      </c>
      <c r="E1188" s="42" t="s">
        <v>269</v>
      </c>
      <c r="F1188" s="42" t="s">
        <v>269</v>
      </c>
      <c r="G1188" s="42" t="s">
        <v>577</v>
      </c>
      <c r="H1188" s="43" t="s">
        <v>572</v>
      </c>
      <c r="I1188" s="44">
        <v>3500</v>
      </c>
      <c r="J1188" s="45">
        <v>0.16966098067891955</v>
      </c>
      <c r="K1188" s="45">
        <v>0.2381419373780167</v>
      </c>
      <c r="L1188" s="45">
        <v>0.33596079152789476</v>
      </c>
      <c r="M1188" s="45">
        <v>0.45718260775055403</v>
      </c>
      <c r="N1188" s="45">
        <v>0.60103088635495472</v>
      </c>
      <c r="O1188" s="45">
        <v>0.77133274240686245</v>
      </c>
      <c r="P1188" s="45">
        <v>0.96944435072141277</v>
      </c>
      <c r="Q1188" s="45">
        <v>1.1979130719478175</v>
      </c>
      <c r="R1188" s="45">
        <v>1.4581028340824354</v>
      </c>
      <c r="S1188" s="45">
        <v>1.70026861598143</v>
      </c>
      <c r="T1188" s="45">
        <v>2.0428347385100207</v>
      </c>
      <c r="U1188" s="45">
        <v>2.3552800309193813</v>
      </c>
      <c r="V1188" s="45">
        <v>2.6796671234605021</v>
      </c>
      <c r="W1188" s="45">
        <v>3.0040979435052173</v>
      </c>
      <c r="X1188" s="45">
        <v>3.2990259323102484</v>
      </c>
      <c r="Y1188" s="45">
        <v>3.5592768858595938</v>
      </c>
      <c r="Z1188" s="45">
        <v>3.7833714371324993</v>
      </c>
      <c r="AA1188" s="45">
        <v>3.966387831457622</v>
      </c>
      <c r="AB1188" s="45">
        <v>4.1069830909673302</v>
      </c>
      <c r="AC1188" s="45">
        <v>4.1972062615748724</v>
      </c>
      <c r="AD1188" s="45">
        <v>4.3373189308871005</v>
      </c>
      <c r="AE1188" s="45">
        <v>4.3956456337194689</v>
      </c>
    </row>
    <row r="1189" spans="1:31" ht="15" customHeight="1">
      <c r="A1189" s="42" t="s">
        <v>47</v>
      </c>
      <c r="B1189" s="42" t="s">
        <v>539</v>
      </c>
      <c r="C1189" s="42" t="s">
        <v>566</v>
      </c>
      <c r="D1189" s="42" t="s">
        <v>269</v>
      </c>
      <c r="E1189" s="42" t="s">
        <v>269</v>
      </c>
      <c r="F1189" s="42" t="s">
        <v>269</v>
      </c>
      <c r="G1189" s="42" t="s">
        <v>577</v>
      </c>
      <c r="H1189" s="43" t="s">
        <v>568</v>
      </c>
      <c r="I1189" s="44">
        <v>1430</v>
      </c>
      <c r="J1189" s="45">
        <v>0.22925468181487477</v>
      </c>
      <c r="K1189" s="45">
        <v>0.27405042184213024</v>
      </c>
      <c r="L1189" s="45">
        <v>0.32276521319021534</v>
      </c>
      <c r="M1189" s="45">
        <v>0.38025033018898718</v>
      </c>
      <c r="N1189" s="45">
        <v>0.44826026049998041</v>
      </c>
      <c r="O1189" s="45">
        <v>0.52318375316928123</v>
      </c>
      <c r="P1189" s="45">
        <v>0.60935043170792991</v>
      </c>
      <c r="Q1189" s="45">
        <v>0.70441256264311047</v>
      </c>
      <c r="R1189" s="45">
        <v>0.8061347213963358</v>
      </c>
      <c r="S1189" s="45">
        <v>0.89776965810344822</v>
      </c>
      <c r="T1189" s="45">
        <v>1.0097509859031513</v>
      </c>
      <c r="U1189" s="45">
        <v>1.1190038659198362</v>
      </c>
      <c r="V1189" s="45">
        <v>1.2314490951456711</v>
      </c>
      <c r="W1189" s="45">
        <v>1.339951414033969</v>
      </c>
      <c r="X1189" s="45">
        <v>1.4455407611532545</v>
      </c>
      <c r="Y1189" s="45">
        <v>1.5487197131401804</v>
      </c>
      <c r="Z1189" s="45">
        <v>1.6331771858490538</v>
      </c>
      <c r="AA1189" s="45">
        <v>1.7489963877757242</v>
      </c>
      <c r="AB1189" s="45">
        <v>1.8809461841896049</v>
      </c>
      <c r="AC1189" s="45">
        <v>1.9978109624293385</v>
      </c>
      <c r="AD1189" s="45">
        <v>2.0562405319468859</v>
      </c>
      <c r="AE1189" s="45">
        <v>2.2086818389895657</v>
      </c>
    </row>
    <row r="1190" spans="1:31" ht="15" customHeight="1">
      <c r="A1190" s="42" t="s">
        <v>47</v>
      </c>
      <c r="B1190" s="42" t="s">
        <v>539</v>
      </c>
      <c r="C1190" s="42" t="s">
        <v>566</v>
      </c>
      <c r="D1190" s="42" t="s">
        <v>269</v>
      </c>
      <c r="E1190" s="42" t="s">
        <v>269</v>
      </c>
      <c r="F1190" s="42" t="s">
        <v>269</v>
      </c>
      <c r="G1190" s="42" t="s">
        <v>577</v>
      </c>
      <c r="H1190" s="43" t="s">
        <v>578</v>
      </c>
      <c r="I1190" s="44">
        <v>4470</v>
      </c>
      <c r="J1190" s="45">
        <v>0.22237804822571677</v>
      </c>
      <c r="K1190" s="45">
        <v>0.28373171506535866</v>
      </c>
      <c r="L1190" s="45">
        <v>0.36389140060554337</v>
      </c>
      <c r="M1190" s="45">
        <v>0.45411892204224819</v>
      </c>
      <c r="N1190" s="45">
        <v>0.55037811214542265</v>
      </c>
      <c r="O1190" s="45">
        <v>0.66137943939149035</v>
      </c>
      <c r="P1190" s="45">
        <v>0.78707974543464865</v>
      </c>
      <c r="Q1190" s="45">
        <v>0.93077121305059485</v>
      </c>
      <c r="R1190" s="45">
        <v>1.0880999098700144</v>
      </c>
      <c r="S1190" s="45">
        <v>1.2566752465221898</v>
      </c>
      <c r="T1190" s="45">
        <v>1.5240609893473442</v>
      </c>
      <c r="U1190" s="45">
        <v>1.7361954555070598</v>
      </c>
      <c r="V1190" s="45">
        <v>1.9757075543177698</v>
      </c>
      <c r="W1190" s="45">
        <v>2.2067604997410419</v>
      </c>
      <c r="X1190" s="45">
        <v>2.4067180542697595</v>
      </c>
      <c r="Y1190" s="45">
        <v>2.5634729808782732</v>
      </c>
      <c r="Z1190" s="45">
        <v>2.6777469954525008</v>
      </c>
      <c r="AA1190" s="45">
        <v>2.6194382260363316</v>
      </c>
      <c r="AB1190" s="45">
        <v>2.4517068736498908</v>
      </c>
      <c r="AC1190" s="45">
        <v>2.2588547136188502</v>
      </c>
      <c r="AD1190" s="45">
        <v>2.2558279490535647</v>
      </c>
      <c r="AE1190" s="45">
        <v>1.9427192412619188</v>
      </c>
    </row>
    <row r="1191" spans="1:31" ht="15" customHeight="1">
      <c r="A1191" s="42" t="s">
        <v>47</v>
      </c>
      <c r="B1191" s="42" t="s">
        <v>539</v>
      </c>
      <c r="C1191" s="42" t="s">
        <v>566</v>
      </c>
      <c r="D1191" s="42" t="s">
        <v>269</v>
      </c>
      <c r="E1191" s="42" t="s">
        <v>269</v>
      </c>
      <c r="F1191" s="42" t="s">
        <v>269</v>
      </c>
      <c r="G1191" s="42" t="s">
        <v>577</v>
      </c>
      <c r="H1191" s="43" t="s">
        <v>569</v>
      </c>
      <c r="I1191" s="44">
        <v>124</v>
      </c>
      <c r="J1191" s="45">
        <v>1.3608653117098783E-4</v>
      </c>
      <c r="K1191" s="45">
        <v>1.3246914674953705E-4</v>
      </c>
      <c r="L1191" s="45">
        <v>1.2370950258102338E-4</v>
      </c>
      <c r="M1191" s="45">
        <v>1.1971066286101677E-4</v>
      </c>
      <c r="N1191" s="45">
        <v>1.1040224599280066E-4</v>
      </c>
      <c r="O1191" s="45">
        <v>1.0044549249319514E-4</v>
      </c>
      <c r="P1191" s="45">
        <v>9.6105971167986947E-5</v>
      </c>
      <c r="Q1191" s="45">
        <v>8.5538704521105998E-5</v>
      </c>
      <c r="R1191" s="45">
        <v>8.07806363353676E-5</v>
      </c>
      <c r="S1191" s="45">
        <v>7.5820737804508341E-5</v>
      </c>
      <c r="T1191" s="45">
        <v>7.0349169396261599E-5</v>
      </c>
      <c r="U1191" s="45">
        <v>6.495689630660117E-5</v>
      </c>
      <c r="V1191" s="45">
        <v>5.9387802088318058E-5</v>
      </c>
      <c r="W1191" s="45">
        <v>5.361213692151662E-5</v>
      </c>
      <c r="X1191" s="45">
        <v>4.7632941098161952E-5</v>
      </c>
      <c r="Y1191" s="45">
        <v>4.1452522988079407E-5</v>
      </c>
      <c r="Z1191" s="45">
        <v>3.509668003161E-5</v>
      </c>
      <c r="AA1191" s="45">
        <v>2.8541236277460782E-5</v>
      </c>
      <c r="AB1191" s="45">
        <v>2.8537982039024062E-5</v>
      </c>
      <c r="AC1191" s="45">
        <v>2.2073758304168773E-5</v>
      </c>
      <c r="AD1191" s="45">
        <v>2.195698857202731E-5</v>
      </c>
      <c r="AE1191" s="45">
        <v>1.5218721927709461E-5</v>
      </c>
    </row>
    <row r="1192" spans="1:31" ht="15" customHeight="1">
      <c r="A1192" s="42" t="s">
        <v>47</v>
      </c>
      <c r="B1192" s="42" t="s">
        <v>539</v>
      </c>
      <c r="C1192" s="42" t="s">
        <v>566</v>
      </c>
      <c r="D1192" s="42" t="s">
        <v>269</v>
      </c>
      <c r="E1192" s="42" t="s">
        <v>269</v>
      </c>
      <c r="F1192" s="42" t="s">
        <v>269</v>
      </c>
      <c r="G1192" s="42" t="s">
        <v>577</v>
      </c>
      <c r="H1192" s="43" t="s">
        <v>574</v>
      </c>
      <c r="I1192" s="44">
        <v>9810</v>
      </c>
      <c r="J1192" s="45">
        <v>4.9206587557502471E-2</v>
      </c>
      <c r="K1192" s="45">
        <v>5.3349608946731367E-2</v>
      </c>
      <c r="L1192" s="45">
        <v>6.2535230455904506E-2</v>
      </c>
      <c r="M1192" s="45">
        <v>6.373184206527184E-2</v>
      </c>
      <c r="N1192" s="45">
        <v>6.8182480176670598E-2</v>
      </c>
      <c r="O1192" s="45">
        <v>7.1072088740014416E-2</v>
      </c>
      <c r="P1192" s="45">
        <v>7.2321831997622668E-2</v>
      </c>
      <c r="Q1192" s="45">
        <v>7.185004064095972E-2</v>
      </c>
      <c r="R1192" s="45">
        <v>7.480367991574477E-2</v>
      </c>
      <c r="S1192" s="45">
        <v>7.2404817005708014E-2</v>
      </c>
      <c r="T1192" s="45">
        <v>7.5313126319429491E-2</v>
      </c>
      <c r="U1192" s="45">
        <v>7.273760676067749E-2</v>
      </c>
      <c r="V1192" s="45">
        <v>7.1850516896786287E-2</v>
      </c>
      <c r="W1192" s="45">
        <v>6.88653316695053E-2</v>
      </c>
      <c r="X1192" s="45">
        <v>6.5860445211981061E-2</v>
      </c>
      <c r="Y1192" s="45">
        <v>6.469870306699356E-2</v>
      </c>
      <c r="Z1192" s="45">
        <v>6.361818481142309E-2</v>
      </c>
      <c r="AA1192" s="45">
        <v>6.2354314915155182E-2</v>
      </c>
      <c r="AB1192" s="45">
        <v>5.8848989799043572E-2</v>
      </c>
      <c r="AC1192" s="45">
        <v>5.533657566634529E-2</v>
      </c>
      <c r="AD1192" s="45">
        <v>5.3689957121512186E-2</v>
      </c>
      <c r="AE1192" s="45">
        <v>4.9838740075744466E-2</v>
      </c>
    </row>
    <row r="1193" spans="1:31" ht="15" customHeight="1">
      <c r="A1193" s="42" t="s">
        <v>47</v>
      </c>
      <c r="B1193" s="42" t="s">
        <v>539</v>
      </c>
      <c r="C1193" s="42" t="s">
        <v>566</v>
      </c>
      <c r="D1193" s="42" t="s">
        <v>269</v>
      </c>
      <c r="E1193" s="42" t="s">
        <v>269</v>
      </c>
      <c r="F1193" s="42" t="s">
        <v>269</v>
      </c>
      <c r="G1193" s="42" t="s">
        <v>577</v>
      </c>
      <c r="H1193" s="43" t="s">
        <v>579</v>
      </c>
      <c r="I1193" s="44">
        <v>675</v>
      </c>
      <c r="J1193" s="45">
        <v>2.4371332395449522E-3</v>
      </c>
      <c r="K1193" s="45">
        <v>7.2795481509568384E-3</v>
      </c>
      <c r="L1193" s="45">
        <v>1.5069038768693942E-2</v>
      </c>
      <c r="M1193" s="45">
        <v>2.5841181507358896E-2</v>
      </c>
      <c r="N1193" s="45">
        <v>4.0302358499347025E-2</v>
      </c>
      <c r="O1193" s="45">
        <v>5.7518070981496978E-2</v>
      </c>
      <c r="P1193" s="45">
        <v>7.8088446953169313E-2</v>
      </c>
      <c r="Q1193" s="45">
        <v>0.10180640162565892</v>
      </c>
      <c r="R1193" s="45">
        <v>0.12951776622520189</v>
      </c>
      <c r="S1193" s="45">
        <v>0.15232736398918395</v>
      </c>
      <c r="T1193" s="45">
        <v>0.17995569338298548</v>
      </c>
      <c r="U1193" s="45">
        <v>0.20918414512666758</v>
      </c>
      <c r="V1193" s="45">
        <v>0.23714572752404808</v>
      </c>
      <c r="W1193" s="45">
        <v>0.26607192167445853</v>
      </c>
      <c r="X1193" s="45">
        <v>0.29371245129194479</v>
      </c>
      <c r="Y1193" s="45">
        <v>0.32069708999578161</v>
      </c>
      <c r="Z1193" s="45">
        <v>0.34681474902807413</v>
      </c>
      <c r="AA1193" s="45">
        <v>0.38002206243524433</v>
      </c>
      <c r="AB1193" s="45">
        <v>0.41838369584767493</v>
      </c>
      <c r="AC1193" s="45">
        <v>0.45239478035493524</v>
      </c>
      <c r="AD1193" s="45">
        <v>0.47529511203065244</v>
      </c>
      <c r="AE1193" s="45">
        <v>0.51633582456254046</v>
      </c>
    </row>
    <row r="1194" spans="1:31" ht="15" customHeight="1">
      <c r="A1194" s="42" t="s">
        <v>47</v>
      </c>
      <c r="B1194" s="42" t="s">
        <v>539</v>
      </c>
      <c r="C1194" s="42" t="s">
        <v>566</v>
      </c>
      <c r="D1194" s="42" t="s">
        <v>269</v>
      </c>
      <c r="E1194" s="42" t="s">
        <v>269</v>
      </c>
      <c r="F1194" s="42" t="s">
        <v>269</v>
      </c>
      <c r="G1194" s="42" t="s">
        <v>580</v>
      </c>
      <c r="H1194" s="43" t="s">
        <v>568</v>
      </c>
      <c r="I1194" s="44">
        <v>1430</v>
      </c>
      <c r="J1194" s="45">
        <v>4.9007935734449115E-2</v>
      </c>
      <c r="K1194" s="45">
        <v>4.3852549340050569E-2</v>
      </c>
      <c r="L1194" s="45">
        <v>3.8622043382115209E-2</v>
      </c>
      <c r="M1194" s="45">
        <v>3.5243928696186033E-2</v>
      </c>
      <c r="N1194" s="45">
        <v>3.1830308425503398E-2</v>
      </c>
      <c r="O1194" s="45">
        <v>2.4774338056524785E-2</v>
      </c>
      <c r="P1194" s="45">
        <v>2.4896393281466755E-2</v>
      </c>
      <c r="Q1194" s="45">
        <v>2.137613341682159E-2</v>
      </c>
      <c r="R1194" s="45">
        <v>2.0965283647706043E-2</v>
      </c>
      <c r="S1194" s="45">
        <v>1.9686504199007141E-2</v>
      </c>
      <c r="T1194" s="45">
        <v>1.8255460433885182E-2</v>
      </c>
      <c r="U1194" s="45">
        <v>1.6199445386347613E-2</v>
      </c>
      <c r="V1194" s="45">
        <v>1.3528713525411084E-2</v>
      </c>
      <c r="W1194" s="45">
        <v>1.2656089018988844E-2</v>
      </c>
      <c r="X1194" s="45">
        <v>1.2750509504701253E-2</v>
      </c>
      <c r="Y1194" s="45">
        <v>1.1524953134855062E-2</v>
      </c>
      <c r="Z1194" s="45">
        <v>5.805347181284763E-3</v>
      </c>
      <c r="AA1194" s="45">
        <v>5.8486552086253873E-3</v>
      </c>
      <c r="AB1194" s="45">
        <v>5.8922863078514388E-3</v>
      </c>
      <c r="AC1194" s="45">
        <v>5.9362433721439874E-3</v>
      </c>
      <c r="AD1194" s="45">
        <v>5.980527365896722E-3</v>
      </c>
      <c r="AE1194" s="45">
        <v>6.0251411822907011E-3</v>
      </c>
    </row>
    <row r="1195" spans="1:31" ht="15" customHeight="1">
      <c r="A1195" s="42" t="s">
        <v>47</v>
      </c>
      <c r="B1195" s="42" t="s">
        <v>539</v>
      </c>
      <c r="C1195" s="42" t="s">
        <v>566</v>
      </c>
      <c r="D1195" s="42" t="s">
        <v>269</v>
      </c>
      <c r="E1195" s="42" t="s">
        <v>269</v>
      </c>
      <c r="F1195" s="42" t="s">
        <v>269</v>
      </c>
      <c r="G1195" s="42" t="s">
        <v>580</v>
      </c>
      <c r="H1195" s="43" t="s">
        <v>569</v>
      </c>
      <c r="I1195" s="44">
        <v>124</v>
      </c>
      <c r="J1195" s="45">
        <v>3.1577245954898963E-3</v>
      </c>
      <c r="K1195" s="45">
        <v>3.8159813842778205E-3</v>
      </c>
      <c r="L1195" s="45">
        <v>4.483361814357963E-3</v>
      </c>
      <c r="M1195" s="45">
        <v>4.9204881712675763E-3</v>
      </c>
      <c r="N1195" s="45">
        <v>5.3617474097913745E-3</v>
      </c>
      <c r="O1195" s="45">
        <v>6.2241448222083648E-3</v>
      </c>
      <c r="P1195" s="45">
        <v>6.256642075764581E-3</v>
      </c>
      <c r="Q1195" s="45">
        <v>6.7102846664316568E-3</v>
      </c>
      <c r="R1195" s="45">
        <v>7.7232703029118093E-3</v>
      </c>
      <c r="S1195" s="45">
        <v>8.2572865946082472E-3</v>
      </c>
      <c r="T1195" s="45">
        <v>8.8089073387396157E-3</v>
      </c>
      <c r="U1195" s="45">
        <v>9.1558116933851599E-3</v>
      </c>
      <c r="V1195" s="45">
        <v>9.5748873054837501E-3</v>
      </c>
      <c r="W1195" s="45">
        <v>9.7588726430227896E-3</v>
      </c>
      <c r="X1195" s="45">
        <v>9.8316785069494164E-3</v>
      </c>
      <c r="Y1195" s="45">
        <v>9.8271885793693118E-3</v>
      </c>
      <c r="Z1195" s="45">
        <v>9.9004988543460494E-3</v>
      </c>
      <c r="AA1195" s="45">
        <v>9.974356810068679E-3</v>
      </c>
      <c r="AB1195" s="45">
        <v>1.0048765735911043E-2</v>
      </c>
      <c r="AC1195" s="45">
        <v>1.012373056593392E-2</v>
      </c>
      <c r="AD1195" s="45">
        <v>1.0199252944824232E-2</v>
      </c>
      <c r="AE1195" s="45">
        <v>1.0275337806642755E-2</v>
      </c>
    </row>
    <row r="1196" spans="1:31" ht="15" customHeight="1">
      <c r="A1196" s="42" t="s">
        <v>47</v>
      </c>
      <c r="B1196" s="42" t="s">
        <v>539</v>
      </c>
      <c r="C1196" s="42" t="s">
        <v>566</v>
      </c>
      <c r="D1196" s="42" t="s">
        <v>269</v>
      </c>
      <c r="E1196" s="42" t="s">
        <v>269</v>
      </c>
      <c r="F1196" s="42" t="s">
        <v>269</v>
      </c>
      <c r="G1196" s="42" t="s">
        <v>580</v>
      </c>
      <c r="H1196" s="43" t="s">
        <v>570</v>
      </c>
      <c r="I1196" s="44">
        <v>1640</v>
      </c>
      <c r="J1196" s="45">
        <v>4.6868806459659975E-4</v>
      </c>
      <c r="K1196" s="45">
        <v>4.7199200865720014E-4</v>
      </c>
      <c r="L1196" s="45">
        <v>4.7531924336072532E-4</v>
      </c>
      <c r="M1196" s="45">
        <v>4.5381138860473724E-4</v>
      </c>
      <c r="N1196" s="45">
        <v>4.320663082923226E-4</v>
      </c>
      <c r="O1196" s="45">
        <v>4.1008348024500229E-4</v>
      </c>
      <c r="P1196" s="45">
        <v>3.8786242837219329E-4</v>
      </c>
      <c r="Q1196" s="45">
        <v>3.6540413461072318E-4</v>
      </c>
      <c r="R1196" s="45">
        <v>4.038273226715808E-4</v>
      </c>
      <c r="S1196" s="45">
        <v>4.1919552669211204E-4</v>
      </c>
      <c r="T1196" s="45">
        <v>4.3456373071264323E-4</v>
      </c>
      <c r="U1196" s="45">
        <v>4.3890924750934074E-4</v>
      </c>
      <c r="V1196" s="45">
        <v>4.4329850512835517E-4</v>
      </c>
      <c r="W1196" s="45">
        <v>4.4660540056248963E-4</v>
      </c>
      <c r="X1196" s="45">
        <v>4.4993729075223362E-4</v>
      </c>
      <c r="Y1196" s="45">
        <v>1.3032256933801357E-4</v>
      </c>
      <c r="Z1196" s="45">
        <v>1.3129476838728203E-4</v>
      </c>
      <c r="AA1196" s="45">
        <v>1.3227423046619576E-4</v>
      </c>
      <c r="AB1196" s="45">
        <v>4.3309824738880159E-4</v>
      </c>
      <c r="AC1196" s="45">
        <v>1.3425514001105731E-4</v>
      </c>
      <c r="AD1196" s="45">
        <v>1.3525667472060455E-4</v>
      </c>
      <c r="AE1196" s="45">
        <v>1.3626566875789555E-4</v>
      </c>
    </row>
    <row r="1197" spans="1:31" ht="15" customHeight="1">
      <c r="A1197" s="42" t="s">
        <v>47</v>
      </c>
      <c r="B1197" s="42" t="s">
        <v>539</v>
      </c>
      <c r="C1197" s="42" t="s">
        <v>566</v>
      </c>
      <c r="D1197" s="42" t="s">
        <v>269</v>
      </c>
      <c r="E1197" s="42" t="s">
        <v>269</v>
      </c>
      <c r="F1197" s="42" t="s">
        <v>269</v>
      </c>
      <c r="G1197" s="42" t="s">
        <v>581</v>
      </c>
      <c r="H1197" s="43" t="s">
        <v>562</v>
      </c>
      <c r="I1197" s="44">
        <v>7390</v>
      </c>
      <c r="J1197" s="45">
        <v>3.0634432214160696E-4</v>
      </c>
      <c r="K1197" s="45">
        <v>2.7209993553094702E-4</v>
      </c>
      <c r="L1197" s="45">
        <v>2.315699899410858E-4</v>
      </c>
      <c r="M1197" s="45">
        <v>1.9684934437388225E-4</v>
      </c>
      <c r="N1197" s="45">
        <v>1.6833488129312384E-4</v>
      </c>
      <c r="O1197" s="45">
        <v>1.6689759022200801E-4</v>
      </c>
      <c r="P1197" s="45">
        <v>1.4046528517505441E-4</v>
      </c>
      <c r="Q1197" s="45">
        <v>1.3107076886891556E-4</v>
      </c>
      <c r="R1197" s="45">
        <v>1.4116861185199821E-4</v>
      </c>
      <c r="S1197" s="45">
        <v>1.2098023335012679E-4</v>
      </c>
      <c r="T1197" s="45">
        <v>1.2151441569326734E-4</v>
      </c>
      <c r="U1197" s="45">
        <v>1.1607350572778183E-4</v>
      </c>
      <c r="V1197" s="45">
        <v>1.0414839442834626E-4</v>
      </c>
      <c r="W1197" s="45">
        <v>9.5974492821217333E-5</v>
      </c>
      <c r="X1197" s="45">
        <v>8.8138075390216871E-5</v>
      </c>
      <c r="Y1197" s="45">
        <v>7.785090874535728E-5</v>
      </c>
      <c r="Z1197" s="45">
        <v>7.0829441184245233E-5</v>
      </c>
      <c r="AA1197" s="45">
        <v>6.166594801497269E-5</v>
      </c>
      <c r="AB1197" s="45">
        <v>5.313994730315313E-5</v>
      </c>
      <c r="AC1197" s="45">
        <v>4.0935409296102436E-5</v>
      </c>
      <c r="AD1197" s="45">
        <v>3.5980076980143835E-5</v>
      </c>
      <c r="AE1197" s="45">
        <v>3.2683069769613283E-5</v>
      </c>
    </row>
    <row r="1198" spans="1:31" ht="15" customHeight="1">
      <c r="A1198" s="42" t="s">
        <v>47</v>
      </c>
      <c r="B1198" s="42" t="s">
        <v>539</v>
      </c>
      <c r="C1198" s="42" t="s">
        <v>566</v>
      </c>
      <c r="D1198" s="42" t="s">
        <v>269</v>
      </c>
      <c r="E1198" s="42" t="s">
        <v>269</v>
      </c>
      <c r="F1198" s="42" t="s">
        <v>269</v>
      </c>
      <c r="G1198" s="42" t="s">
        <v>581</v>
      </c>
      <c r="H1198" s="43" t="s">
        <v>572</v>
      </c>
      <c r="I1198" s="44">
        <v>3500</v>
      </c>
      <c r="J1198" s="45">
        <v>3.5677537018199995E-4</v>
      </c>
      <c r="K1198" s="45">
        <v>4.0041769944506401E-4</v>
      </c>
      <c r="L1198" s="45">
        <v>4.6108078414714402E-4</v>
      </c>
      <c r="M1198" s="45">
        <v>5.1385131119405995E-4</v>
      </c>
      <c r="N1198" s="45">
        <v>5.6647127277972007E-4</v>
      </c>
      <c r="O1198" s="45">
        <v>6.1817139433741996E-4</v>
      </c>
      <c r="P1198" s="45">
        <v>6.6917514269894407E-4</v>
      </c>
      <c r="Q1198" s="45">
        <v>7.1670508995245997E-4</v>
      </c>
      <c r="R1198" s="45">
        <v>7.6255728963685603E-4</v>
      </c>
      <c r="S1198" s="45">
        <v>8.1432342249652793E-4</v>
      </c>
      <c r="T1198" s="45">
        <v>8.5987674561263986E-4</v>
      </c>
      <c r="U1198" s="45">
        <v>8.4239448258624397E-4</v>
      </c>
      <c r="V1198" s="45">
        <v>8.2466960659286002E-4</v>
      </c>
      <c r="W1198" s="45">
        <v>8.0792181852424E-4</v>
      </c>
      <c r="X1198" s="45">
        <v>7.9034052266915204E-4</v>
      </c>
      <c r="Y1198" s="45">
        <v>7.7429523583003197E-4</v>
      </c>
      <c r="Z1198" s="45">
        <v>7.566428801895602E-4</v>
      </c>
      <c r="AA1198" s="45">
        <v>7.3949070542449191E-4</v>
      </c>
      <c r="AB1198" s="45">
        <v>7.2220555551144009E-4</v>
      </c>
      <c r="AC1198" s="45">
        <v>7.0509427663715586E-4</v>
      </c>
      <c r="AD1198" s="45">
        <v>6.8825218670857599E-4</v>
      </c>
      <c r="AE1198" s="45">
        <v>6.7106565685513212E-4</v>
      </c>
    </row>
    <row r="1199" spans="1:31" ht="15" customHeight="1">
      <c r="A1199" s="42" t="s">
        <v>47</v>
      </c>
      <c r="B1199" s="42" t="s">
        <v>539</v>
      </c>
      <c r="C1199" s="42" t="s">
        <v>566</v>
      </c>
      <c r="D1199" s="42" t="s">
        <v>269</v>
      </c>
      <c r="E1199" s="42" t="s">
        <v>269</v>
      </c>
      <c r="F1199" s="42" t="s">
        <v>269</v>
      </c>
      <c r="G1199" s="42" t="s">
        <v>581</v>
      </c>
      <c r="H1199" s="43" t="s">
        <v>573</v>
      </c>
      <c r="I1199" s="44">
        <v>3220</v>
      </c>
      <c r="J1199" s="45">
        <v>2.9453471760251615E-3</v>
      </c>
      <c r="K1199" s="45">
        <v>3.3239271556232781E-3</v>
      </c>
      <c r="L1199" s="45">
        <v>3.8218672842084051E-3</v>
      </c>
      <c r="M1199" s="45">
        <v>4.2586782508327965E-3</v>
      </c>
      <c r="N1199" s="45">
        <v>4.696172733848941E-3</v>
      </c>
      <c r="O1199" s="45">
        <v>5.1110005525526513E-3</v>
      </c>
      <c r="P1199" s="45">
        <v>5.5479706626148928E-3</v>
      </c>
      <c r="Q1199" s="45">
        <v>5.9273956389506608E-3</v>
      </c>
      <c r="R1199" s="45">
        <v>6.3172992525366064E-3</v>
      </c>
      <c r="S1199" s="45">
        <v>6.7441953317652738E-3</v>
      </c>
      <c r="T1199" s="45">
        <v>7.1026496255907675E-3</v>
      </c>
      <c r="U1199" s="45">
        <v>6.9616385493729985E-3</v>
      </c>
      <c r="V1199" s="45">
        <v>6.8197556019750629E-3</v>
      </c>
      <c r="W1199" s="45">
        <v>6.6774518358609595E-3</v>
      </c>
      <c r="X1199" s="45">
        <v>6.5363387536070345E-3</v>
      </c>
      <c r="Y1199" s="45">
        <v>6.3942037998878177E-3</v>
      </c>
      <c r="Z1199" s="45">
        <v>6.2524296063480155E-3</v>
      </c>
      <c r="AA1199" s="45">
        <v>6.1100857622609457E-3</v>
      </c>
      <c r="AB1199" s="45">
        <v>5.9687881811168802E-3</v>
      </c>
      <c r="AC1199" s="45">
        <v>5.8269154284802914E-3</v>
      </c>
      <c r="AD1199" s="45">
        <v>5.6847926558942575E-3</v>
      </c>
      <c r="AE1199" s="45">
        <v>5.5430205363603468E-3</v>
      </c>
    </row>
    <row r="1200" spans="1:31" ht="15" customHeight="1">
      <c r="A1200" s="42" t="s">
        <v>47</v>
      </c>
      <c r="B1200" s="42" t="s">
        <v>539</v>
      </c>
      <c r="C1200" s="42" t="s">
        <v>566</v>
      </c>
      <c r="D1200" s="42" t="s">
        <v>269</v>
      </c>
      <c r="E1200" s="42" t="s">
        <v>269</v>
      </c>
      <c r="F1200" s="42" t="s">
        <v>269</v>
      </c>
      <c r="G1200" s="42" t="s">
        <v>581</v>
      </c>
      <c r="H1200" s="43" t="s">
        <v>574</v>
      </c>
      <c r="I1200" s="44">
        <v>9810</v>
      </c>
      <c r="J1200" s="45">
        <v>1.6666506578502001E-4</v>
      </c>
      <c r="K1200" s="45">
        <v>1.9350234638207278E-4</v>
      </c>
      <c r="L1200" s="45">
        <v>2.2584644900056221E-4</v>
      </c>
      <c r="M1200" s="45">
        <v>2.5523449938297357E-4</v>
      </c>
      <c r="N1200" s="45">
        <v>2.8226454277938042E-4</v>
      </c>
      <c r="O1200" s="45">
        <v>3.0676357324244016E-4</v>
      </c>
      <c r="P1200" s="45">
        <v>3.3453725742896826E-4</v>
      </c>
      <c r="Q1200" s="45">
        <v>3.6380240595269646E-4</v>
      </c>
      <c r="R1200" s="45">
        <v>3.899884223920054E-4</v>
      </c>
      <c r="S1200" s="45">
        <v>4.1852701713275721E-4</v>
      </c>
      <c r="T1200" s="45">
        <v>4.5070986112131595E-4</v>
      </c>
      <c r="U1200" s="45">
        <v>4.4865648343456779E-4</v>
      </c>
      <c r="V1200" s="45">
        <v>4.4932492359428544E-4</v>
      </c>
      <c r="W1200" s="45">
        <v>4.4796615054694562E-4</v>
      </c>
      <c r="X1200" s="45">
        <v>4.4850234439094765E-4</v>
      </c>
      <c r="Y1200" s="45">
        <v>4.5028766965310934E-4</v>
      </c>
      <c r="Z1200" s="45">
        <v>4.4922542737559751E-4</v>
      </c>
      <c r="AA1200" s="45">
        <v>4.4859098324051208E-4</v>
      </c>
      <c r="AB1200" s="45">
        <v>4.4778620300295026E-4</v>
      </c>
      <c r="AC1200" s="45">
        <v>4.4902421006749987E-4</v>
      </c>
      <c r="AD1200" s="45">
        <v>4.4843639922274739E-4</v>
      </c>
      <c r="AE1200" s="45">
        <v>4.4917042857134978E-4</v>
      </c>
    </row>
    <row r="1201" spans="1:31" ht="15" customHeight="1">
      <c r="A1201" s="42" t="s">
        <v>47</v>
      </c>
      <c r="B1201" s="42" t="s">
        <v>539</v>
      </c>
      <c r="C1201" s="42" t="s">
        <v>566</v>
      </c>
      <c r="D1201" s="42" t="s">
        <v>269</v>
      </c>
      <c r="E1201" s="42" t="s">
        <v>269</v>
      </c>
      <c r="F1201" s="42" t="s">
        <v>269</v>
      </c>
      <c r="G1201" s="42" t="s">
        <v>582</v>
      </c>
      <c r="H1201" s="43" t="s">
        <v>568</v>
      </c>
      <c r="I1201" s="44">
        <v>1430</v>
      </c>
      <c r="J1201" s="45"/>
      <c r="K1201" s="45"/>
      <c r="L1201" s="45"/>
      <c r="M1201" s="45"/>
      <c r="N1201" s="45"/>
      <c r="O1201" s="45"/>
      <c r="P1201" s="45"/>
      <c r="Q1201" s="45"/>
      <c r="R1201" s="45"/>
      <c r="S1201" s="45">
        <v>6.1032034572563862E-3</v>
      </c>
      <c r="T1201" s="45">
        <v>2.1017097022103581E-2</v>
      </c>
      <c r="U1201" s="45">
        <v>4.0775092678657893E-2</v>
      </c>
      <c r="V1201" s="45">
        <v>6.3082203561779127E-2</v>
      </c>
      <c r="W1201" s="45">
        <v>8.7695113144020773E-2</v>
      </c>
      <c r="X1201" s="45">
        <v>0.11459971267264263</v>
      </c>
      <c r="Y1201" s="45">
        <v>0.1323453852539678</v>
      </c>
      <c r="Z1201" s="45">
        <v>0.15131796438868214</v>
      </c>
      <c r="AA1201" s="45">
        <v>0.17103013377348328</v>
      </c>
      <c r="AB1201" s="45">
        <v>0.1737307527965643</v>
      </c>
      <c r="AC1201" s="45">
        <v>0.17243479034278641</v>
      </c>
      <c r="AD1201" s="45">
        <v>0.17972204572188982</v>
      </c>
      <c r="AE1201" s="45">
        <v>0.17126783229905657</v>
      </c>
    </row>
    <row r="1202" spans="1:31" ht="15" customHeight="1">
      <c r="A1202" s="42" t="s">
        <v>47</v>
      </c>
      <c r="B1202" s="42" t="s">
        <v>539</v>
      </c>
      <c r="C1202" s="42" t="s">
        <v>566</v>
      </c>
      <c r="D1202" s="42" t="s">
        <v>269</v>
      </c>
      <c r="E1202" s="42" t="s">
        <v>269</v>
      </c>
      <c r="F1202" s="42" t="s">
        <v>269</v>
      </c>
      <c r="G1202" s="42" t="s">
        <v>582</v>
      </c>
      <c r="H1202" s="43" t="s">
        <v>576</v>
      </c>
      <c r="I1202" s="44">
        <v>1030</v>
      </c>
      <c r="J1202" s="45"/>
      <c r="K1202" s="45">
        <v>2.1791489609748892E-3</v>
      </c>
      <c r="L1202" s="45">
        <v>2.2705694291913847E-3</v>
      </c>
      <c r="M1202" s="45">
        <v>5.8615257115239173E-3</v>
      </c>
      <c r="N1202" s="45">
        <v>9.765210558267505E-3</v>
      </c>
      <c r="O1202" s="45">
        <v>1.3837566020067405E-2</v>
      </c>
      <c r="P1202" s="45">
        <v>1.5668505343408721E-2</v>
      </c>
      <c r="Q1202" s="45">
        <v>1.4589658666550867E-2</v>
      </c>
      <c r="R1202" s="45">
        <v>1.9710763980368605E-2</v>
      </c>
      <c r="S1202" s="45">
        <v>2.2677848344062519E-2</v>
      </c>
      <c r="T1202" s="45">
        <v>2.8113779133463256E-2</v>
      </c>
      <c r="U1202" s="45">
        <v>3.3491503555835286E-2</v>
      </c>
      <c r="V1202" s="45">
        <v>3.8796638106363669E-2</v>
      </c>
      <c r="W1202" s="45">
        <v>4.561917501936439E-2</v>
      </c>
      <c r="X1202" s="45">
        <v>5.8959892134276368E-2</v>
      </c>
      <c r="Y1202" s="45">
        <v>0.11668870639581128</v>
      </c>
      <c r="Z1202" s="45">
        <v>0.20104929590056853</v>
      </c>
      <c r="AA1202" s="45">
        <v>0.27008817120974848</v>
      </c>
      <c r="AB1202" s="45">
        <v>0.34615717156435294</v>
      </c>
      <c r="AC1202" s="45">
        <v>0.35919202085593949</v>
      </c>
      <c r="AD1202" s="45">
        <v>0.39852483140513573</v>
      </c>
      <c r="AE1202" s="45">
        <v>0.39908877448315194</v>
      </c>
    </row>
    <row r="1203" spans="1:31" ht="15" customHeight="1">
      <c r="A1203" s="42" t="s">
        <v>47</v>
      </c>
      <c r="B1203" s="42" t="s">
        <v>539</v>
      </c>
      <c r="C1203" s="42" t="s">
        <v>566</v>
      </c>
      <c r="D1203" s="42" t="s">
        <v>269</v>
      </c>
      <c r="E1203" s="42" t="s">
        <v>269</v>
      </c>
      <c r="F1203" s="42" t="s">
        <v>269</v>
      </c>
      <c r="G1203" s="42" t="s">
        <v>583</v>
      </c>
      <c r="H1203" s="43" t="s">
        <v>572</v>
      </c>
      <c r="I1203" s="44">
        <v>3500</v>
      </c>
      <c r="J1203" s="45">
        <v>3.3834040826210714E-2</v>
      </c>
      <c r="K1203" s="45">
        <v>4.1214565793932983E-2</v>
      </c>
      <c r="L1203" s="45">
        <v>5.1626855878765983E-2</v>
      </c>
      <c r="M1203" s="45">
        <v>6.4048134188653169E-2</v>
      </c>
      <c r="N1203" s="45">
        <v>7.7955905181287297E-2</v>
      </c>
      <c r="O1203" s="45">
        <v>9.4091767698588277E-2</v>
      </c>
      <c r="P1203" s="45">
        <v>0.10984548214951634</v>
      </c>
      <c r="Q1203" s="45">
        <v>0.13024312014142603</v>
      </c>
      <c r="R1203" s="45">
        <v>0.15196052136798224</v>
      </c>
      <c r="S1203" s="45">
        <v>0.1726117112173757</v>
      </c>
      <c r="T1203" s="45">
        <v>0.22705974530143594</v>
      </c>
      <c r="U1203" s="45">
        <v>0.2762158217509551</v>
      </c>
      <c r="V1203" s="45">
        <v>0.32556564595064125</v>
      </c>
      <c r="W1203" s="45">
        <v>0.37453627100149739</v>
      </c>
      <c r="X1203" s="45">
        <v>0.41697693397646224</v>
      </c>
      <c r="Y1203" s="45">
        <v>0.45214955586125877</v>
      </c>
      <c r="Z1203" s="45">
        <v>0.48537141912748438</v>
      </c>
      <c r="AA1203" s="45">
        <v>0.50988067063641762</v>
      </c>
      <c r="AB1203" s="45">
        <v>0.53136820104160298</v>
      </c>
      <c r="AC1203" s="45">
        <v>0.54256723011268992</v>
      </c>
      <c r="AD1203" s="45">
        <v>0.55944296456977083</v>
      </c>
      <c r="AE1203" s="45">
        <v>0.57508251824099388</v>
      </c>
    </row>
    <row r="1204" spans="1:31" ht="15" customHeight="1">
      <c r="A1204" s="42" t="s">
        <v>47</v>
      </c>
      <c r="B1204" s="42" t="s">
        <v>539</v>
      </c>
      <c r="C1204" s="42" t="s">
        <v>566</v>
      </c>
      <c r="D1204" s="42" t="s">
        <v>269</v>
      </c>
      <c r="E1204" s="42" t="s">
        <v>269</v>
      </c>
      <c r="F1204" s="42" t="s">
        <v>269</v>
      </c>
      <c r="G1204" s="42" t="s">
        <v>583</v>
      </c>
      <c r="H1204" s="43" t="s">
        <v>568</v>
      </c>
      <c r="I1204" s="44">
        <v>1430</v>
      </c>
      <c r="J1204" s="45">
        <v>0.47938268725406624</v>
      </c>
      <c r="K1204" s="45">
        <v>0.53968429306861254</v>
      </c>
      <c r="L1204" s="45">
        <v>0.59911476204857406</v>
      </c>
      <c r="M1204" s="45">
        <v>0.67193972181776651</v>
      </c>
      <c r="N1204" s="45">
        <v>0.74471714851191106</v>
      </c>
      <c r="O1204" s="45">
        <v>0.83217149115098221</v>
      </c>
      <c r="P1204" s="45">
        <v>0.89485034370318428</v>
      </c>
      <c r="Q1204" s="45">
        <v>0.94394556585054212</v>
      </c>
      <c r="R1204" s="45">
        <v>0.96859175456180702</v>
      </c>
      <c r="S1204" s="45">
        <v>0.98193047403377187</v>
      </c>
      <c r="T1204" s="45">
        <v>1.0007963838282978</v>
      </c>
      <c r="U1204" s="45">
        <v>1.0092471324804251</v>
      </c>
      <c r="V1204" s="45">
        <v>1.0146085195223322</v>
      </c>
      <c r="W1204" s="45">
        <v>1.0247346290398427</v>
      </c>
      <c r="X1204" s="45">
        <v>1.0305317299581769</v>
      </c>
      <c r="Y1204" s="45">
        <v>1.0250584304253445</v>
      </c>
      <c r="Z1204" s="45">
        <v>1.014296138679053</v>
      </c>
      <c r="AA1204" s="45">
        <v>1.0163078455752637</v>
      </c>
      <c r="AB1204" s="45">
        <v>1.0119860951244426</v>
      </c>
      <c r="AC1204" s="45">
        <v>1.0019764382119314</v>
      </c>
      <c r="AD1204" s="45">
        <v>0.99550360502573265</v>
      </c>
      <c r="AE1204" s="45">
        <v>0.96836778179190197</v>
      </c>
    </row>
    <row r="1205" spans="1:31" ht="15" customHeight="1">
      <c r="A1205" s="42" t="s">
        <v>47</v>
      </c>
      <c r="B1205" s="42" t="s">
        <v>539</v>
      </c>
      <c r="C1205" s="42" t="s">
        <v>566</v>
      </c>
      <c r="D1205" s="42" t="s">
        <v>269</v>
      </c>
      <c r="E1205" s="42" t="s">
        <v>269</v>
      </c>
      <c r="F1205" s="42" t="s">
        <v>269</v>
      </c>
      <c r="G1205" s="42" t="s">
        <v>583</v>
      </c>
      <c r="H1205" s="43" t="s">
        <v>578</v>
      </c>
      <c r="I1205" s="44">
        <v>4470</v>
      </c>
      <c r="J1205" s="45">
        <v>4.7787496421618669E-2</v>
      </c>
      <c r="K1205" s="45">
        <v>5.8028153246973045E-2</v>
      </c>
      <c r="L1205" s="45">
        <v>7.1532750467742504E-2</v>
      </c>
      <c r="M1205" s="45">
        <v>8.798741644511654E-2</v>
      </c>
      <c r="N1205" s="45">
        <v>0.10594763160304745</v>
      </c>
      <c r="O1205" s="45">
        <v>0.12585889965682481</v>
      </c>
      <c r="P1205" s="45">
        <v>0.14519511212970446</v>
      </c>
      <c r="Q1205" s="45">
        <v>0.17039990549826356</v>
      </c>
      <c r="R1205" s="45">
        <v>0.19629655200659249</v>
      </c>
      <c r="S1205" s="45">
        <v>0.22058038554230863</v>
      </c>
      <c r="T1205" s="45">
        <v>0.26937425003070903</v>
      </c>
      <c r="U1205" s="45">
        <v>0.31070809122232596</v>
      </c>
      <c r="V1205" s="45">
        <v>0.35182515182721985</v>
      </c>
      <c r="W1205" s="45">
        <v>0.39128163952847511</v>
      </c>
      <c r="X1205" s="45">
        <v>0.42188010570379136</v>
      </c>
      <c r="Y1205" s="45">
        <v>0.44147323183800236</v>
      </c>
      <c r="Z1205" s="45">
        <v>0.45859239346156389</v>
      </c>
      <c r="AA1205" s="45">
        <v>0.42730075023697583</v>
      </c>
      <c r="AB1205" s="45">
        <v>0.39646696601827075</v>
      </c>
      <c r="AC1205" s="45">
        <v>0.35800918179619845</v>
      </c>
      <c r="AD1205" s="45">
        <v>0.32761004995501386</v>
      </c>
      <c r="AE1205" s="45">
        <v>0.3015178409203465</v>
      </c>
    </row>
    <row r="1206" spans="1:31" ht="15" customHeight="1">
      <c r="A1206" s="42" t="s">
        <v>47</v>
      </c>
      <c r="B1206" s="42" t="s">
        <v>539</v>
      </c>
      <c r="C1206" s="42" t="s">
        <v>566</v>
      </c>
      <c r="D1206" s="42" t="s">
        <v>269</v>
      </c>
      <c r="E1206" s="42" t="s">
        <v>269</v>
      </c>
      <c r="F1206" s="42" t="s">
        <v>269</v>
      </c>
      <c r="G1206" s="42" t="s">
        <v>583</v>
      </c>
      <c r="H1206" s="43" t="s">
        <v>569</v>
      </c>
      <c r="I1206" s="44">
        <v>124</v>
      </c>
      <c r="J1206" s="45">
        <v>4.3214124454367429E-5</v>
      </c>
      <c r="K1206" s="45">
        <v>4.252470644447238E-5</v>
      </c>
      <c r="L1206" s="45">
        <v>4.0661886361380155E-5</v>
      </c>
      <c r="M1206" s="45">
        <v>3.9856896602594157E-5</v>
      </c>
      <c r="N1206" s="45">
        <v>3.7846287473739518E-5</v>
      </c>
      <c r="O1206" s="45">
        <v>3.5276621298249419E-5</v>
      </c>
      <c r="P1206" s="45">
        <v>3.4394693434257826E-5</v>
      </c>
      <c r="Q1206" s="45">
        <v>3.2042963985632383E-5</v>
      </c>
      <c r="R1206" s="45">
        <v>3.1052986572754725E-5</v>
      </c>
      <c r="S1206" s="45">
        <v>3.0397791955218249E-5</v>
      </c>
      <c r="T1206" s="45">
        <v>2.8432329480306341E-5</v>
      </c>
      <c r="U1206" s="45">
        <v>2.6881249879709402E-5</v>
      </c>
      <c r="V1206" s="45">
        <v>2.5277631430915572E-5</v>
      </c>
      <c r="W1206" s="45">
        <v>2.321279454901052E-5</v>
      </c>
      <c r="X1206" s="45">
        <v>2.1486027458237894E-5</v>
      </c>
      <c r="Y1206" s="45">
        <v>1.929413371873273E-5</v>
      </c>
      <c r="Z1206" s="45">
        <v>1.7044020069834864E-5</v>
      </c>
      <c r="AA1206" s="45">
        <v>1.5140535094601516E-5</v>
      </c>
      <c r="AB1206" s="45">
        <v>1.4777769767887945E-5</v>
      </c>
      <c r="AC1206" s="45">
        <v>1.2479035576849631E-5</v>
      </c>
      <c r="AD1206" s="45">
        <v>1.2069954714342595E-5</v>
      </c>
      <c r="AE1206" s="45">
        <v>1.0103327306011053E-5</v>
      </c>
    </row>
    <row r="1207" spans="1:31" ht="15" customHeight="1">
      <c r="A1207" s="42" t="s">
        <v>47</v>
      </c>
      <c r="B1207" s="42" t="s">
        <v>539</v>
      </c>
      <c r="C1207" s="42" t="s">
        <v>566</v>
      </c>
      <c r="D1207" s="42" t="s">
        <v>269</v>
      </c>
      <c r="E1207" s="42" t="s">
        <v>269</v>
      </c>
      <c r="F1207" s="42" t="s">
        <v>269</v>
      </c>
      <c r="G1207" s="42" t="s">
        <v>583</v>
      </c>
      <c r="H1207" s="43" t="s">
        <v>574</v>
      </c>
      <c r="I1207" s="44">
        <v>9810</v>
      </c>
      <c r="J1207" s="45">
        <v>1.4698071608085155E-2</v>
      </c>
      <c r="K1207" s="45">
        <v>1.5935597477595081E-2</v>
      </c>
      <c r="L1207" s="45">
        <v>1.8679354551763682E-2</v>
      </c>
      <c r="M1207" s="45">
        <v>1.9036783993522759E-2</v>
      </c>
      <c r="N1207" s="45">
        <v>2.036619537744706E-2</v>
      </c>
      <c r="O1207" s="45">
        <v>2.122932520805626E-2</v>
      </c>
      <c r="P1207" s="45">
        <v>2.1602625142147034E-2</v>
      </c>
      <c r="Q1207" s="45">
        <v>2.1461700451195762E-2</v>
      </c>
      <c r="R1207" s="45">
        <v>2.234395633846922E-2</v>
      </c>
      <c r="S1207" s="45">
        <v>2.1627412871834867E-2</v>
      </c>
      <c r="T1207" s="45">
        <v>2.249612864086855E-2</v>
      </c>
      <c r="U1207" s="45">
        <v>2.1726817603838735E-2</v>
      </c>
      <c r="V1207" s="45">
        <v>2.1461842709429666E-2</v>
      </c>
      <c r="W1207" s="45">
        <v>2.0570164005176909E-2</v>
      </c>
      <c r="X1207" s="45">
        <v>1.9672600517864479E-2</v>
      </c>
      <c r="Y1207" s="45">
        <v>1.9325586630400671E-2</v>
      </c>
      <c r="Z1207" s="45">
        <v>1.900283442419131E-2</v>
      </c>
      <c r="AA1207" s="45">
        <v>1.8625314844786613E-2</v>
      </c>
      <c r="AB1207" s="45">
        <v>1.7578269680233793E-2</v>
      </c>
      <c r="AC1207" s="45">
        <v>1.6529107017220022E-2</v>
      </c>
      <c r="AD1207" s="45">
        <v>1.6037259919412728E-2</v>
      </c>
      <c r="AE1207" s="45">
        <v>1.4886896386261336E-2</v>
      </c>
    </row>
    <row r="1208" spans="1:31" ht="15" customHeight="1">
      <c r="A1208" s="42" t="s">
        <v>47</v>
      </c>
      <c r="B1208" s="42" t="s">
        <v>539</v>
      </c>
      <c r="C1208" s="42" t="s">
        <v>566</v>
      </c>
      <c r="D1208" s="42" t="s">
        <v>269</v>
      </c>
      <c r="E1208" s="42" t="s">
        <v>269</v>
      </c>
      <c r="F1208" s="42" t="s">
        <v>269</v>
      </c>
      <c r="G1208" s="42" t="s">
        <v>583</v>
      </c>
      <c r="H1208" s="43" t="s">
        <v>579</v>
      </c>
      <c r="I1208" s="44">
        <v>675</v>
      </c>
      <c r="J1208" s="45">
        <v>1.5910069260718212E-5</v>
      </c>
      <c r="K1208" s="45">
        <v>6.8343095031072292E-5</v>
      </c>
      <c r="L1208" s="45">
        <v>2.1564827998551836E-4</v>
      </c>
      <c r="M1208" s="45">
        <v>3.7530672057602409E-4</v>
      </c>
      <c r="N1208" s="45">
        <v>6.5160838366948011E-4</v>
      </c>
      <c r="O1208" s="45">
        <v>1.0649265011358248E-3</v>
      </c>
      <c r="P1208" s="45">
        <v>1.5039670921260326E-3</v>
      </c>
      <c r="Q1208" s="45">
        <v>2.0362477930156563E-3</v>
      </c>
      <c r="R1208" s="45">
        <v>2.7092494350638946E-3</v>
      </c>
      <c r="S1208" s="45">
        <v>3.4340873645704656E-3</v>
      </c>
      <c r="T1208" s="45">
        <v>7.0443523285515152E-3</v>
      </c>
      <c r="U1208" s="45">
        <v>1.0647708569416461E-2</v>
      </c>
      <c r="V1208" s="45">
        <v>1.4308122000746977E-2</v>
      </c>
      <c r="W1208" s="45">
        <v>1.8106228633185364E-2</v>
      </c>
      <c r="X1208" s="45">
        <v>2.1866663400319935E-2</v>
      </c>
      <c r="Y1208" s="45">
        <v>2.5796358456474027E-2</v>
      </c>
      <c r="Z1208" s="45">
        <v>2.9696624931806952E-2</v>
      </c>
      <c r="AA1208" s="45">
        <v>3.5983012518544764E-2</v>
      </c>
      <c r="AB1208" s="45">
        <v>4.1886318821161651E-2</v>
      </c>
      <c r="AC1208" s="45">
        <v>4.7344608089946456E-2</v>
      </c>
      <c r="AD1208" s="45">
        <v>5.2917130981623393E-2</v>
      </c>
      <c r="AE1208" s="45">
        <v>5.7870727303548315E-2</v>
      </c>
    </row>
    <row r="1209" spans="1:31" ht="15" customHeight="1">
      <c r="A1209" s="42" t="s">
        <v>47</v>
      </c>
      <c r="B1209" s="42" t="s">
        <v>539</v>
      </c>
      <c r="C1209" s="42" t="s">
        <v>566</v>
      </c>
      <c r="D1209" s="42" t="s">
        <v>269</v>
      </c>
      <c r="E1209" s="42" t="s">
        <v>269</v>
      </c>
      <c r="F1209" s="42" t="s">
        <v>269</v>
      </c>
      <c r="G1209" s="42" t="s">
        <v>584</v>
      </c>
      <c r="H1209" s="43" t="s">
        <v>562</v>
      </c>
      <c r="I1209" s="44">
        <v>7390</v>
      </c>
      <c r="J1209" s="45">
        <v>8.2809505955910748E-4</v>
      </c>
      <c r="K1209" s="45">
        <v>9.7155781295006692E-4</v>
      </c>
      <c r="L1209" s="45">
        <v>1.1769121742163195E-3</v>
      </c>
      <c r="M1209" s="45">
        <v>1.3292988163972352E-3</v>
      </c>
      <c r="N1209" s="45">
        <v>1.5634810907373931E-3</v>
      </c>
      <c r="O1209" s="45">
        <v>1.617770354682074E-3</v>
      </c>
      <c r="P1209" s="45">
        <v>2.521032271243299E-3</v>
      </c>
      <c r="Q1209" s="45">
        <v>2.1513580445409273E-3</v>
      </c>
      <c r="R1209" s="45">
        <v>1.8004016529547795E-3</v>
      </c>
      <c r="S1209" s="45">
        <v>1.7370717483940156E-3</v>
      </c>
      <c r="T1209" s="45">
        <v>1.6941062048465183E-3</v>
      </c>
      <c r="U1209" s="45">
        <v>1.8917938963841853E-3</v>
      </c>
      <c r="V1209" s="45">
        <v>1.8511375785909086E-3</v>
      </c>
      <c r="W1209" s="45">
        <v>1.8112267562363585E-3</v>
      </c>
      <c r="X1209" s="45">
        <v>1.7744856303155295E-3</v>
      </c>
      <c r="Y1209" s="45">
        <v>1.8869749924151518E-3</v>
      </c>
      <c r="Z1209" s="45">
        <v>1.9262073602876956E-3</v>
      </c>
      <c r="AA1209" s="45">
        <v>1.8947986720643756E-3</v>
      </c>
      <c r="AB1209" s="45">
        <v>2.0529700772777895E-3</v>
      </c>
      <c r="AC1209" s="45">
        <v>2.0031147346081784E-3</v>
      </c>
      <c r="AD1209" s="45">
        <v>1.9531377126021199E-3</v>
      </c>
      <c r="AE1209" s="45">
        <v>1.981623415112448E-3</v>
      </c>
    </row>
    <row r="1210" spans="1:31" ht="15" customHeight="1">
      <c r="A1210" s="42" t="s">
        <v>47</v>
      </c>
      <c r="B1210" s="42" t="s">
        <v>539</v>
      </c>
      <c r="C1210" s="42" t="s">
        <v>566</v>
      </c>
      <c r="D1210" s="42" t="s">
        <v>269</v>
      </c>
      <c r="E1210" s="42" t="s">
        <v>269</v>
      </c>
      <c r="F1210" s="42" t="s">
        <v>269</v>
      </c>
      <c r="G1210" s="42" t="s">
        <v>584</v>
      </c>
      <c r="H1210" s="43" t="s">
        <v>576</v>
      </c>
      <c r="I1210" s="44">
        <v>1030</v>
      </c>
      <c r="J1210" s="45">
        <v>0.14478528069606064</v>
      </c>
      <c r="K1210" s="45">
        <v>0.15538680217469655</v>
      </c>
      <c r="L1210" s="45">
        <v>0.1658016524230094</v>
      </c>
      <c r="M1210" s="45">
        <v>0.16755753120319716</v>
      </c>
      <c r="N1210" s="45">
        <v>0.16918483215108893</v>
      </c>
      <c r="O1210" s="45">
        <v>0.17086938647109848</v>
      </c>
      <c r="P1210" s="45">
        <v>0.1725691790853581</v>
      </c>
      <c r="Q1210" s="45">
        <v>0.17429909452414738</v>
      </c>
      <c r="R1210" s="45">
        <v>0.17607310978141208</v>
      </c>
      <c r="S1210" s="45">
        <v>0.17781160708000082</v>
      </c>
      <c r="T1210" s="45">
        <v>0.17958639237658902</v>
      </c>
      <c r="U1210" s="45">
        <v>0.18140741904380098</v>
      </c>
      <c r="V1210" s="45">
        <v>0.18321721856383966</v>
      </c>
      <c r="W1210" s="45">
        <v>0.18456835683598194</v>
      </c>
      <c r="X1210" s="45">
        <v>0.18595630917351744</v>
      </c>
      <c r="Y1210" s="45">
        <v>0.1873450394927792</v>
      </c>
      <c r="Z1210" s="45">
        <v>0.18873443674028653</v>
      </c>
      <c r="AA1210" s="45">
        <v>0.19014650814654141</v>
      </c>
      <c r="AB1210" s="45">
        <v>0.19155632671356695</v>
      </c>
      <c r="AC1210" s="45">
        <v>0.19299587864705875</v>
      </c>
      <c r="AD1210" s="45">
        <v>0.19444183907186985</v>
      </c>
      <c r="AE1210" s="45">
        <v>0.1958904464659755</v>
      </c>
    </row>
    <row r="1211" spans="1:31" ht="15" customHeight="1">
      <c r="A1211" s="42" t="s">
        <v>47</v>
      </c>
      <c r="B1211" s="42" t="s">
        <v>539</v>
      </c>
      <c r="C1211" s="42" t="s">
        <v>566</v>
      </c>
      <c r="D1211" s="42" t="s">
        <v>269</v>
      </c>
      <c r="E1211" s="42" t="s">
        <v>269</v>
      </c>
      <c r="F1211" s="42" t="s">
        <v>269</v>
      </c>
      <c r="G1211" s="42" t="s">
        <v>584</v>
      </c>
      <c r="H1211" s="43" t="s">
        <v>585</v>
      </c>
      <c r="I1211" s="44">
        <v>794</v>
      </c>
      <c r="J1211" s="45">
        <v>3.9543375569985344E-4</v>
      </c>
      <c r="K1211" s="45">
        <v>4.3494412690705517E-4</v>
      </c>
      <c r="L1211" s="45">
        <v>3.8907807487363708E-4</v>
      </c>
      <c r="M1211" s="45">
        <v>4.4632242059345598E-4</v>
      </c>
      <c r="N1211" s="45">
        <v>4.2889608823153428E-4</v>
      </c>
      <c r="O1211" s="45">
        <v>4.1716145979460884E-4</v>
      </c>
      <c r="P1211" s="45">
        <v>3.7244072829903548E-4</v>
      </c>
      <c r="Q1211" s="45">
        <v>3.6323141621922412E-4</v>
      </c>
      <c r="R1211" s="45">
        <v>3.5463933326357805E-4</v>
      </c>
      <c r="S1211" s="45">
        <v>3.4660843972400979E-4</v>
      </c>
      <c r="T1211" s="45">
        <v>3.1203255209313017E-4</v>
      </c>
      <c r="U1211" s="45">
        <v>3.3029595058317937E-4</v>
      </c>
      <c r="V1211" s="45">
        <v>3.2319759956385928E-4</v>
      </c>
      <c r="W1211" s="45">
        <v>3.4055474665634907E-4</v>
      </c>
      <c r="X1211" s="45">
        <v>3.3364652007082928E-4</v>
      </c>
      <c r="Y1211" s="45">
        <v>3.3790215245323201E-4</v>
      </c>
      <c r="Z1211" s="45">
        <v>3.3113042361427453E-4</v>
      </c>
      <c r="AA1211" s="45">
        <v>3.4608920805852424E-4</v>
      </c>
      <c r="AB1211" s="45">
        <v>3.4089051670679795E-4</v>
      </c>
      <c r="AC1211" s="45">
        <v>3.5217758379899229E-4</v>
      </c>
      <c r="AD1211" s="45">
        <v>3.4339087450497592E-4</v>
      </c>
      <c r="AE1211" s="45">
        <v>3.5485092277836802E-4</v>
      </c>
    </row>
    <row r="1212" spans="1:31" ht="15" customHeight="1">
      <c r="A1212" s="42" t="s">
        <v>47</v>
      </c>
      <c r="B1212" s="42" t="s">
        <v>539</v>
      </c>
      <c r="C1212" s="42" t="s">
        <v>566</v>
      </c>
      <c r="D1212" s="42" t="s">
        <v>269</v>
      </c>
      <c r="E1212" s="42" t="s">
        <v>269</v>
      </c>
      <c r="F1212" s="42" t="s">
        <v>269</v>
      </c>
      <c r="G1212" s="42" t="s">
        <v>584</v>
      </c>
      <c r="H1212" s="43" t="s">
        <v>570</v>
      </c>
      <c r="I1212" s="44">
        <v>1640</v>
      </c>
      <c r="J1212" s="45">
        <v>8.1676493620624641E-3</v>
      </c>
      <c r="K1212" s="45">
        <v>8.2650339883799107E-3</v>
      </c>
      <c r="L1212" s="45">
        <v>8.4381920016675452E-3</v>
      </c>
      <c r="M1212" s="45">
        <v>8.6656252340915826E-3</v>
      </c>
      <c r="N1212" s="45">
        <v>8.8588108904246402E-3</v>
      </c>
      <c r="O1212" s="45">
        <v>8.4728259550223266E-3</v>
      </c>
      <c r="P1212" s="45">
        <v>8.0423999722003762E-3</v>
      </c>
      <c r="Q1212" s="45">
        <v>7.6389222041615603E-3</v>
      </c>
      <c r="R1212" s="45">
        <v>7.2584528525529201E-3</v>
      </c>
      <c r="S1212" s="45">
        <v>6.9388847107701417E-3</v>
      </c>
      <c r="T1212" s="45">
        <v>6.6061299756744575E-3</v>
      </c>
      <c r="U1212" s="45">
        <v>6.6647975767743246E-3</v>
      </c>
      <c r="V1212" s="45">
        <v>6.7269688326196016E-3</v>
      </c>
      <c r="W1212" s="45">
        <v>6.7829094017376476E-3</v>
      </c>
      <c r="X1212" s="45">
        <v>6.8422148898296354E-3</v>
      </c>
      <c r="Y1212" s="45">
        <v>6.8862813134717453E-3</v>
      </c>
      <c r="Z1212" s="45">
        <v>6.9677097638986022E-3</v>
      </c>
      <c r="AA1212" s="45">
        <v>7.0222931029092191E-3</v>
      </c>
      <c r="AB1212" s="45">
        <v>7.0410635692588017E-3</v>
      </c>
      <c r="AC1212" s="45">
        <v>7.1125481239673344E-3</v>
      </c>
      <c r="AD1212" s="45">
        <v>7.1715161084694402E-3</v>
      </c>
      <c r="AE1212" s="45">
        <v>7.2194733080122872E-3</v>
      </c>
    </row>
    <row r="1213" spans="1:31" ht="15" customHeight="1">
      <c r="A1213" s="42" t="s">
        <v>47</v>
      </c>
      <c r="B1213" s="42" t="s">
        <v>539</v>
      </c>
      <c r="C1213" s="42" t="s">
        <v>566</v>
      </c>
      <c r="D1213" s="42" t="s">
        <v>269</v>
      </c>
      <c r="E1213" s="42" t="s">
        <v>269</v>
      </c>
      <c r="F1213" s="42" t="s">
        <v>269</v>
      </c>
      <c r="G1213" s="42" t="s">
        <v>584</v>
      </c>
      <c r="H1213" s="43" t="s">
        <v>586</v>
      </c>
      <c r="I1213" s="44">
        <v>9300</v>
      </c>
      <c r="J1213" s="45">
        <v>1.2737050758222623E-3</v>
      </c>
      <c r="K1213" s="45">
        <v>8.1510939652071443E-4</v>
      </c>
      <c r="L1213" s="45">
        <v>3.0761179030468367E-3</v>
      </c>
      <c r="M1213" s="45">
        <v>4.1821647471151343E-4</v>
      </c>
      <c r="N1213" s="45">
        <v>2.6373868397865639E-3</v>
      </c>
      <c r="O1213" s="45">
        <v>1.6287160269061764E-3</v>
      </c>
      <c r="P1213" s="45">
        <v>1.9828822837077219E-3</v>
      </c>
      <c r="Q1213" s="45">
        <v>2.7073923970539135E-3</v>
      </c>
      <c r="R1213" s="45">
        <v>2.2657287378183505E-3</v>
      </c>
      <c r="S1213" s="45">
        <v>2.1860307523765311E-3</v>
      </c>
      <c r="T1213" s="45">
        <v>2.7410920035889326E-3</v>
      </c>
      <c r="U1213" s="45">
        <v>1.7855564854233072E-3</v>
      </c>
      <c r="V1213" s="45">
        <v>2.6207749548048226E-3</v>
      </c>
      <c r="W1213" s="45">
        <v>2.279351668876673E-3</v>
      </c>
      <c r="X1213" s="45">
        <v>2.2331145280017057E-3</v>
      </c>
      <c r="Y1213" s="45">
        <v>2.374677595326564E-3</v>
      </c>
      <c r="Z1213" s="45">
        <v>2.424049858007522E-3</v>
      </c>
      <c r="AA1213" s="45">
        <v>2.3845233626791223E-3</v>
      </c>
      <c r="AB1213" s="45">
        <v>2.583575334057276E-3</v>
      </c>
      <c r="AC1213" s="45">
        <v>2.2916677367272819E-3</v>
      </c>
      <c r="AD1213" s="45">
        <v>2.4579405584843773E-3</v>
      </c>
      <c r="AE1213" s="45">
        <v>2.4937886008859467E-3</v>
      </c>
    </row>
    <row r="1214" spans="1:31" ht="15" customHeight="1">
      <c r="A1214" s="42" t="s">
        <v>47</v>
      </c>
      <c r="B1214" s="42" t="s">
        <v>539</v>
      </c>
      <c r="C1214" s="42" t="s">
        <v>566</v>
      </c>
      <c r="D1214" s="42" t="s">
        <v>269</v>
      </c>
      <c r="E1214" s="42" t="s">
        <v>269</v>
      </c>
      <c r="F1214" s="42" t="s">
        <v>269</v>
      </c>
      <c r="G1214" s="42" t="s">
        <v>587</v>
      </c>
      <c r="H1214" s="43" t="s">
        <v>568</v>
      </c>
      <c r="I1214" s="44">
        <v>1430</v>
      </c>
      <c r="J1214" s="45">
        <v>0.75380569385397211</v>
      </c>
      <c r="K1214" s="45">
        <v>0.69514885351427347</v>
      </c>
      <c r="L1214" s="45">
        <v>0.63533862365319893</v>
      </c>
      <c r="M1214" s="45">
        <v>0.59163772035312678</v>
      </c>
      <c r="N1214" s="45">
        <v>0.54748204249483312</v>
      </c>
      <c r="O1214" s="45">
        <v>0.44332700407832931</v>
      </c>
      <c r="P1214" s="45">
        <v>0.44687759002601579</v>
      </c>
      <c r="Q1214" s="45">
        <v>0.3957016823943712</v>
      </c>
      <c r="R1214" s="45">
        <v>0.39750538814182379</v>
      </c>
      <c r="S1214" s="45">
        <v>0.38618378323270935</v>
      </c>
      <c r="T1214" s="45">
        <v>0.37246576454677122</v>
      </c>
      <c r="U1214" s="45">
        <v>0.34355035460426359</v>
      </c>
      <c r="V1214" s="45">
        <v>0.3108033129923522</v>
      </c>
      <c r="W1214" s="45">
        <v>0.29812689373973505</v>
      </c>
      <c r="X1214" s="45">
        <v>0.31399425255296243</v>
      </c>
      <c r="Y1214" s="45">
        <v>0.29652626372594793</v>
      </c>
      <c r="Z1214" s="45">
        <v>0.21165512019751623</v>
      </c>
      <c r="AA1214" s="45">
        <v>0.21323410789035516</v>
      </c>
      <c r="AB1214" s="45">
        <v>0.21482436316908238</v>
      </c>
      <c r="AC1214" s="45">
        <v>0.21642709697825141</v>
      </c>
      <c r="AD1214" s="45">
        <v>0.21804174001034884</v>
      </c>
      <c r="AE1214" s="45">
        <v>0.21966833566309057</v>
      </c>
    </row>
    <row r="1215" spans="1:31" ht="15" customHeight="1">
      <c r="A1215" s="42" t="s">
        <v>47</v>
      </c>
      <c r="B1215" s="42" t="s">
        <v>539</v>
      </c>
      <c r="C1215" s="42" t="s">
        <v>566</v>
      </c>
      <c r="D1215" s="42" t="s">
        <v>269</v>
      </c>
      <c r="E1215" s="42" t="s">
        <v>269</v>
      </c>
      <c r="F1215" s="42" t="s">
        <v>269</v>
      </c>
      <c r="G1215" s="42" t="s">
        <v>587</v>
      </c>
      <c r="H1215" s="43" t="s">
        <v>569</v>
      </c>
      <c r="I1215" s="44">
        <v>124</v>
      </c>
      <c r="J1215" s="45">
        <v>6.5522785356415356E-2</v>
      </c>
      <c r="K1215" s="45">
        <v>7.9181613723764754E-2</v>
      </c>
      <c r="L1215" s="45">
        <v>9.302975764792773E-2</v>
      </c>
      <c r="M1215" s="45">
        <v>0.1021001295538022</v>
      </c>
      <c r="N1215" s="45">
        <v>0.11125625875317101</v>
      </c>
      <c r="O1215" s="45">
        <v>0.12915100506082355</v>
      </c>
      <c r="P1215" s="45">
        <v>0.12982532307211506</v>
      </c>
      <c r="Q1215" s="45">
        <v>0.13923840682845684</v>
      </c>
      <c r="R1215" s="45">
        <v>0.16025785878542001</v>
      </c>
      <c r="S1215" s="45">
        <v>0.17133869683812117</v>
      </c>
      <c r="T1215" s="45">
        <v>0.18278482727884701</v>
      </c>
      <c r="U1215" s="45">
        <v>0.18998309263774207</v>
      </c>
      <c r="V1215" s="45">
        <v>0.19867891158878775</v>
      </c>
      <c r="W1215" s="45">
        <v>0.20249660734272287</v>
      </c>
      <c r="X1215" s="45">
        <v>0.20400732901920041</v>
      </c>
      <c r="Y1215" s="45">
        <v>0.2039141630219132</v>
      </c>
      <c r="Z1215" s="45">
        <v>0.2054353512276805</v>
      </c>
      <c r="AA1215" s="45">
        <v>0.20696790380892502</v>
      </c>
      <c r="AB1215" s="45">
        <v>0.20851188902015411</v>
      </c>
      <c r="AC1215" s="45">
        <v>0.21006740924312883</v>
      </c>
      <c r="AD1215" s="45">
        <v>0.21163449860510281</v>
      </c>
      <c r="AE1215" s="45">
        <v>0.21321325948783718</v>
      </c>
    </row>
    <row r="1216" spans="1:31" ht="15" customHeight="1">
      <c r="A1216" s="42" t="s">
        <v>47</v>
      </c>
      <c r="B1216" s="42" t="s">
        <v>539</v>
      </c>
      <c r="C1216" s="42" t="s">
        <v>566</v>
      </c>
      <c r="D1216" s="42" t="s">
        <v>269</v>
      </c>
      <c r="E1216" s="42" t="s">
        <v>269</v>
      </c>
      <c r="F1216" s="42" t="s">
        <v>269</v>
      </c>
      <c r="G1216" s="42" t="s">
        <v>587</v>
      </c>
      <c r="H1216" s="43" t="s">
        <v>573</v>
      </c>
      <c r="I1216" s="44">
        <v>3220</v>
      </c>
      <c r="J1216" s="45">
        <v>4.6466115588234755E-3</v>
      </c>
      <c r="K1216" s="45">
        <v>9.1726927035337795E-3</v>
      </c>
      <c r="L1216" s="45">
        <v>1.4101561858278339E-2</v>
      </c>
      <c r="M1216" s="45">
        <v>1.5937010332555016E-2</v>
      </c>
      <c r="N1216" s="45">
        <v>1.7550927227022353E-2</v>
      </c>
      <c r="O1216" s="45">
        <v>1.8096585031510425E-2</v>
      </c>
      <c r="P1216" s="45">
        <v>1.8372186821206386E-2</v>
      </c>
      <c r="Q1216" s="45">
        <v>1.893891915455603E-2</v>
      </c>
      <c r="R1216" s="45">
        <v>2.0869278227937202E-2</v>
      </c>
      <c r="S1216" s="45">
        <v>2.2836802902635921E-2</v>
      </c>
      <c r="T1216" s="45">
        <v>2.4546185411868329E-2</v>
      </c>
      <c r="U1216" s="45">
        <v>3.9730296552819823E-2</v>
      </c>
      <c r="V1216" s="45">
        <v>4.2847302477729762E-2</v>
      </c>
      <c r="W1216" s="45">
        <v>5.6995687209820727E-2</v>
      </c>
      <c r="X1216" s="45">
        <v>3.0707994105941598E-2</v>
      </c>
      <c r="Y1216" s="45">
        <v>3.0937011094332001E-2</v>
      </c>
      <c r="Z1216" s="45">
        <v>3.1167926820508805E-2</v>
      </c>
      <c r="AA1216" s="45">
        <v>3.1400449170966405E-2</v>
      </c>
      <c r="AB1216" s="45">
        <v>3.1634578145704806E-2</v>
      </c>
      <c r="AC1216" s="45">
        <v>3.1870605858229602E-2</v>
      </c>
      <c r="AD1216" s="45">
        <v>3.2108386251787996E-2</v>
      </c>
      <c r="AE1216" s="45">
        <v>3.2347919326379995E-2</v>
      </c>
    </row>
    <row r="1217" spans="1:31" ht="15" customHeight="1">
      <c r="A1217" s="42" t="s">
        <v>47</v>
      </c>
      <c r="B1217" s="42" t="s">
        <v>539</v>
      </c>
      <c r="C1217" s="42" t="s">
        <v>566</v>
      </c>
      <c r="D1217" s="42" t="s">
        <v>269</v>
      </c>
      <c r="E1217" s="42" t="s">
        <v>269</v>
      </c>
      <c r="F1217" s="42" t="s">
        <v>269</v>
      </c>
      <c r="G1217" s="42" t="s">
        <v>587</v>
      </c>
      <c r="H1217" s="43" t="s">
        <v>570</v>
      </c>
      <c r="I1217" s="44">
        <v>1640</v>
      </c>
      <c r="J1217" s="45">
        <v>9.725277340379446E-3</v>
      </c>
      <c r="K1217" s="45">
        <v>9.7938341796369021E-3</v>
      </c>
      <c r="L1217" s="45">
        <v>9.8628742997350482E-3</v>
      </c>
      <c r="M1217" s="45">
        <v>9.4165863135482978E-3</v>
      </c>
      <c r="N1217" s="45">
        <v>8.9653758970656937E-3</v>
      </c>
      <c r="O1217" s="45">
        <v>8.5092322150837948E-3</v>
      </c>
      <c r="P1217" s="45">
        <v>8.0481453887230082E-3</v>
      </c>
      <c r="Q1217" s="45">
        <v>7.5821357931725071E-3</v>
      </c>
      <c r="R1217" s="45">
        <v>8.3794169454353019E-3</v>
      </c>
      <c r="S1217" s="45">
        <v>8.6983071788613239E-3</v>
      </c>
      <c r="T1217" s="45">
        <v>9.017197412287346E-3</v>
      </c>
      <c r="U1217" s="45">
        <v>9.1073668858188215E-3</v>
      </c>
      <c r="V1217" s="45">
        <v>9.1984439814133696E-3</v>
      </c>
      <c r="W1217" s="45">
        <v>9.2670620616716569E-3</v>
      </c>
      <c r="X1217" s="45">
        <v>9.3361987831088473E-3</v>
      </c>
      <c r="Y1217" s="45">
        <v>2.7041933137637812E-3</v>
      </c>
      <c r="Z1217" s="45">
        <v>2.7243664440361024E-3</v>
      </c>
      <c r="AA1217" s="45">
        <v>2.7446902821735611E-3</v>
      </c>
      <c r="AB1217" s="45">
        <v>2.7651657333285021E-3</v>
      </c>
      <c r="AC1217" s="45">
        <v>2.7857941552294398E-3</v>
      </c>
      <c r="AD1217" s="45">
        <v>2.8065760004525441E-3</v>
      </c>
      <c r="AE1217" s="45">
        <v>2.8275126267263326E-3</v>
      </c>
    </row>
    <row r="1218" spans="1:31" ht="15" customHeight="1">
      <c r="A1218" s="42" t="s">
        <v>47</v>
      </c>
      <c r="B1218" s="42" t="s">
        <v>539</v>
      </c>
      <c r="C1218" s="42" t="s">
        <v>566</v>
      </c>
      <c r="D1218" s="42" t="s">
        <v>269</v>
      </c>
      <c r="E1218" s="42" t="s">
        <v>269</v>
      </c>
      <c r="F1218" s="42" t="s">
        <v>269</v>
      </c>
      <c r="G1218" s="42" t="s">
        <v>588</v>
      </c>
      <c r="H1218" s="43" t="s">
        <v>568</v>
      </c>
      <c r="I1218" s="44">
        <v>1430</v>
      </c>
      <c r="J1218" s="45"/>
      <c r="K1218" s="45"/>
      <c r="L1218" s="45"/>
      <c r="M1218" s="45"/>
      <c r="N1218" s="45"/>
      <c r="O1218" s="45"/>
      <c r="P1218" s="45"/>
      <c r="Q1218" s="45"/>
      <c r="R1218" s="45"/>
      <c r="S1218" s="45">
        <v>2.5187823791851752E-3</v>
      </c>
      <c r="T1218" s="45">
        <v>8.6737225805506839E-3</v>
      </c>
      <c r="U1218" s="45">
        <v>1.6827816026112784E-2</v>
      </c>
      <c r="V1218" s="45">
        <v>2.6033925279464399E-2</v>
      </c>
      <c r="W1218" s="45">
        <v>3.6191633995945084E-2</v>
      </c>
      <c r="X1218" s="45">
        <v>4.729511951569379E-2</v>
      </c>
      <c r="Y1218" s="45">
        <v>5.4618730422272423E-2</v>
      </c>
      <c r="Z1218" s="45">
        <v>6.2448683715964064E-2</v>
      </c>
      <c r="AA1218" s="45">
        <v>7.0583864731913748E-2</v>
      </c>
      <c r="AB1218" s="45">
        <v>7.1698405916042401E-2</v>
      </c>
      <c r="AC1218" s="45">
        <v>7.1163564268451537E-2</v>
      </c>
      <c r="AD1218" s="45">
        <v>7.4171002996335514E-2</v>
      </c>
      <c r="AE1218" s="45">
        <v>7.0681962536118595E-2</v>
      </c>
    </row>
    <row r="1219" spans="1:31" ht="15" customHeight="1">
      <c r="A1219" s="42" t="s">
        <v>47</v>
      </c>
      <c r="B1219" s="42" t="s">
        <v>539</v>
      </c>
      <c r="C1219" s="42" t="s">
        <v>566</v>
      </c>
      <c r="D1219" s="42" t="s">
        <v>269</v>
      </c>
      <c r="E1219" s="42" t="s">
        <v>269</v>
      </c>
      <c r="F1219" s="42" t="s">
        <v>269</v>
      </c>
      <c r="G1219" s="42" t="s">
        <v>588</v>
      </c>
      <c r="H1219" s="43" t="s">
        <v>576</v>
      </c>
      <c r="I1219" s="44">
        <v>1030</v>
      </c>
      <c r="J1219" s="45"/>
      <c r="K1219" s="45">
        <v>6.3698200397727524E-4</v>
      </c>
      <c r="L1219" s="45">
        <v>6.6370491007132764E-4</v>
      </c>
      <c r="M1219" s="45">
        <v>1.7133690541377602E-3</v>
      </c>
      <c r="N1219" s="45">
        <v>2.8544461631858859E-3</v>
      </c>
      <c r="O1219" s="45">
        <v>4.0448269904812409E-3</v>
      </c>
      <c r="P1219" s="45">
        <v>4.5800246388425486E-3</v>
      </c>
      <c r="Q1219" s="45">
        <v>4.2646694563764067E-3</v>
      </c>
      <c r="R1219" s="45">
        <v>5.7616079327231316E-3</v>
      </c>
      <c r="S1219" s="45">
        <v>6.6289095159567362E-3</v>
      </c>
      <c r="T1219" s="45">
        <v>8.2178739005507977E-3</v>
      </c>
      <c r="U1219" s="45">
        <v>9.7898241163210838E-3</v>
      </c>
      <c r="V1219" s="45">
        <v>1.1340555754167841E-2</v>
      </c>
      <c r="W1219" s="45">
        <v>1.3334835774891127E-2</v>
      </c>
      <c r="X1219" s="45">
        <v>1.7234430008480784E-2</v>
      </c>
      <c r="Y1219" s="45">
        <v>3.4109006484929448E-2</v>
      </c>
      <c r="Z1219" s="45">
        <v>5.876825572478158E-2</v>
      </c>
      <c r="AA1219" s="45">
        <v>7.8948850045926486E-2</v>
      </c>
      <c r="AB1219" s="45">
        <v>0.10118440399573393</v>
      </c>
      <c r="AC1219" s="45">
        <v>0.10499459071173615</v>
      </c>
      <c r="AD1219" s="45">
        <v>0.11649187379534735</v>
      </c>
      <c r="AE1219" s="45">
        <v>0.11665671869507514</v>
      </c>
    </row>
    <row r="1220" spans="1:31" ht="15" customHeight="1">
      <c r="A1220" s="42" t="s">
        <v>47</v>
      </c>
      <c r="B1220" s="42" t="s">
        <v>539</v>
      </c>
      <c r="C1220" s="42" t="s">
        <v>566</v>
      </c>
      <c r="D1220" s="42" t="s">
        <v>269</v>
      </c>
      <c r="E1220" s="42" t="s">
        <v>269</v>
      </c>
      <c r="F1220" s="42" t="s">
        <v>269</v>
      </c>
      <c r="G1220" s="42" t="s">
        <v>589</v>
      </c>
      <c r="H1220" s="43" t="s">
        <v>572</v>
      </c>
      <c r="I1220" s="44">
        <v>3500</v>
      </c>
      <c r="J1220" s="45"/>
      <c r="K1220" s="45">
        <v>3.619566001314147E-3</v>
      </c>
      <c r="L1220" s="45">
        <v>1.4849502232615525E-2</v>
      </c>
      <c r="M1220" s="45">
        <v>2.7182767725020797E-2</v>
      </c>
      <c r="N1220" s="45">
        <v>4.8983716061933469E-2</v>
      </c>
      <c r="O1220" s="45">
        <v>8.0878888419910172E-2</v>
      </c>
      <c r="P1220" s="45">
        <v>0.11548775669069088</v>
      </c>
      <c r="Q1220" s="45">
        <v>0.15743774987896125</v>
      </c>
      <c r="R1220" s="45">
        <v>0.21150165930585024</v>
      </c>
      <c r="S1220" s="45">
        <v>0.26912533266184702</v>
      </c>
      <c r="T1220" s="45">
        <v>0.52744026249325926</v>
      </c>
      <c r="U1220" s="45">
        <v>0.77892439274960634</v>
      </c>
      <c r="V1220" s="45">
        <v>1.0359963167388462</v>
      </c>
      <c r="W1220" s="45">
        <v>1.3017905042648157</v>
      </c>
      <c r="X1220" s="45">
        <v>1.5654527719616143</v>
      </c>
      <c r="Y1220" s="45">
        <v>1.8399546318753295</v>
      </c>
      <c r="Z1220" s="45">
        <v>2.1174974924310455</v>
      </c>
      <c r="AA1220" s="45">
        <v>2.3880757196325764</v>
      </c>
      <c r="AB1220" s="45">
        <v>2.6440502209592984</v>
      </c>
      <c r="AC1220" s="45">
        <v>2.9039707845527154</v>
      </c>
      <c r="AD1220" s="45">
        <v>3.1835946477596173</v>
      </c>
      <c r="AE1220" s="45">
        <v>3.4261215939959637</v>
      </c>
    </row>
    <row r="1221" spans="1:31" ht="15" customHeight="1">
      <c r="A1221" s="42" t="s">
        <v>47</v>
      </c>
      <c r="B1221" s="42" t="s">
        <v>539</v>
      </c>
      <c r="C1221" s="42" t="s">
        <v>566</v>
      </c>
      <c r="D1221" s="42" t="s">
        <v>269</v>
      </c>
      <c r="E1221" s="42" t="s">
        <v>269</v>
      </c>
      <c r="F1221" s="42" t="s">
        <v>269</v>
      </c>
      <c r="G1221" s="42" t="s">
        <v>589</v>
      </c>
      <c r="H1221" s="43" t="s">
        <v>568</v>
      </c>
      <c r="I1221" s="44">
        <v>1430</v>
      </c>
      <c r="J1221" s="45">
        <v>3.2425495415646472E-3</v>
      </c>
      <c r="K1221" s="45">
        <v>4.0348558416161426E-3</v>
      </c>
      <c r="L1221" s="45">
        <v>4.9443782010196299E-3</v>
      </c>
      <c r="M1221" s="45">
        <v>6.2074927978863484E-3</v>
      </c>
      <c r="N1221" s="45">
        <v>7.5194793372298794E-3</v>
      </c>
      <c r="O1221" s="45">
        <v>9.1566183750965389E-3</v>
      </c>
      <c r="P1221" s="45">
        <v>1.0883948024891163E-2</v>
      </c>
      <c r="Q1221" s="45">
        <v>1.279785479043543E-2</v>
      </c>
      <c r="R1221" s="45">
        <v>1.5225773183097155E-2</v>
      </c>
      <c r="S1221" s="45">
        <v>1.7821875180942096E-2</v>
      </c>
      <c r="T1221" s="45">
        <v>2.4664755249130355E-2</v>
      </c>
      <c r="U1221" s="45">
        <v>3.3751110187483578E-2</v>
      </c>
      <c r="V1221" s="45">
        <v>4.0965010828535639E-2</v>
      </c>
      <c r="W1221" s="45">
        <v>5.0289320639045815E-2</v>
      </c>
      <c r="X1221" s="45">
        <v>6.0119267038519462E-2</v>
      </c>
      <c r="Y1221" s="45">
        <v>6.793340908083409E-2</v>
      </c>
      <c r="Z1221" s="45">
        <v>7.7781843167796641E-2</v>
      </c>
      <c r="AA1221" s="45">
        <v>8.568174481470163E-2</v>
      </c>
      <c r="AB1221" s="45">
        <v>9.5692879061374331E-2</v>
      </c>
      <c r="AC1221" s="45">
        <v>0.10347726079818489</v>
      </c>
      <c r="AD1221" s="45">
        <v>0.1135895281584566</v>
      </c>
      <c r="AE1221" s="45">
        <v>0.12053471131194647</v>
      </c>
    </row>
    <row r="1222" spans="1:31" ht="15" customHeight="1">
      <c r="A1222" s="42" t="s">
        <v>47</v>
      </c>
      <c r="B1222" s="42" t="s">
        <v>539</v>
      </c>
      <c r="C1222" s="42" t="s">
        <v>566</v>
      </c>
      <c r="D1222" s="42" t="s">
        <v>269</v>
      </c>
      <c r="E1222" s="42" t="s">
        <v>269</v>
      </c>
      <c r="F1222" s="42" t="s">
        <v>269</v>
      </c>
      <c r="G1222" s="42" t="s">
        <v>589</v>
      </c>
      <c r="H1222" s="43" t="s">
        <v>579</v>
      </c>
      <c r="I1222" s="44">
        <v>675</v>
      </c>
      <c r="J1222" s="45"/>
      <c r="K1222" s="45">
        <v>6.9805915739629967E-4</v>
      </c>
      <c r="L1222" s="45">
        <v>2.863832573432994E-3</v>
      </c>
      <c r="M1222" s="45">
        <v>5.2396661534743968E-3</v>
      </c>
      <c r="N1222" s="45">
        <v>9.441404539614083E-3</v>
      </c>
      <c r="O1222" s="45">
        <v>1.5584420862827793E-2</v>
      </c>
      <c r="P1222" s="45">
        <v>2.2248044000999532E-2</v>
      </c>
      <c r="Q1222" s="45">
        <v>3.0324699392028236E-2</v>
      </c>
      <c r="R1222" s="45">
        <v>4.0729369890214265E-2</v>
      </c>
      <c r="S1222" s="45">
        <v>5.1817781453561758E-2</v>
      </c>
      <c r="T1222" s="45">
        <v>0.10153605246010648</v>
      </c>
      <c r="U1222" s="45">
        <v>0.14989396786486828</v>
      </c>
      <c r="V1222" s="45">
        <v>0.19935939999425212</v>
      </c>
      <c r="W1222" s="45">
        <v>0.25046610703679623</v>
      </c>
      <c r="X1222" s="45">
        <v>0.30115355740334182</v>
      </c>
      <c r="Y1222" s="45">
        <v>0.35396613670052179</v>
      </c>
      <c r="Z1222" s="45">
        <v>0.40732630924775337</v>
      </c>
      <c r="AA1222" s="45">
        <v>0.4593763709980147</v>
      </c>
      <c r="AB1222" s="45">
        <v>0.508570547889858</v>
      </c>
      <c r="AC1222" s="45">
        <v>0.55856544979879486</v>
      </c>
      <c r="AD1222" s="45">
        <v>0.61232301610636708</v>
      </c>
      <c r="AE1222" s="45">
        <v>0.6589670755198821</v>
      </c>
    </row>
    <row r="1223" spans="1:31" ht="15" customHeight="1">
      <c r="A1223" s="42" t="s">
        <v>47</v>
      </c>
      <c r="B1223" s="42" t="s">
        <v>539</v>
      </c>
      <c r="C1223" s="42" t="s">
        <v>566</v>
      </c>
      <c r="D1223" s="42" t="s">
        <v>269</v>
      </c>
      <c r="E1223" s="42" t="s">
        <v>269</v>
      </c>
      <c r="F1223" s="42" t="s">
        <v>269</v>
      </c>
      <c r="G1223" s="42" t="s">
        <v>590</v>
      </c>
      <c r="H1223" s="43" t="s">
        <v>568</v>
      </c>
      <c r="I1223" s="44">
        <v>1430</v>
      </c>
      <c r="J1223" s="45">
        <v>0.49007935734449104</v>
      </c>
      <c r="K1223" s="45">
        <v>0.43852549340050567</v>
      </c>
      <c r="L1223" s="45">
        <v>0.38622043382115218</v>
      </c>
      <c r="M1223" s="45">
        <v>0.35243928696186033</v>
      </c>
      <c r="N1223" s="45">
        <v>0.31830308425503395</v>
      </c>
      <c r="O1223" s="45">
        <v>0.24774338056524783</v>
      </c>
      <c r="P1223" s="45">
        <v>0.24896393281466758</v>
      </c>
      <c r="Q1223" s="45">
        <v>0.21376133416821591</v>
      </c>
      <c r="R1223" s="45">
        <v>0.20965283647706046</v>
      </c>
      <c r="S1223" s="45">
        <v>0.1968650419900714</v>
      </c>
      <c r="T1223" s="45">
        <v>0.18255460433885182</v>
      </c>
      <c r="U1223" s="45">
        <v>0.16199445386347611</v>
      </c>
      <c r="V1223" s="45">
        <v>0.13528713525411085</v>
      </c>
      <c r="W1223" s="45">
        <v>0.12656089018988845</v>
      </c>
      <c r="X1223" s="45">
        <v>0.12750509504701255</v>
      </c>
      <c r="Y1223" s="45">
        <v>0.11524953134855064</v>
      </c>
      <c r="Z1223" s="45">
        <v>5.8053471812847625E-2</v>
      </c>
      <c r="AA1223" s="45">
        <v>5.8486552086253855E-2</v>
      </c>
      <c r="AB1223" s="45">
        <v>5.8922863078514388E-2</v>
      </c>
      <c r="AC1223" s="45">
        <v>5.9362433721439879E-2</v>
      </c>
      <c r="AD1223" s="45">
        <v>5.9805273658967213E-2</v>
      </c>
      <c r="AE1223" s="45">
        <v>6.0251411822907011E-2</v>
      </c>
    </row>
    <row r="1224" spans="1:31" ht="15" customHeight="1">
      <c r="A1224" s="42" t="s">
        <v>47</v>
      </c>
      <c r="B1224" s="42" t="s">
        <v>539</v>
      </c>
      <c r="C1224" s="42" t="s">
        <v>566</v>
      </c>
      <c r="D1224" s="42" t="s">
        <v>269</v>
      </c>
      <c r="E1224" s="42" t="s">
        <v>269</v>
      </c>
      <c r="F1224" s="42" t="s">
        <v>269</v>
      </c>
      <c r="G1224" s="42" t="s">
        <v>591</v>
      </c>
      <c r="H1224" s="43" t="s">
        <v>572</v>
      </c>
      <c r="I1224" s="44">
        <v>3500</v>
      </c>
      <c r="J1224" s="45">
        <v>1.0552289330987228E-2</v>
      </c>
      <c r="K1224" s="45">
        <v>1.3297847519651811E-2</v>
      </c>
      <c r="L1224" s="45">
        <v>1.5281107509229595E-2</v>
      </c>
      <c r="M1224" s="45">
        <v>2.7065467606832393E-2</v>
      </c>
      <c r="N1224" s="45">
        <v>4.1427179475139068E-2</v>
      </c>
      <c r="O1224" s="45">
        <v>5.7101961490245857E-2</v>
      </c>
      <c r="P1224" s="45">
        <v>6.7801187806486085E-2</v>
      </c>
      <c r="Q1224" s="45">
        <v>8.9613398467683236E-2</v>
      </c>
      <c r="R1224" s="45">
        <v>0.11159105505674985</v>
      </c>
      <c r="S1224" s="45">
        <v>0.12820896970780651</v>
      </c>
      <c r="T1224" s="45">
        <v>0.140031436967299</v>
      </c>
      <c r="U1224" s="45">
        <v>0.14127240779438444</v>
      </c>
      <c r="V1224" s="45">
        <v>0.14247346107596878</v>
      </c>
      <c r="W1224" s="45">
        <v>0.14369329231860994</v>
      </c>
      <c r="X1224" s="45">
        <v>0.14488855200667025</v>
      </c>
      <c r="Y1224" s="45">
        <v>0.14624251267031846</v>
      </c>
      <c r="Z1224" s="45">
        <v>0.14860518320772992</v>
      </c>
      <c r="AA1224" s="45">
        <v>0.15094244954720787</v>
      </c>
      <c r="AB1224" s="45">
        <v>0.15337384528457837</v>
      </c>
      <c r="AC1224" s="45">
        <v>0.15589603219512055</v>
      </c>
      <c r="AD1224" s="45">
        <v>0.15858741582984309</v>
      </c>
      <c r="AE1224" s="45">
        <v>0.16119070435934421</v>
      </c>
    </row>
    <row r="1225" spans="1:31" ht="15" customHeight="1">
      <c r="A1225" s="42" t="s">
        <v>47</v>
      </c>
      <c r="B1225" s="42" t="s">
        <v>539</v>
      </c>
      <c r="C1225" s="42" t="s">
        <v>566</v>
      </c>
      <c r="D1225" s="42" t="s">
        <v>269</v>
      </c>
      <c r="E1225" s="42" t="s">
        <v>269</v>
      </c>
      <c r="F1225" s="42" t="s">
        <v>269</v>
      </c>
      <c r="G1225" s="42" t="s">
        <v>591</v>
      </c>
      <c r="H1225" s="43" t="s">
        <v>568</v>
      </c>
      <c r="I1225" s="44">
        <v>1430</v>
      </c>
      <c r="J1225" s="45">
        <v>2.3673023331951399</v>
      </c>
      <c r="K1225" s="45">
        <v>2.6511611260136183</v>
      </c>
      <c r="L1225" s="45">
        <v>2.9275698046283547</v>
      </c>
      <c r="M1225" s="45">
        <v>3.2681519930811973</v>
      </c>
      <c r="N1225" s="45">
        <v>3.6030770539141508</v>
      </c>
      <c r="O1225" s="45">
        <v>4.0207822512444249</v>
      </c>
      <c r="P1225" s="45">
        <v>4.3000849816386459</v>
      </c>
      <c r="Q1225" s="45">
        <v>4.5027942866499764</v>
      </c>
      <c r="R1225" s="45">
        <v>4.566758537917778</v>
      </c>
      <c r="S1225" s="45">
        <v>4.5619576186380471</v>
      </c>
      <c r="T1225" s="45">
        <v>4.5592705920115417</v>
      </c>
      <c r="U1225" s="45">
        <v>4.5007994680052059</v>
      </c>
      <c r="V1225" s="45">
        <v>4.4419052178499401</v>
      </c>
      <c r="W1225" s="45">
        <v>4.4152166182569825</v>
      </c>
      <c r="X1225" s="45">
        <v>4.3646308475988089</v>
      </c>
      <c r="Y1225" s="45">
        <v>4.2550043103902562</v>
      </c>
      <c r="Z1225" s="45">
        <v>4.1221088099232457</v>
      </c>
      <c r="AA1225" s="45">
        <v>4.014644962126245</v>
      </c>
      <c r="AB1225" s="45">
        <v>3.8830705489032704</v>
      </c>
      <c r="AC1225" s="45">
        <v>3.7346273066373983</v>
      </c>
      <c r="AD1225" s="45">
        <v>3.5939727410917706</v>
      </c>
      <c r="AE1225" s="45">
        <v>3.3850556284274869</v>
      </c>
    </row>
    <row r="1226" spans="1:31" ht="15" customHeight="1">
      <c r="A1226" s="42" t="s">
        <v>47</v>
      </c>
      <c r="B1226" s="42" t="s">
        <v>539</v>
      </c>
      <c r="C1226" s="42" t="s">
        <v>566</v>
      </c>
      <c r="D1226" s="42" t="s">
        <v>269</v>
      </c>
      <c r="E1226" s="42" t="s">
        <v>269</v>
      </c>
      <c r="F1226" s="42" t="s">
        <v>269</v>
      </c>
      <c r="G1226" s="42" t="s">
        <v>591</v>
      </c>
      <c r="H1226" s="43" t="s">
        <v>578</v>
      </c>
      <c r="I1226" s="44">
        <v>4470</v>
      </c>
      <c r="J1226" s="45">
        <v>1.5849307930641987E-2</v>
      </c>
      <c r="K1226" s="45">
        <v>1.9974706236235335E-2</v>
      </c>
      <c r="L1226" s="45">
        <v>2.2899271190763622E-2</v>
      </c>
      <c r="M1226" s="45">
        <v>4.0670689817795438E-2</v>
      </c>
      <c r="N1226" s="45">
        <v>6.2350526676723979E-2</v>
      </c>
      <c r="O1226" s="45">
        <v>8.5993298273121563E-2</v>
      </c>
      <c r="P1226" s="45">
        <v>0.10213568436801287</v>
      </c>
      <c r="Q1226" s="45">
        <v>0.13505146369451856</v>
      </c>
      <c r="R1226" s="45">
        <v>0.16821909093308124</v>
      </c>
      <c r="S1226" s="45">
        <v>0.19330948310184165</v>
      </c>
      <c r="T1226" s="45">
        <v>0.2111426411096724</v>
      </c>
      <c r="U1226" s="45">
        <v>0.2128415655779701</v>
      </c>
      <c r="V1226" s="45">
        <v>0.2145203328064397</v>
      </c>
      <c r="W1226" s="45">
        <v>0.21619744933909199</v>
      </c>
      <c r="X1226" s="45">
        <v>0.21787360778569409</v>
      </c>
      <c r="Y1226" s="45">
        <v>0.21971778945310452</v>
      </c>
      <c r="Z1226" s="45">
        <v>0.2230450710918061</v>
      </c>
      <c r="AA1226" s="45">
        <v>0.22636348285147742</v>
      </c>
      <c r="AB1226" s="45">
        <v>0.2298439824964596</v>
      </c>
      <c r="AC1226" s="45">
        <v>0.23338010407594212</v>
      </c>
      <c r="AD1226" s="45">
        <v>0.23713731131880136</v>
      </c>
      <c r="AE1226" s="45">
        <v>0.24077813275278448</v>
      </c>
    </row>
    <row r="1227" spans="1:31" ht="15" customHeight="1">
      <c r="A1227" s="42" t="s">
        <v>47</v>
      </c>
      <c r="B1227" s="42" t="s">
        <v>539</v>
      </c>
      <c r="C1227" s="42" t="s">
        <v>566</v>
      </c>
      <c r="D1227" s="42" t="s">
        <v>269</v>
      </c>
      <c r="E1227" s="42" t="s">
        <v>269</v>
      </c>
      <c r="F1227" s="42" t="s">
        <v>269</v>
      </c>
      <c r="G1227" s="42" t="s">
        <v>591</v>
      </c>
      <c r="H1227" s="43" t="s">
        <v>579</v>
      </c>
      <c r="I1227" s="44">
        <v>675</v>
      </c>
      <c r="J1227" s="45">
        <v>3.2131936599098853E-6</v>
      </c>
      <c r="K1227" s="45">
        <v>3.2740085619882451E-6</v>
      </c>
      <c r="L1227" s="45">
        <v>1.0103055179328808E-5</v>
      </c>
      <c r="M1227" s="45">
        <v>1.0480155457964311E-5</v>
      </c>
      <c r="N1227" s="45">
        <v>1.0857076165038557E-5</v>
      </c>
      <c r="O1227" s="45">
        <v>1.1234176443674053E-5</v>
      </c>
      <c r="P1227" s="45">
        <v>1.1611276722309553E-5</v>
      </c>
      <c r="Q1227" s="45">
        <v>1.1988197429383798E-5</v>
      </c>
      <c r="R1227" s="45">
        <v>1.2058230338273251E-5</v>
      </c>
      <c r="S1227" s="45">
        <v>1.176947926777521E-5</v>
      </c>
      <c r="T1227" s="45">
        <v>1.1988197429383798E-5</v>
      </c>
      <c r="U1227" s="45">
        <v>2.3719607526172952E-5</v>
      </c>
      <c r="V1227" s="45">
        <v>3.128759111807784E-5</v>
      </c>
      <c r="W1227" s="45">
        <v>4.255953744680252E-5</v>
      </c>
      <c r="X1227" s="45">
        <v>4.9759159909386326E-5</v>
      </c>
      <c r="Y1227" s="45">
        <v>6.4372633707131149E-5</v>
      </c>
      <c r="Z1227" s="45">
        <v>8.3866742825412671E-5</v>
      </c>
      <c r="AA1227" s="45">
        <v>9.9782888585688362E-5</v>
      </c>
      <c r="AB1227" s="45">
        <v>1.1204445378848937E-4</v>
      </c>
      <c r="AC1227" s="45">
        <v>1.3613739059051147E-4</v>
      </c>
      <c r="AD1227" s="45">
        <v>1.6054769019845823E-4</v>
      </c>
      <c r="AE1227" s="45">
        <v>1.8528313404665069E-4</v>
      </c>
    </row>
    <row r="1228" spans="1:31" ht="15" customHeight="1">
      <c r="A1228" s="42" t="s">
        <v>47</v>
      </c>
      <c r="B1228" s="42" t="s">
        <v>539</v>
      </c>
      <c r="C1228" s="42" t="s">
        <v>592</v>
      </c>
      <c r="D1228" s="42" t="s">
        <v>593</v>
      </c>
      <c r="E1228" s="42" t="s">
        <v>594</v>
      </c>
      <c r="F1228" s="42" t="s">
        <v>269</v>
      </c>
      <c r="G1228" s="42" t="s">
        <v>595</v>
      </c>
      <c r="H1228" s="43" t="s">
        <v>565</v>
      </c>
      <c r="I1228" s="44">
        <v>22800</v>
      </c>
      <c r="J1228" s="45">
        <v>0.13823386766522058</v>
      </c>
      <c r="K1228" s="45">
        <v>0.14869902396772794</v>
      </c>
      <c r="L1228" s="45">
        <v>0.15748963009009415</v>
      </c>
      <c r="M1228" s="45">
        <v>0.14242004463173874</v>
      </c>
      <c r="N1228" s="45">
        <v>0.13781340153574387</v>
      </c>
      <c r="O1228" s="45">
        <v>0.12325269445056597</v>
      </c>
      <c r="P1228" s="45">
        <v>9.8592541211551241E-2</v>
      </c>
      <c r="Q1228" s="45">
        <v>9.8073296978055585E-2</v>
      </c>
      <c r="R1228" s="45">
        <v>0.10308730111040378</v>
      </c>
      <c r="S1228" s="45">
        <v>8.6763389464419277E-2</v>
      </c>
      <c r="T1228" s="45">
        <v>7.6604053756705023E-2</v>
      </c>
      <c r="U1228" s="45">
        <v>7.8946918064903615E-2</v>
      </c>
      <c r="V1228" s="45">
        <v>7.8946918064903615E-2</v>
      </c>
      <c r="W1228" s="45">
        <v>9.8611214723524576E-2</v>
      </c>
      <c r="X1228" s="45">
        <v>5.8674211966876437E-2</v>
      </c>
      <c r="Y1228" s="45">
        <v>4.6611116145307253E-2</v>
      </c>
      <c r="Z1228" s="45">
        <v>3.3689116425106906E-2</v>
      </c>
      <c r="AA1228" s="45">
        <v>5.5822318872344866E-2</v>
      </c>
      <c r="AB1228" s="45">
        <v>4.6611115999999994E-2</v>
      </c>
      <c r="AC1228" s="45">
        <v>4.9361659892400003E-2</v>
      </c>
      <c r="AD1228" s="45">
        <v>7.3865568598800002E-2</v>
      </c>
      <c r="AE1228" s="45">
        <v>7.0974138886609195E-2</v>
      </c>
    </row>
    <row r="1229" spans="1:31" ht="15" customHeight="1">
      <c r="A1229" s="42" t="s">
        <v>47</v>
      </c>
      <c r="B1229" s="42" t="s">
        <v>539</v>
      </c>
      <c r="C1229" s="42" t="s">
        <v>592</v>
      </c>
      <c r="D1229" s="42" t="s">
        <v>593</v>
      </c>
      <c r="E1229" s="42" t="s">
        <v>594</v>
      </c>
      <c r="F1229" s="42" t="s">
        <v>269</v>
      </c>
      <c r="G1229" s="42" t="s">
        <v>596</v>
      </c>
      <c r="H1229" s="43" t="s">
        <v>565</v>
      </c>
      <c r="I1229" s="44">
        <v>22800</v>
      </c>
      <c r="J1229" s="45">
        <v>0.37299752358239996</v>
      </c>
      <c r="K1229" s="45">
        <v>0.34239161660759998</v>
      </c>
      <c r="L1229" s="45">
        <v>0.2851460565492</v>
      </c>
      <c r="M1229" s="45">
        <v>0.2778551976984</v>
      </c>
      <c r="N1229" s="45">
        <v>0.25852908588599999</v>
      </c>
      <c r="O1229" s="45">
        <v>0.24641987248319999</v>
      </c>
      <c r="P1229" s="45">
        <v>0.23356224746159998</v>
      </c>
      <c r="Q1229" s="45">
        <v>0.19597376841600003</v>
      </c>
      <c r="R1229" s="45">
        <v>0.192912698898</v>
      </c>
      <c r="S1229" s="45">
        <v>0.17877915849359999</v>
      </c>
      <c r="T1229" s="45">
        <v>0.163893998328</v>
      </c>
      <c r="U1229" s="45">
        <v>0.16596517972775657</v>
      </c>
      <c r="V1229" s="45">
        <v>0.15671826248348658</v>
      </c>
      <c r="W1229" s="45">
        <v>0.19553190065480505</v>
      </c>
      <c r="X1229" s="45">
        <v>0.11373029889684519</v>
      </c>
      <c r="Y1229" s="45">
        <v>9.1051299648263959E-2</v>
      </c>
      <c r="Z1229" s="45">
        <v>6.9820144340941082E-2</v>
      </c>
      <c r="AA1229" s="45">
        <v>0.12768891428648713</v>
      </c>
      <c r="AB1229" s="45">
        <v>9.1051300000000016E-2</v>
      </c>
      <c r="AC1229" s="45">
        <v>0.12210703877280001</v>
      </c>
      <c r="AD1229" s="45">
        <v>0.16457483149920002</v>
      </c>
      <c r="AE1229" s="45">
        <v>0.16746626121139077</v>
      </c>
    </row>
    <row r="1230" spans="1:31" ht="15" customHeight="1">
      <c r="A1230" s="42" t="s">
        <v>47</v>
      </c>
      <c r="B1230" s="42" t="s">
        <v>539</v>
      </c>
      <c r="C1230" s="42" t="s">
        <v>592</v>
      </c>
      <c r="D1230" s="42" t="s">
        <v>597</v>
      </c>
      <c r="E1230" s="42" t="s">
        <v>269</v>
      </c>
      <c r="F1230" s="42" t="s">
        <v>269</v>
      </c>
      <c r="G1230" s="42" t="s">
        <v>598</v>
      </c>
      <c r="H1230" s="43" t="s">
        <v>55</v>
      </c>
      <c r="I1230" s="44">
        <v>1</v>
      </c>
      <c r="J1230" s="45">
        <v>0.56599290255922685</v>
      </c>
      <c r="K1230" s="45">
        <v>0.49812762181761366</v>
      </c>
      <c r="L1230" s="45">
        <v>0.51819781009238841</v>
      </c>
      <c r="M1230" s="45">
        <v>0.55918100644286906</v>
      </c>
      <c r="N1230" s="45">
        <v>0.54678273502414543</v>
      </c>
      <c r="O1230" s="45">
        <v>0.55941955297069479</v>
      </c>
      <c r="P1230" s="45">
        <v>0.60459979321261925</v>
      </c>
      <c r="Q1230" s="45">
        <v>0.62382829939993611</v>
      </c>
      <c r="R1230" s="45">
        <v>0.61242415367755332</v>
      </c>
      <c r="S1230" s="45">
        <v>0.60600506657839137</v>
      </c>
      <c r="T1230" s="45">
        <v>0.53246826193808838</v>
      </c>
      <c r="U1230" s="45">
        <v>0.49693630300605757</v>
      </c>
      <c r="V1230" s="45">
        <v>0.48570174799985427</v>
      </c>
      <c r="W1230" s="45">
        <v>0.51013012042348915</v>
      </c>
      <c r="X1230" s="45">
        <v>0.54680859031052187</v>
      </c>
      <c r="Y1230" s="45">
        <v>0.59423960441576751</v>
      </c>
      <c r="Z1230" s="45">
        <v>0.5572132736027513</v>
      </c>
      <c r="AA1230" s="45">
        <v>0.55651148403895023</v>
      </c>
      <c r="AB1230" s="45">
        <v>0.49481335410540384</v>
      </c>
      <c r="AC1230" s="45">
        <v>0.59025303030908816</v>
      </c>
      <c r="AD1230" s="45">
        <v>0.5960577320765863</v>
      </c>
      <c r="AE1230" s="45">
        <v>0.59090769427293655</v>
      </c>
    </row>
    <row r="1231" spans="1:31" ht="15" customHeight="1">
      <c r="A1231" s="42" t="s">
        <v>47</v>
      </c>
      <c r="B1231" s="42" t="s">
        <v>539</v>
      </c>
      <c r="C1231" s="42" t="s">
        <v>592</v>
      </c>
      <c r="D1231" s="42" t="s">
        <v>597</v>
      </c>
      <c r="E1231" s="42" t="s">
        <v>269</v>
      </c>
      <c r="F1231" s="42" t="s">
        <v>269</v>
      </c>
      <c r="G1231" s="42" t="s">
        <v>599</v>
      </c>
      <c r="H1231" s="43" t="s">
        <v>55</v>
      </c>
      <c r="I1231" s="44">
        <v>1</v>
      </c>
      <c r="J1231" s="45">
        <v>0.11938340355376442</v>
      </c>
      <c r="K1231" s="45">
        <v>0.11217437460885113</v>
      </c>
      <c r="L1231" s="45">
        <v>0.16450925133190017</v>
      </c>
      <c r="M1231" s="45">
        <v>9.2059400392266733E-2</v>
      </c>
      <c r="N1231" s="45">
        <v>0.12423926380368099</v>
      </c>
      <c r="O1231" s="45">
        <v>0.11275939214858591</v>
      </c>
      <c r="P1231" s="45">
        <v>0.14649473789649417</v>
      </c>
      <c r="Q1231" s="45">
        <v>0.15383752360399247</v>
      </c>
      <c r="R1231" s="45">
        <v>0.16047413793103449</v>
      </c>
      <c r="S1231" s="45">
        <v>0.15693750659796407</v>
      </c>
      <c r="T1231" s="45">
        <v>0.15986781757342916</v>
      </c>
      <c r="U1231" s="45">
        <v>0.14824667081518356</v>
      </c>
      <c r="V1231" s="45">
        <v>0.1359888848263254</v>
      </c>
      <c r="W1231" s="45">
        <v>0.2307850181245075</v>
      </c>
      <c r="X1231" s="45">
        <v>0.25234443031977888</v>
      </c>
      <c r="Y1231" s="45">
        <v>0.23551932639775339</v>
      </c>
      <c r="Z1231" s="45">
        <v>0.20702891370947152</v>
      </c>
      <c r="AA1231" s="45">
        <v>0.18745372351289252</v>
      </c>
      <c r="AB1231" s="45">
        <v>0.1336857826142456</v>
      </c>
      <c r="AC1231" s="45">
        <v>0.15715473346949196</v>
      </c>
      <c r="AD1231" s="45">
        <v>0.15832498940515702</v>
      </c>
      <c r="AE1231" s="45">
        <v>0.14834589788103139</v>
      </c>
    </row>
    <row r="1232" spans="1:31" ht="15" customHeight="1">
      <c r="A1232" s="42" t="s">
        <v>47</v>
      </c>
      <c r="B1232" s="42" t="s">
        <v>539</v>
      </c>
      <c r="C1232" s="42" t="s">
        <v>592</v>
      </c>
      <c r="D1232" s="42" t="s">
        <v>597</v>
      </c>
      <c r="E1232" s="42" t="s">
        <v>269</v>
      </c>
      <c r="F1232" s="42" t="s">
        <v>269</v>
      </c>
      <c r="G1232" s="42" t="s">
        <v>600</v>
      </c>
      <c r="H1232" s="43" t="s">
        <v>55</v>
      </c>
      <c r="I1232" s="44">
        <v>1</v>
      </c>
      <c r="J1232" s="45">
        <v>0.32148874049075843</v>
      </c>
      <c r="K1232" s="45">
        <v>0.31708496038152217</v>
      </c>
      <c r="L1232" s="45">
        <v>0.31500620511535077</v>
      </c>
      <c r="M1232" s="45">
        <v>0.30824033238373605</v>
      </c>
      <c r="N1232" s="45">
        <v>0.31867332990129832</v>
      </c>
      <c r="O1232" s="45">
        <v>0.32235298708329835</v>
      </c>
      <c r="P1232" s="45">
        <v>0.30746420169151251</v>
      </c>
      <c r="Q1232" s="45">
        <v>0.30359817021235935</v>
      </c>
      <c r="R1232" s="45">
        <v>0.2946897278617055</v>
      </c>
      <c r="S1232" s="45">
        <v>0.2482341304372348</v>
      </c>
      <c r="T1232" s="45">
        <v>0.2603873019664662</v>
      </c>
      <c r="U1232" s="45">
        <v>0.25830843212390808</v>
      </c>
      <c r="V1232" s="45">
        <v>0.25435775754865597</v>
      </c>
      <c r="W1232" s="45">
        <v>0.25780799962989148</v>
      </c>
      <c r="X1232" s="45">
        <v>0.26086268509569305</v>
      </c>
      <c r="Y1232" s="45">
        <v>0.25201703058116115</v>
      </c>
      <c r="Z1232" s="45">
        <v>0.25823435148214435</v>
      </c>
      <c r="AA1232" s="45">
        <v>0.25218198386928159</v>
      </c>
      <c r="AB1232" s="45">
        <v>0.25520816767571297</v>
      </c>
      <c r="AC1232" s="45">
        <v>0.24713834419189595</v>
      </c>
      <c r="AD1232" s="45">
        <v>0.22847687738556913</v>
      </c>
      <c r="AE1232" s="45">
        <v>0.24468906166671137</v>
      </c>
    </row>
    <row r="1233" spans="1:31" ht="15" customHeight="1">
      <c r="A1233" s="42" t="s">
        <v>47</v>
      </c>
      <c r="B1233" s="42" t="s">
        <v>539</v>
      </c>
      <c r="C1233" s="42" t="s">
        <v>601</v>
      </c>
      <c r="D1233" s="42" t="s">
        <v>602</v>
      </c>
      <c r="E1233" s="42" t="s">
        <v>269</v>
      </c>
      <c r="F1233" s="42" t="s">
        <v>269</v>
      </c>
      <c r="G1233" s="42" t="s">
        <v>603</v>
      </c>
      <c r="H1233" s="43" t="s">
        <v>55</v>
      </c>
      <c r="I1233" s="44">
        <v>1</v>
      </c>
      <c r="J1233" s="45">
        <v>2.4891861443766152</v>
      </c>
      <c r="K1233" s="45">
        <v>2.4098542414970141</v>
      </c>
      <c r="L1233" s="45">
        <v>2.2467693866224794</v>
      </c>
      <c r="M1233" s="45">
        <v>2.4026330138602225</v>
      </c>
      <c r="N1233" s="45">
        <v>2.9088023527543045</v>
      </c>
      <c r="O1233" s="45">
        <v>2.7840059138736328</v>
      </c>
      <c r="P1233" s="45">
        <v>2.6615348672764645</v>
      </c>
      <c r="Q1233" s="45">
        <v>2.5818418392808837</v>
      </c>
      <c r="R1233" s="45">
        <v>2.8712358486122938</v>
      </c>
      <c r="S1233" s="45">
        <v>2.8147657436671429</v>
      </c>
      <c r="T1233" s="45">
        <v>2.99999437695931</v>
      </c>
      <c r="U1233" s="45">
        <v>3.0941035330989184</v>
      </c>
      <c r="V1233" s="45">
        <v>3.3957139195328456</v>
      </c>
      <c r="W1233" s="45">
        <v>3.4212186011163621</v>
      </c>
      <c r="X1233" s="45">
        <v>3.4824392587481867</v>
      </c>
      <c r="Y1233" s="45">
        <v>3.2319990943175356</v>
      </c>
      <c r="Z1233" s="45">
        <v>3.3848742622225521</v>
      </c>
      <c r="AA1233" s="45">
        <v>3.3860882205963114</v>
      </c>
      <c r="AB1233" s="45">
        <v>3.5183562394985595</v>
      </c>
      <c r="AC1233" s="45">
        <v>3.1412039741102316</v>
      </c>
      <c r="AD1233" s="45">
        <v>2.8527931294673325</v>
      </c>
      <c r="AE1233" s="45">
        <v>2.8202023860767631</v>
      </c>
    </row>
    <row r="1234" spans="1:31" ht="15" customHeight="1">
      <c r="A1234" s="42" t="s">
        <v>47</v>
      </c>
      <c r="B1234" s="42" t="s">
        <v>539</v>
      </c>
      <c r="C1234" s="42" t="s">
        <v>601</v>
      </c>
      <c r="D1234" s="42" t="s">
        <v>602</v>
      </c>
      <c r="E1234" s="42" t="s">
        <v>269</v>
      </c>
      <c r="F1234" s="42" t="s">
        <v>269</v>
      </c>
      <c r="G1234" s="42" t="s">
        <v>604</v>
      </c>
      <c r="H1234" s="43" t="s">
        <v>55</v>
      </c>
      <c r="I1234" s="44">
        <v>1</v>
      </c>
      <c r="J1234" s="45">
        <v>2.0388389837656621E-3</v>
      </c>
      <c r="K1234" s="45">
        <v>2.0851400863623904E-3</v>
      </c>
      <c r="L1234" s="45">
        <v>2.0991487758807055E-3</v>
      </c>
      <c r="M1234" s="45">
        <v>2.1422477734678396E-3</v>
      </c>
      <c r="N1234" s="45">
        <v>2.082418600351757E-3</v>
      </c>
      <c r="O1234" s="45">
        <v>2.1516292591465432E-3</v>
      </c>
      <c r="P1234" s="45">
        <v>2.2014060223303272E-3</v>
      </c>
      <c r="Q1234" s="45">
        <v>2.1811557041904526E-3</v>
      </c>
      <c r="R1234" s="45">
        <v>2.1522289608076708E-3</v>
      </c>
      <c r="S1234" s="45">
        <v>1.9984581249637748E-3</v>
      </c>
      <c r="T1234" s="45"/>
      <c r="U1234" s="45"/>
      <c r="V1234" s="45"/>
      <c r="W1234" s="45"/>
      <c r="X1234" s="45"/>
      <c r="Y1234" s="45"/>
      <c r="Z1234" s="45"/>
      <c r="AA1234" s="45"/>
      <c r="AB1234" s="45"/>
      <c r="AC1234" s="45"/>
      <c r="AD1234" s="45"/>
      <c r="AE1234" s="45"/>
    </row>
    <row r="1235" spans="1:31" ht="15" customHeight="1">
      <c r="A1235" s="42" t="s">
        <v>47</v>
      </c>
      <c r="B1235" s="42" t="s">
        <v>539</v>
      </c>
      <c r="C1235" s="42" t="s">
        <v>601</v>
      </c>
      <c r="D1235" s="42" t="s">
        <v>602</v>
      </c>
      <c r="E1235" s="42" t="s">
        <v>269</v>
      </c>
      <c r="F1235" s="42" t="s">
        <v>269</v>
      </c>
      <c r="G1235" s="42" t="s">
        <v>605</v>
      </c>
      <c r="H1235" s="43" t="s">
        <v>55</v>
      </c>
      <c r="I1235" s="44">
        <v>1</v>
      </c>
      <c r="J1235" s="45">
        <v>1.2498013831492316</v>
      </c>
      <c r="K1235" s="45">
        <v>1.2577213840188313</v>
      </c>
      <c r="L1235" s="45">
        <v>1.3606885100873616</v>
      </c>
      <c r="M1235" s="45">
        <v>1.2881649848620174</v>
      </c>
      <c r="N1235" s="45">
        <v>1.1077049211387717</v>
      </c>
      <c r="O1235" s="45">
        <v>1.1768414357606582</v>
      </c>
      <c r="P1235" s="45">
        <v>1.3238108301901801</v>
      </c>
      <c r="Q1235" s="45">
        <v>1.3986263714909821</v>
      </c>
      <c r="R1235" s="45">
        <v>1.2952725992141487</v>
      </c>
      <c r="S1235" s="45">
        <v>1.880746706461663</v>
      </c>
      <c r="T1235" s="45">
        <v>2.0045112303089558</v>
      </c>
      <c r="U1235" s="45">
        <v>2.9514048367940315</v>
      </c>
      <c r="V1235" s="45">
        <v>2.3285059064734317</v>
      </c>
      <c r="W1235" s="45">
        <v>2.1825382888544929</v>
      </c>
      <c r="X1235" s="45">
        <v>2.2835217613215031</v>
      </c>
      <c r="Y1235" s="45">
        <v>2.0782156115822255</v>
      </c>
      <c r="Z1235" s="45">
        <v>2.2305152482449504</v>
      </c>
      <c r="AA1235" s="45">
        <v>2.3101092240328986</v>
      </c>
      <c r="AB1235" s="45">
        <v>2.2976391756417449</v>
      </c>
      <c r="AC1235" s="45">
        <v>2.5505716234414892</v>
      </c>
      <c r="AD1235" s="45">
        <v>2.1027180547736597</v>
      </c>
      <c r="AE1235" s="45">
        <v>2.2097587982655384</v>
      </c>
    </row>
    <row r="1236" spans="1:31" ht="15" customHeight="1">
      <c r="A1236" s="42" t="s">
        <v>47</v>
      </c>
      <c r="B1236" s="42" t="s">
        <v>606</v>
      </c>
      <c r="C1236" s="42" t="s">
        <v>607</v>
      </c>
      <c r="D1236" s="42" t="s">
        <v>608</v>
      </c>
      <c r="E1236" s="42" t="s">
        <v>609</v>
      </c>
      <c r="F1236" s="42" t="s">
        <v>610</v>
      </c>
      <c r="G1236" s="42" t="s">
        <v>611</v>
      </c>
      <c r="H1236" s="43" t="s">
        <v>54</v>
      </c>
      <c r="I1236" s="44">
        <v>25</v>
      </c>
      <c r="J1236" s="45">
        <v>0.22696210540959491</v>
      </c>
      <c r="K1236" s="45">
        <v>0.22686157358076314</v>
      </c>
      <c r="L1236" s="45">
        <v>0.23477741227428367</v>
      </c>
      <c r="M1236" s="45">
        <v>0.24369022215223396</v>
      </c>
      <c r="N1236" s="45">
        <v>0.24348981625720317</v>
      </c>
      <c r="O1236" s="45">
        <v>0.24935915033200526</v>
      </c>
      <c r="P1236" s="45">
        <v>0.25382100509740302</v>
      </c>
      <c r="Q1236" s="45">
        <v>0.2673446885789636</v>
      </c>
      <c r="R1236" s="45">
        <v>0.27329827721389144</v>
      </c>
      <c r="S1236" s="45">
        <v>0.27264261458823846</v>
      </c>
      <c r="T1236" s="45">
        <v>0.26110813066363281</v>
      </c>
      <c r="U1236" s="45">
        <v>0.26045921262772831</v>
      </c>
      <c r="V1236" s="45">
        <v>0.26738178575386745</v>
      </c>
      <c r="W1236" s="45">
        <v>0.2671061008116079</v>
      </c>
      <c r="X1236" s="45">
        <v>0.2657806353852924</v>
      </c>
      <c r="Y1236" s="45">
        <v>0.25959150432040035</v>
      </c>
      <c r="Z1236" s="45">
        <v>0.25815376035991283</v>
      </c>
      <c r="AA1236" s="45">
        <v>0.26055935308316286</v>
      </c>
      <c r="AB1236" s="45">
        <v>0.25925655631774708</v>
      </c>
      <c r="AC1236" s="45">
        <v>0.2579602735361583</v>
      </c>
      <c r="AD1236" s="45">
        <v>0.25667047216847755</v>
      </c>
      <c r="AE1236" s="45">
        <v>0.25538711980763518</v>
      </c>
    </row>
    <row r="1237" spans="1:31" ht="15" customHeight="1">
      <c r="A1237" s="42" t="s">
        <v>47</v>
      </c>
      <c r="B1237" s="42" t="s">
        <v>606</v>
      </c>
      <c r="C1237" s="42" t="s">
        <v>607</v>
      </c>
      <c r="D1237" s="42" t="s">
        <v>608</v>
      </c>
      <c r="E1237" s="42" t="s">
        <v>609</v>
      </c>
      <c r="F1237" s="42" t="s">
        <v>610</v>
      </c>
      <c r="G1237" s="42" t="s">
        <v>612</v>
      </c>
      <c r="H1237" s="43" t="s">
        <v>54</v>
      </c>
      <c r="I1237" s="44">
        <v>25</v>
      </c>
      <c r="J1237" s="45">
        <v>5.1078243461416246</v>
      </c>
      <c r="K1237" s="45">
        <v>4.9986461997558242</v>
      </c>
      <c r="L1237" s="45">
        <v>5.5929778156296397</v>
      </c>
      <c r="M1237" s="45">
        <v>5.6493307619772741</v>
      </c>
      <c r="N1237" s="45">
        <v>5.5574643760640967</v>
      </c>
      <c r="O1237" s="45">
        <v>5.6701964943891259</v>
      </c>
      <c r="P1237" s="45">
        <v>5.7827009967821148</v>
      </c>
      <c r="Q1237" s="45">
        <v>6.5886756795218107</v>
      </c>
      <c r="R1237" s="45">
        <v>6.4837392243473611</v>
      </c>
      <c r="S1237" s="45">
        <v>6.1598287163348724</v>
      </c>
      <c r="T1237" s="45">
        <v>6.6859426805530537</v>
      </c>
      <c r="U1237" s="45">
        <v>6.630218144273182</v>
      </c>
      <c r="V1237" s="45">
        <v>6.5638225896616413</v>
      </c>
      <c r="W1237" s="45">
        <v>6.3983708036086586</v>
      </c>
      <c r="X1237" s="45">
        <v>6.4544592115686301</v>
      </c>
      <c r="Y1237" s="45">
        <v>6.3041567113300863</v>
      </c>
      <c r="Z1237" s="45">
        <v>6.2692412264747146</v>
      </c>
      <c r="AA1237" s="45">
        <v>6.3276608328894373</v>
      </c>
      <c r="AB1237" s="45">
        <v>6.2960225287249898</v>
      </c>
      <c r="AC1237" s="45">
        <v>6.2645424160813654</v>
      </c>
      <c r="AD1237" s="45">
        <v>6.233219704000958</v>
      </c>
      <c r="AE1237" s="45">
        <v>6.2020536054809545</v>
      </c>
    </row>
    <row r="1238" spans="1:31" ht="15" customHeight="1">
      <c r="A1238" s="42" t="s">
        <v>47</v>
      </c>
      <c r="B1238" s="42" t="s">
        <v>606</v>
      </c>
      <c r="C1238" s="42" t="s">
        <v>607</v>
      </c>
      <c r="D1238" s="42" t="s">
        <v>608</v>
      </c>
      <c r="E1238" s="42" t="s">
        <v>609</v>
      </c>
      <c r="F1238" s="42" t="s">
        <v>610</v>
      </c>
      <c r="G1238" s="42" t="s">
        <v>613</v>
      </c>
      <c r="H1238" s="43" t="s">
        <v>54</v>
      </c>
      <c r="I1238" s="44">
        <v>25</v>
      </c>
      <c r="J1238" s="45">
        <v>0.23509874900122357</v>
      </c>
      <c r="K1238" s="45">
        <v>0.24139271383552807</v>
      </c>
      <c r="L1238" s="45">
        <v>0.24976382826281118</v>
      </c>
      <c r="M1238" s="45">
        <v>0.24885008253273283</v>
      </c>
      <c r="N1238" s="45">
        <v>0.23288230942963198</v>
      </c>
      <c r="O1238" s="45">
        <v>0.24571363105586719</v>
      </c>
      <c r="P1238" s="45">
        <v>0.24816464014857856</v>
      </c>
      <c r="Q1238" s="45">
        <v>0.26066061794950135</v>
      </c>
      <c r="R1238" s="45">
        <v>0.25842997791975408</v>
      </c>
      <c r="S1238" s="45">
        <v>0.2574210452159329</v>
      </c>
      <c r="T1238" s="45">
        <v>0.24605781303448848</v>
      </c>
      <c r="U1238" s="45">
        <v>0.24636516006994114</v>
      </c>
      <c r="V1238" s="45">
        <v>0.26688775291015293</v>
      </c>
      <c r="W1238" s="45">
        <v>0.25032299121143392</v>
      </c>
      <c r="X1238" s="45">
        <v>0.2432915192274433</v>
      </c>
      <c r="Y1238" s="45">
        <v>0.23762608352972026</v>
      </c>
      <c r="Z1238" s="45">
        <v>0.23630999474883518</v>
      </c>
      <c r="AA1238" s="45">
        <v>0.23851203745007843</v>
      </c>
      <c r="AB1238" s="45">
        <v>0.23731947726282807</v>
      </c>
      <c r="AC1238" s="45">
        <v>0.23613287987651391</v>
      </c>
      <c r="AD1238" s="45">
        <v>0.23495221547713133</v>
      </c>
      <c r="AE1238" s="45">
        <v>0.23377745439974568</v>
      </c>
    </row>
    <row r="1239" spans="1:31" ht="15" customHeight="1">
      <c r="A1239" s="42" t="s">
        <v>47</v>
      </c>
      <c r="B1239" s="42" t="s">
        <v>606</v>
      </c>
      <c r="C1239" s="42" t="s">
        <v>607</v>
      </c>
      <c r="D1239" s="42" t="s">
        <v>608</v>
      </c>
      <c r="E1239" s="42" t="s">
        <v>609</v>
      </c>
      <c r="F1239" s="42" t="s">
        <v>610</v>
      </c>
      <c r="G1239" s="42" t="s">
        <v>614</v>
      </c>
      <c r="H1239" s="43" t="s">
        <v>54</v>
      </c>
      <c r="I1239" s="44">
        <v>25</v>
      </c>
      <c r="J1239" s="45">
        <v>0.83561207715403107</v>
      </c>
      <c r="K1239" s="45">
        <v>0.86468735166334187</v>
      </c>
      <c r="L1239" s="45">
        <v>0.88661678098221031</v>
      </c>
      <c r="M1239" s="45">
        <v>0.90413041310312026</v>
      </c>
      <c r="N1239" s="45">
        <v>0.82245433902655007</v>
      </c>
      <c r="O1239" s="45">
        <v>0.85694943990759265</v>
      </c>
      <c r="P1239" s="45">
        <v>0.88510793579417957</v>
      </c>
      <c r="Q1239" s="45">
        <v>0.92134321528758611</v>
      </c>
      <c r="R1239" s="45">
        <v>0.92650265198083293</v>
      </c>
      <c r="S1239" s="45">
        <v>0.90490188685859352</v>
      </c>
      <c r="T1239" s="45">
        <v>0.8780041519816143</v>
      </c>
      <c r="U1239" s="45">
        <v>0.87750699984174607</v>
      </c>
      <c r="V1239" s="45">
        <v>0.96593341061250915</v>
      </c>
      <c r="W1239" s="45">
        <v>0.89771668254226444</v>
      </c>
      <c r="X1239" s="45">
        <v>0.86408132333426235</v>
      </c>
      <c r="Y1239" s="45">
        <v>0.84395979509316799</v>
      </c>
      <c r="Z1239" s="45">
        <v>0.83928553542713558</v>
      </c>
      <c r="AA1239" s="45">
        <v>0.84710637512336051</v>
      </c>
      <c r="AB1239" s="45">
        <v>0.84287084324774364</v>
      </c>
      <c r="AC1239" s="45">
        <v>0.83865648903150491</v>
      </c>
      <c r="AD1239" s="45">
        <v>0.83446320658634743</v>
      </c>
      <c r="AE1239" s="45">
        <v>0.83029089055341565</v>
      </c>
    </row>
    <row r="1240" spans="1:31" ht="15" customHeight="1">
      <c r="A1240" s="42" t="s">
        <v>47</v>
      </c>
      <c r="B1240" s="42" t="s">
        <v>606</v>
      </c>
      <c r="C1240" s="42" t="s">
        <v>607</v>
      </c>
      <c r="D1240" s="42" t="s">
        <v>608</v>
      </c>
      <c r="E1240" s="42" t="s">
        <v>609</v>
      </c>
      <c r="F1240" s="42" t="s">
        <v>615</v>
      </c>
      <c r="G1240" s="42" t="s">
        <v>616</v>
      </c>
      <c r="H1240" s="43" t="s">
        <v>54</v>
      </c>
      <c r="I1240" s="44">
        <v>25</v>
      </c>
      <c r="J1240" s="45">
        <v>0.10380328935381106</v>
      </c>
      <c r="K1240" s="45">
        <v>0.10348834012710685</v>
      </c>
      <c r="L1240" s="45">
        <v>0.10130210560816351</v>
      </c>
      <c r="M1240" s="45">
        <v>9.638361659880379E-2</v>
      </c>
      <c r="N1240" s="45">
        <v>9.4199462422127095E-2</v>
      </c>
      <c r="O1240" s="45">
        <v>9.3239739474255193E-2</v>
      </c>
      <c r="P1240" s="45">
        <v>8.7164155977375507E-2</v>
      </c>
      <c r="Q1240" s="45">
        <v>9.5696968663347315E-2</v>
      </c>
      <c r="R1240" s="45">
        <v>8.771750001108089E-2</v>
      </c>
      <c r="S1240" s="45">
        <v>8.7781242892068248E-2</v>
      </c>
      <c r="T1240" s="45">
        <v>8.6180296054831351E-2</v>
      </c>
      <c r="U1240" s="45">
        <v>8.4949943275092241E-2</v>
      </c>
      <c r="V1240" s="45">
        <v>8.5349032115967463E-2</v>
      </c>
      <c r="W1240" s="45">
        <v>8.2084738992552309E-2</v>
      </c>
      <c r="X1240" s="45">
        <v>8.2736457253807488E-2</v>
      </c>
      <c r="Y1240" s="45">
        <v>7.1101642952490815E-2</v>
      </c>
      <c r="Z1240" s="45">
        <v>7.1101642952490815E-2</v>
      </c>
      <c r="AA1240" s="45">
        <v>7.1101642952490815E-2</v>
      </c>
      <c r="AB1240" s="45">
        <v>7.1101642952490815E-2</v>
      </c>
      <c r="AC1240" s="45">
        <v>7.1101642952490815E-2</v>
      </c>
      <c r="AD1240" s="45">
        <v>7.1101642952490815E-2</v>
      </c>
      <c r="AE1240" s="45">
        <v>7.1101642952490815E-2</v>
      </c>
    </row>
    <row r="1241" spans="1:31" ht="15" customHeight="1">
      <c r="A1241" s="42" t="s">
        <v>47</v>
      </c>
      <c r="B1241" s="42" t="s">
        <v>606</v>
      </c>
      <c r="C1241" s="42" t="s">
        <v>607</v>
      </c>
      <c r="D1241" s="42" t="s">
        <v>608</v>
      </c>
      <c r="E1241" s="42" t="s">
        <v>609</v>
      </c>
      <c r="F1241" s="42" t="s">
        <v>615</v>
      </c>
      <c r="G1241" s="42" t="s">
        <v>617</v>
      </c>
      <c r="H1241" s="43" t="s">
        <v>54</v>
      </c>
      <c r="I1241" s="44">
        <v>25</v>
      </c>
      <c r="J1241" s="45">
        <v>1.7045160402762605</v>
      </c>
      <c r="K1241" s="45">
        <v>1.6829398878677</v>
      </c>
      <c r="L1241" s="45">
        <v>1.6430244647260774</v>
      </c>
      <c r="M1241" s="45">
        <v>1.6249125000683937</v>
      </c>
      <c r="N1241" s="45">
        <v>1.5924036257267637</v>
      </c>
      <c r="O1241" s="45">
        <v>1.5954402014204652</v>
      </c>
      <c r="P1241" s="45">
        <v>1.5168252445751029</v>
      </c>
      <c r="Q1241" s="45">
        <v>1.6702908542581021</v>
      </c>
      <c r="R1241" s="45">
        <v>1.5629150136272243</v>
      </c>
      <c r="S1241" s="45">
        <v>1.5509843646682373</v>
      </c>
      <c r="T1241" s="45">
        <v>1.503261768832292</v>
      </c>
      <c r="U1241" s="45">
        <v>1.4794004709143191</v>
      </c>
      <c r="V1241" s="45">
        <v>1.5032617688322918</v>
      </c>
      <c r="W1241" s="45">
        <v>1.4555391729963461</v>
      </c>
      <c r="X1241" s="45">
        <v>1.431677875078373</v>
      </c>
      <c r="Y1241" s="45">
        <v>1.4078165771603999</v>
      </c>
      <c r="Z1241" s="45">
        <v>1.431677875078373</v>
      </c>
      <c r="AA1241" s="45">
        <v>1.5629150136272238</v>
      </c>
      <c r="AB1241" s="45">
        <v>1.598706960504183</v>
      </c>
      <c r="AC1241" s="45">
        <v>1.5032617688322916</v>
      </c>
      <c r="AD1241" s="45">
        <v>1.5629150136272238</v>
      </c>
      <c r="AE1241" s="45">
        <v>1.5748456625862104</v>
      </c>
    </row>
    <row r="1242" spans="1:31" ht="15" customHeight="1">
      <c r="A1242" s="42" t="s">
        <v>47</v>
      </c>
      <c r="B1242" s="42" t="s">
        <v>606</v>
      </c>
      <c r="C1242" s="42" t="s">
        <v>607</v>
      </c>
      <c r="D1242" s="42" t="s">
        <v>608</v>
      </c>
      <c r="E1242" s="42" t="s">
        <v>609</v>
      </c>
      <c r="F1242" s="42" t="s">
        <v>615</v>
      </c>
      <c r="G1242" s="42" t="s">
        <v>618</v>
      </c>
      <c r="H1242" s="43" t="s">
        <v>54</v>
      </c>
      <c r="I1242" s="44">
        <v>25</v>
      </c>
      <c r="J1242" s="45">
        <v>4.6236487407686468E-2</v>
      </c>
      <c r="K1242" s="45">
        <v>4.4079859064837815E-2</v>
      </c>
      <c r="L1242" s="45">
        <v>4.297535503868858E-2</v>
      </c>
      <c r="M1242" s="45">
        <v>4.1680881209377324E-2</v>
      </c>
      <c r="N1242" s="45">
        <v>4.1580572518240815E-2</v>
      </c>
      <c r="O1242" s="45">
        <v>4.3908296080582145E-2</v>
      </c>
      <c r="P1242" s="45">
        <v>3.9939598276247719E-2</v>
      </c>
      <c r="Q1242" s="45">
        <v>4.4290522626074531E-2</v>
      </c>
      <c r="R1242" s="45">
        <v>3.9253114460748285E-2</v>
      </c>
      <c r="S1242" s="45">
        <v>4.0953415623889863E-2</v>
      </c>
      <c r="T1242" s="45">
        <v>4.1859185610032365E-2</v>
      </c>
      <c r="U1242" s="45">
        <v>4.0393810939463801E-2</v>
      </c>
      <c r="V1242" s="45">
        <v>4.2092101921636975E-2</v>
      </c>
      <c r="W1242" s="45">
        <v>4.1851800733500776E-2</v>
      </c>
      <c r="X1242" s="45">
        <v>4.0697581833312346E-2</v>
      </c>
      <c r="Y1242" s="45">
        <v>4.0697581833312346E-2</v>
      </c>
      <c r="Z1242" s="45">
        <v>4.0697581833312346E-2</v>
      </c>
      <c r="AA1242" s="45">
        <v>4.0697581833312346E-2</v>
      </c>
      <c r="AB1242" s="45">
        <v>4.0697581833312346E-2</v>
      </c>
      <c r="AC1242" s="45">
        <v>4.0697581833312346E-2</v>
      </c>
      <c r="AD1242" s="45">
        <v>4.0697581833312346E-2</v>
      </c>
      <c r="AE1242" s="45">
        <v>4.0697581833312346E-2</v>
      </c>
    </row>
    <row r="1243" spans="1:31" ht="15" customHeight="1">
      <c r="A1243" s="42" t="s">
        <v>47</v>
      </c>
      <c r="B1243" s="42" t="s">
        <v>606</v>
      </c>
      <c r="C1243" s="42" t="s">
        <v>607</v>
      </c>
      <c r="D1243" s="42" t="s">
        <v>608</v>
      </c>
      <c r="E1243" s="42" t="s">
        <v>609</v>
      </c>
      <c r="F1243" s="42" t="s">
        <v>615</v>
      </c>
      <c r="G1243" s="42" t="s">
        <v>619</v>
      </c>
      <c r="H1243" s="43" t="s">
        <v>54</v>
      </c>
      <c r="I1243" s="44">
        <v>25</v>
      </c>
      <c r="J1243" s="45">
        <v>0.12699240142404264</v>
      </c>
      <c r="K1243" s="45">
        <v>0.12241362140491333</v>
      </c>
      <c r="L1243" s="45">
        <v>0.11834008167652023</v>
      </c>
      <c r="M1243" s="45">
        <v>0.11677509981420321</v>
      </c>
      <c r="N1243" s="45">
        <v>0.1133759326086556</v>
      </c>
      <c r="O1243" s="45">
        <v>0.11854102176740575</v>
      </c>
      <c r="P1243" s="45">
        <v>0.1104210116194079</v>
      </c>
      <c r="Q1243" s="45">
        <v>0.12377912762328956</v>
      </c>
      <c r="R1243" s="45">
        <v>0.10891569748412307</v>
      </c>
      <c r="S1243" s="45">
        <v>0.11358254296805544</v>
      </c>
      <c r="T1243" s="45">
        <v>0.1185940955064442</v>
      </c>
      <c r="U1243" s="45">
        <v>0.10917174194711808</v>
      </c>
      <c r="V1243" s="45">
        <v>0.11403645313707289</v>
      </c>
      <c r="W1243" s="45">
        <v>0.1136213596357627</v>
      </c>
      <c r="X1243" s="45">
        <v>0.10879974488190158</v>
      </c>
      <c r="Y1243" s="45">
        <v>0.10879974488190158</v>
      </c>
      <c r="Z1243" s="45">
        <v>0.10879974488190158</v>
      </c>
      <c r="AA1243" s="45">
        <v>0.10879974488190158</v>
      </c>
      <c r="AB1243" s="45">
        <v>0.10879974488190158</v>
      </c>
      <c r="AC1243" s="45">
        <v>0.10879974488190158</v>
      </c>
      <c r="AD1243" s="45">
        <v>0.10879974488190158</v>
      </c>
      <c r="AE1243" s="45">
        <v>0.10879974488190158</v>
      </c>
    </row>
    <row r="1244" spans="1:31" ht="15" customHeight="1">
      <c r="A1244" s="42" t="s">
        <v>47</v>
      </c>
      <c r="B1244" s="42" t="s">
        <v>606</v>
      </c>
      <c r="C1244" s="42" t="s">
        <v>607</v>
      </c>
      <c r="D1244" s="42" t="s">
        <v>608</v>
      </c>
      <c r="E1244" s="42" t="s">
        <v>609</v>
      </c>
      <c r="F1244" s="42" t="s">
        <v>615</v>
      </c>
      <c r="G1244" s="42" t="s">
        <v>620</v>
      </c>
      <c r="H1244" s="43" t="s">
        <v>54</v>
      </c>
      <c r="I1244" s="44">
        <v>25</v>
      </c>
      <c r="J1244" s="45">
        <v>0.15508671399223106</v>
      </c>
      <c r="K1244" s="45">
        <v>0.15508671399223106</v>
      </c>
      <c r="L1244" s="45">
        <v>0.14434860231482058</v>
      </c>
      <c r="M1244" s="45">
        <v>0.14705519971131845</v>
      </c>
      <c r="N1244" s="45">
        <v>0.14831820486264316</v>
      </c>
      <c r="O1244" s="45">
        <v>0.16008935425162293</v>
      </c>
      <c r="P1244" s="45">
        <v>0.17287972675021412</v>
      </c>
      <c r="Q1244" s="45">
        <v>0.172708905573422</v>
      </c>
      <c r="R1244" s="45">
        <v>0.172708905573422</v>
      </c>
      <c r="S1244" s="45">
        <v>0.16037255517532037</v>
      </c>
      <c r="T1244" s="45">
        <v>0.172708905573422</v>
      </c>
      <c r="U1244" s="45">
        <v>0.172708905573422</v>
      </c>
      <c r="V1244" s="45">
        <v>0.172708905573422</v>
      </c>
      <c r="W1244" s="45">
        <v>0.172708905573422</v>
      </c>
      <c r="X1244" s="45">
        <v>0.172708905573422</v>
      </c>
      <c r="Y1244" s="45">
        <v>0.172708905573422</v>
      </c>
      <c r="Z1244" s="45">
        <v>0.172708905573422</v>
      </c>
      <c r="AA1244" s="45">
        <v>0.172708905573422</v>
      </c>
      <c r="AB1244" s="45">
        <v>0.172708905573422</v>
      </c>
      <c r="AC1244" s="45">
        <v>0.14803620477721885</v>
      </c>
      <c r="AD1244" s="45">
        <v>0.14803620477721885</v>
      </c>
      <c r="AE1244" s="45">
        <v>0.14803620477721885</v>
      </c>
    </row>
    <row r="1245" spans="1:31" ht="15" customHeight="1">
      <c r="A1245" s="42" t="s">
        <v>47</v>
      </c>
      <c r="B1245" s="42" t="s">
        <v>606</v>
      </c>
      <c r="C1245" s="42" t="s">
        <v>607</v>
      </c>
      <c r="D1245" s="42" t="s">
        <v>608</v>
      </c>
      <c r="E1245" s="42" t="s">
        <v>609</v>
      </c>
      <c r="F1245" s="42" t="s">
        <v>615</v>
      </c>
      <c r="G1245" s="42" t="s">
        <v>621</v>
      </c>
      <c r="H1245" s="43" t="s">
        <v>54</v>
      </c>
      <c r="I1245" s="44">
        <v>25</v>
      </c>
      <c r="J1245" s="45">
        <v>0.12942827887658517</v>
      </c>
      <c r="K1245" s="45">
        <v>0.13405001717560569</v>
      </c>
      <c r="L1245" s="45">
        <v>0.14573431637459641</v>
      </c>
      <c r="M1245" s="45">
        <v>0.16116252851562482</v>
      </c>
      <c r="N1245" s="45">
        <v>0.15433139230716311</v>
      </c>
      <c r="O1245" s="45">
        <v>0.16138475034261465</v>
      </c>
      <c r="P1245" s="45">
        <v>0.17093440809882562</v>
      </c>
      <c r="Q1245" s="45">
        <v>0.17798762697841489</v>
      </c>
      <c r="R1245" s="45">
        <v>0.17695071473314794</v>
      </c>
      <c r="S1245" s="45">
        <v>0.16531505256004433</v>
      </c>
      <c r="T1245" s="45">
        <v>0.16155890367714673</v>
      </c>
      <c r="U1245" s="45">
        <v>0.16411500071082138</v>
      </c>
      <c r="V1245" s="45">
        <v>0.17044420699719559</v>
      </c>
      <c r="W1245" s="45">
        <v>0.16625198568948402</v>
      </c>
      <c r="X1245" s="45">
        <v>0.17840453201111472</v>
      </c>
      <c r="Y1245" s="45">
        <v>0.17840453201111472</v>
      </c>
      <c r="Z1245" s="45">
        <v>0.17840453201111472</v>
      </c>
      <c r="AA1245" s="45">
        <v>0.17840453201111472</v>
      </c>
      <c r="AB1245" s="45">
        <v>0.17840453201111472</v>
      </c>
      <c r="AC1245" s="45">
        <v>0.17840453201111472</v>
      </c>
      <c r="AD1245" s="45">
        <v>0.17840453201111472</v>
      </c>
      <c r="AE1245" s="45">
        <v>0.17840453201111472</v>
      </c>
    </row>
    <row r="1246" spans="1:31" ht="15" customHeight="1">
      <c r="A1246" s="42" t="s">
        <v>47</v>
      </c>
      <c r="B1246" s="42" t="s">
        <v>606</v>
      </c>
      <c r="C1246" s="42" t="s">
        <v>607</v>
      </c>
      <c r="D1246" s="42" t="s">
        <v>608</v>
      </c>
      <c r="E1246" s="42" t="s">
        <v>609</v>
      </c>
      <c r="F1246" s="42" t="s">
        <v>615</v>
      </c>
      <c r="G1246" s="42" t="s">
        <v>622</v>
      </c>
      <c r="H1246" s="43" t="s">
        <v>54</v>
      </c>
      <c r="I1246" s="44">
        <v>25</v>
      </c>
      <c r="J1246" s="45">
        <v>0.1331143673326613</v>
      </c>
      <c r="K1246" s="45">
        <v>0.12886427657137839</v>
      </c>
      <c r="L1246" s="45">
        <v>0.13051207334753481</v>
      </c>
      <c r="M1246" s="45">
        <v>0.12516803616766264</v>
      </c>
      <c r="N1246" s="45">
        <v>0.12138909738423322</v>
      </c>
      <c r="O1246" s="45">
        <v>0.1401155922753102</v>
      </c>
      <c r="P1246" s="45">
        <v>0.13127036071652673</v>
      </c>
      <c r="Q1246" s="45">
        <v>0.12994605619465702</v>
      </c>
      <c r="R1246" s="45">
        <v>0.13641855583527654</v>
      </c>
      <c r="S1246" s="45">
        <v>0.14385749234426365</v>
      </c>
      <c r="T1246" s="45">
        <v>0.17340653924230406</v>
      </c>
      <c r="U1246" s="45">
        <v>0.16005755325277232</v>
      </c>
      <c r="V1246" s="45">
        <v>0.16038957828150771</v>
      </c>
      <c r="W1246" s="45">
        <v>0.16495020892432596</v>
      </c>
      <c r="X1246" s="45">
        <v>0.17361661196236827</v>
      </c>
      <c r="Y1246" s="45">
        <v>0.17361661196236827</v>
      </c>
      <c r="Z1246" s="45">
        <v>0.17361661196236827</v>
      </c>
      <c r="AA1246" s="45">
        <v>0.17361661196236827</v>
      </c>
      <c r="AB1246" s="45">
        <v>0.17361661196236827</v>
      </c>
      <c r="AC1246" s="45">
        <v>0.17361661196236827</v>
      </c>
      <c r="AD1246" s="45">
        <v>0.17361661196236827</v>
      </c>
      <c r="AE1246" s="45">
        <v>0.17361661196236827</v>
      </c>
    </row>
    <row r="1247" spans="1:31" ht="15" customHeight="1">
      <c r="A1247" s="42" t="s">
        <v>47</v>
      </c>
      <c r="B1247" s="42" t="s">
        <v>606</v>
      </c>
      <c r="C1247" s="42" t="s">
        <v>607</v>
      </c>
      <c r="D1247" s="42" t="s">
        <v>608</v>
      </c>
      <c r="E1247" s="42" t="s">
        <v>609</v>
      </c>
      <c r="F1247" s="42" t="s">
        <v>615</v>
      </c>
      <c r="G1247" s="42" t="s">
        <v>623</v>
      </c>
      <c r="H1247" s="43" t="s">
        <v>54</v>
      </c>
      <c r="I1247" s="44">
        <v>25</v>
      </c>
      <c r="J1247" s="45">
        <v>0.22297345161763299</v>
      </c>
      <c r="K1247" s="45">
        <v>0.22716424796970153</v>
      </c>
      <c r="L1247" s="45">
        <v>0.25420872796394506</v>
      </c>
      <c r="M1247" s="45">
        <v>0.28400005068138523</v>
      </c>
      <c r="N1247" s="45">
        <v>0.26662632808155601</v>
      </c>
      <c r="O1247" s="45">
        <v>0.28082975457264003</v>
      </c>
      <c r="P1247" s="45">
        <v>0.3020306405433042</v>
      </c>
      <c r="Q1247" s="45">
        <v>0.31935250326568992</v>
      </c>
      <c r="R1247" s="45">
        <v>0.31919665710638317</v>
      </c>
      <c r="S1247" s="45">
        <v>0.30160710067621227</v>
      </c>
      <c r="T1247" s="45">
        <v>0.29186744319348112</v>
      </c>
      <c r="U1247" s="45">
        <v>0.28986303626765941</v>
      </c>
      <c r="V1247" s="45">
        <v>0.30071012129734426</v>
      </c>
      <c r="W1247" s="45">
        <v>0.29926906845360501</v>
      </c>
      <c r="X1247" s="45">
        <v>0.33370166153914044</v>
      </c>
      <c r="Y1247" s="45">
        <v>0.28677486538519886</v>
      </c>
      <c r="Z1247" s="45">
        <v>0.28677486538519886</v>
      </c>
      <c r="AA1247" s="45">
        <v>0.28677486538519886</v>
      </c>
      <c r="AB1247" s="45">
        <v>0.28677486538519886</v>
      </c>
      <c r="AC1247" s="45">
        <v>0.28677486538519886</v>
      </c>
      <c r="AD1247" s="45">
        <v>0.28677486538519886</v>
      </c>
      <c r="AE1247" s="45">
        <v>0.28677486538519886</v>
      </c>
    </row>
    <row r="1248" spans="1:31" ht="15" customHeight="1">
      <c r="A1248" s="42" t="s">
        <v>47</v>
      </c>
      <c r="B1248" s="42" t="s">
        <v>606</v>
      </c>
      <c r="C1248" s="42" t="s">
        <v>607</v>
      </c>
      <c r="D1248" s="42" t="s">
        <v>608</v>
      </c>
      <c r="E1248" s="42" t="s">
        <v>609</v>
      </c>
      <c r="F1248" s="42" t="s">
        <v>615</v>
      </c>
      <c r="G1248" s="42" t="s">
        <v>624</v>
      </c>
      <c r="H1248" s="43" t="s">
        <v>54</v>
      </c>
      <c r="I1248" s="44">
        <v>25</v>
      </c>
      <c r="J1248" s="45">
        <v>0.47886785024476747</v>
      </c>
      <c r="K1248" s="45">
        <v>0.46146767503940517</v>
      </c>
      <c r="L1248" s="45">
        <v>0.46862572723624402</v>
      </c>
      <c r="M1248" s="45">
        <v>0.42831703281398348</v>
      </c>
      <c r="N1248" s="45">
        <v>0.43657547740153102</v>
      </c>
      <c r="O1248" s="45">
        <v>0.45788531038276464</v>
      </c>
      <c r="P1248" s="45">
        <v>0.42267537241679809</v>
      </c>
      <c r="Q1248" s="45">
        <v>0.47352921495302552</v>
      </c>
      <c r="R1248" s="45">
        <v>0.44555227431918926</v>
      </c>
      <c r="S1248" s="45">
        <v>0.44971796653248153</v>
      </c>
      <c r="T1248" s="45">
        <v>0.44682285182537679</v>
      </c>
      <c r="U1248" s="45">
        <v>0.40019344512251687</v>
      </c>
      <c r="V1248" s="45">
        <v>0.41631974905926417</v>
      </c>
      <c r="W1248" s="45">
        <v>0.41976056392275352</v>
      </c>
      <c r="X1248" s="45">
        <v>0.44500249302409733</v>
      </c>
      <c r="Y1248" s="45">
        <v>0.3824240174425837</v>
      </c>
      <c r="Z1248" s="45">
        <v>0.3824240174425837</v>
      </c>
      <c r="AA1248" s="45">
        <v>0.3824240174425837</v>
      </c>
      <c r="AB1248" s="45">
        <v>0.3824240174425837</v>
      </c>
      <c r="AC1248" s="45">
        <v>0.3824240174425837</v>
      </c>
      <c r="AD1248" s="45">
        <v>0.3824240174425837</v>
      </c>
      <c r="AE1248" s="45">
        <v>0.3824240174425837</v>
      </c>
    </row>
    <row r="1249" spans="1:31" ht="15" customHeight="1">
      <c r="A1249" s="42" t="s">
        <v>47</v>
      </c>
      <c r="B1249" s="42" t="s">
        <v>606</v>
      </c>
      <c r="C1249" s="42" t="s">
        <v>607</v>
      </c>
      <c r="D1249" s="42" t="s">
        <v>608</v>
      </c>
      <c r="E1249" s="42" t="s">
        <v>625</v>
      </c>
      <c r="F1249" s="42" t="s">
        <v>269</v>
      </c>
      <c r="G1249" s="42" t="s">
        <v>626</v>
      </c>
      <c r="H1249" s="43" t="s">
        <v>54</v>
      </c>
      <c r="I1249" s="44">
        <v>25</v>
      </c>
      <c r="J1249" s="45">
        <v>0.16200000000000001</v>
      </c>
      <c r="K1249" s="45">
        <v>0.161</v>
      </c>
      <c r="L1249" s="45">
        <v>0.151</v>
      </c>
      <c r="M1249" s="45">
        <v>0.14599999999999999</v>
      </c>
      <c r="N1249" s="45">
        <v>0.13500000000000001</v>
      </c>
      <c r="O1249" s="45">
        <v>0.13800000000000001</v>
      </c>
      <c r="P1249" s="45">
        <v>0.13</v>
      </c>
      <c r="Q1249" s="45">
        <v>0.122</v>
      </c>
      <c r="R1249" s="45">
        <v>0.124</v>
      </c>
      <c r="S1249" s="45">
        <v>0.13200000000000001</v>
      </c>
      <c r="T1249" s="45">
        <v>0.122</v>
      </c>
      <c r="U1249" s="45">
        <v>0.12</v>
      </c>
      <c r="V1249" s="45">
        <v>0.11799999999999999</v>
      </c>
      <c r="W1249" s="45">
        <v>0.11799999999999999</v>
      </c>
      <c r="X1249" s="45">
        <v>0.11799999999999999</v>
      </c>
      <c r="Y1249" s="45">
        <v>0.12</v>
      </c>
      <c r="Z1249" s="45">
        <v>0.115</v>
      </c>
      <c r="AA1249" s="45">
        <v>0.12</v>
      </c>
      <c r="AB1249" s="45">
        <v>0.114</v>
      </c>
      <c r="AC1249" s="45">
        <v>0.11</v>
      </c>
      <c r="AD1249" s="45">
        <v>0.114</v>
      </c>
      <c r="AE1249" s="45">
        <v>0.111</v>
      </c>
    </row>
    <row r="1250" spans="1:31" ht="15" customHeight="1">
      <c r="A1250" s="42" t="s">
        <v>47</v>
      </c>
      <c r="B1250" s="42" t="s">
        <v>606</v>
      </c>
      <c r="C1250" s="42" t="s">
        <v>607</v>
      </c>
      <c r="D1250" s="42" t="s">
        <v>608</v>
      </c>
      <c r="E1250" s="42" t="s">
        <v>627</v>
      </c>
      <c r="F1250" s="42" t="s">
        <v>269</v>
      </c>
      <c r="G1250" s="42" t="s">
        <v>628</v>
      </c>
      <c r="H1250" s="43" t="s">
        <v>54</v>
      </c>
      <c r="I1250" s="44">
        <v>25</v>
      </c>
      <c r="J1250" s="45">
        <v>1.0325000000000001E-2</v>
      </c>
      <c r="K1250" s="45">
        <v>1.1607625E-2</v>
      </c>
      <c r="L1250" s="45">
        <v>1.2890250000000001E-2</v>
      </c>
      <c r="M1250" s="45">
        <v>1.32122E-2</v>
      </c>
      <c r="N1250" s="45">
        <v>1.353415E-2</v>
      </c>
      <c r="O1250" s="45">
        <v>1.4500000000000001E-2</v>
      </c>
      <c r="P1250" s="45">
        <v>1.6E-2</v>
      </c>
      <c r="Q1250" s="45">
        <v>1.6937500000000001E-2</v>
      </c>
      <c r="R1250" s="45">
        <v>1.6125E-2</v>
      </c>
      <c r="S1250" s="45">
        <v>1.7000000000000001E-2</v>
      </c>
      <c r="T1250" s="45">
        <v>1.6812500000000001E-2</v>
      </c>
      <c r="U1250" s="45">
        <v>1.7687499999999998E-2</v>
      </c>
      <c r="V1250" s="45">
        <v>1.7624999999999998E-2</v>
      </c>
      <c r="W1250" s="45">
        <v>1.7187500000000001E-2</v>
      </c>
      <c r="X1250" s="45">
        <v>1.5824999999999999E-2</v>
      </c>
      <c r="Y1250" s="45">
        <v>1.6049999999999998E-2</v>
      </c>
      <c r="Z1250" s="45">
        <v>1.6574999999999999E-2</v>
      </c>
      <c r="AA1250" s="45">
        <v>1.6424999999999999E-2</v>
      </c>
      <c r="AB1250" s="45">
        <v>1.60625E-2</v>
      </c>
      <c r="AC1250" s="45">
        <v>1.6875000000000001E-2</v>
      </c>
      <c r="AD1250" s="45">
        <v>1.6250000000000001E-2</v>
      </c>
      <c r="AE1250" s="45">
        <v>1.5375E-2</v>
      </c>
    </row>
    <row r="1251" spans="1:31" ht="15" customHeight="1">
      <c r="A1251" s="42" t="s">
        <v>47</v>
      </c>
      <c r="B1251" s="42" t="s">
        <v>606</v>
      </c>
      <c r="C1251" s="42" t="s">
        <v>607</v>
      </c>
      <c r="D1251" s="42" t="s">
        <v>608</v>
      </c>
      <c r="E1251" s="42" t="s">
        <v>629</v>
      </c>
      <c r="F1251" s="42" t="s">
        <v>269</v>
      </c>
      <c r="G1251" s="42" t="s">
        <v>630</v>
      </c>
      <c r="H1251" s="43" t="s">
        <v>54</v>
      </c>
      <c r="I1251" s="44">
        <v>25</v>
      </c>
      <c r="J1251" s="45">
        <v>0.17898885978168602</v>
      </c>
      <c r="K1251" s="45">
        <v>0.18786998641207497</v>
      </c>
      <c r="L1251" s="45">
        <v>0.20494907608589999</v>
      </c>
      <c r="M1251" s="45">
        <v>0.23910725543354999</v>
      </c>
      <c r="N1251" s="45">
        <v>0.27326543478119997</v>
      </c>
      <c r="O1251" s="45">
        <v>0.31425524999838</v>
      </c>
      <c r="P1251" s="45">
        <v>0.32450270380267499</v>
      </c>
      <c r="Q1251" s="45">
        <v>0.32450270380267499</v>
      </c>
      <c r="R1251" s="45">
        <v>0.32450270380267499</v>
      </c>
      <c r="S1251" s="45">
        <v>0.33475015760696997</v>
      </c>
      <c r="T1251" s="45">
        <v>0.34158179347649997</v>
      </c>
      <c r="U1251" s="45">
        <v>0.34670552037864744</v>
      </c>
      <c r="V1251" s="45">
        <v>0.34670552037864744</v>
      </c>
      <c r="W1251" s="45">
        <v>0.34670552037864744</v>
      </c>
      <c r="X1251" s="45">
        <v>0.34670552037864744</v>
      </c>
      <c r="Y1251" s="45">
        <v>0.34670552037864744</v>
      </c>
      <c r="Z1251" s="45">
        <v>0.34670552037864744</v>
      </c>
      <c r="AA1251" s="45">
        <v>0.34670552037864744</v>
      </c>
      <c r="AB1251" s="45">
        <v>0.34670552037864744</v>
      </c>
      <c r="AC1251" s="45">
        <v>0.34670552037864744</v>
      </c>
      <c r="AD1251" s="45">
        <v>0.34670552037864744</v>
      </c>
      <c r="AE1251" s="45">
        <v>0.34670552037864755</v>
      </c>
    </row>
    <row r="1252" spans="1:31" ht="15" customHeight="1">
      <c r="A1252" s="42" t="s">
        <v>47</v>
      </c>
      <c r="B1252" s="42" t="s">
        <v>606</v>
      </c>
      <c r="C1252" s="42" t="s">
        <v>607</v>
      </c>
      <c r="D1252" s="42" t="s">
        <v>608</v>
      </c>
      <c r="E1252" s="42" t="s">
        <v>631</v>
      </c>
      <c r="F1252" s="42" t="s">
        <v>269</v>
      </c>
      <c r="G1252" s="42" t="s">
        <v>632</v>
      </c>
      <c r="H1252" s="43" t="s">
        <v>54</v>
      </c>
      <c r="I1252" s="44">
        <v>25</v>
      </c>
      <c r="J1252" s="45">
        <v>5.6249999999999998E-3</v>
      </c>
      <c r="K1252" s="45">
        <v>4.1250000000000002E-3</v>
      </c>
      <c r="L1252" s="45">
        <v>5.6249999999999998E-3</v>
      </c>
      <c r="M1252" s="45">
        <v>5.0625000000000002E-3</v>
      </c>
      <c r="N1252" s="45">
        <v>5.2500000000000003E-3</v>
      </c>
      <c r="O1252" s="45">
        <v>5.4374999999999996E-3</v>
      </c>
      <c r="P1252" s="45">
        <v>5.4374999999999996E-3</v>
      </c>
      <c r="Q1252" s="45">
        <v>5.8125E-3</v>
      </c>
      <c r="R1252" s="45">
        <v>3.0000000000000001E-3</v>
      </c>
      <c r="S1252" s="45">
        <v>3.7499999999999999E-3</v>
      </c>
      <c r="T1252" s="45">
        <v>3.9375E-3</v>
      </c>
      <c r="U1252" s="45">
        <v>3.9375E-3</v>
      </c>
      <c r="V1252" s="45">
        <v>3.9375E-3</v>
      </c>
      <c r="W1252" s="45">
        <v>3.5625000000000001E-3</v>
      </c>
      <c r="X1252" s="45">
        <v>4.1250000000000002E-3</v>
      </c>
      <c r="Y1252" s="45">
        <v>3.5625000000000001E-3</v>
      </c>
      <c r="Z1252" s="45">
        <v>3.3375000000000002E-3</v>
      </c>
      <c r="AA1252" s="45">
        <v>3.5625000000000001E-3</v>
      </c>
      <c r="AB1252" s="45">
        <v>3.7875000000000001E-3</v>
      </c>
      <c r="AC1252" s="45">
        <v>3.9750000000000002E-3</v>
      </c>
      <c r="AD1252" s="45">
        <v>3.7125000000000001E-3</v>
      </c>
      <c r="AE1252" s="45">
        <v>3.075E-3</v>
      </c>
    </row>
    <row r="1253" spans="1:31" ht="15" customHeight="1">
      <c r="A1253" s="42" t="s">
        <v>47</v>
      </c>
      <c r="B1253" s="42" t="s">
        <v>606</v>
      </c>
      <c r="C1253" s="42" t="s">
        <v>607</v>
      </c>
      <c r="D1253" s="42" t="s">
        <v>633</v>
      </c>
      <c r="E1253" s="42" t="s">
        <v>634</v>
      </c>
      <c r="F1253" s="42" t="s">
        <v>635</v>
      </c>
      <c r="G1253" s="42" t="s">
        <v>636</v>
      </c>
      <c r="H1253" s="43" t="s">
        <v>54</v>
      </c>
      <c r="I1253" s="44">
        <v>25</v>
      </c>
      <c r="J1253" s="45">
        <v>1.0963851693498187E-3</v>
      </c>
      <c r="K1253" s="45">
        <v>2.3936404003898665E-3</v>
      </c>
      <c r="L1253" s="45">
        <v>4.6370163635804365E-3</v>
      </c>
      <c r="M1253" s="45">
        <v>1.7298575214955338E-2</v>
      </c>
      <c r="N1253" s="45">
        <v>1.7542611722933272E-2</v>
      </c>
      <c r="O1253" s="45">
        <v>5.1593750244205129E-2</v>
      </c>
      <c r="P1253" s="45">
        <v>3.6794219298163129E-2</v>
      </c>
      <c r="Q1253" s="45">
        <v>0.11257627139271796</v>
      </c>
      <c r="R1253" s="45">
        <v>8.486040020896754E-2</v>
      </c>
      <c r="S1253" s="45">
        <v>3.903906562742409E-2</v>
      </c>
      <c r="T1253" s="45">
        <v>4.2196100716729475E-2</v>
      </c>
      <c r="U1253" s="45">
        <v>4.3933445788467911E-2</v>
      </c>
      <c r="V1253" s="45">
        <v>4.4124329968550043E-2</v>
      </c>
      <c r="W1253" s="45">
        <v>4.3012104717132474E-2</v>
      </c>
      <c r="X1253" s="45">
        <v>4.3389150786946759E-2</v>
      </c>
      <c r="Y1253" s="45">
        <v>4.0965838654346338E-2</v>
      </c>
      <c r="Z1253" s="45">
        <v>4.2508102636638491E-2</v>
      </c>
      <c r="AA1253" s="45">
        <v>6.3062117575569024E-2</v>
      </c>
      <c r="AB1253" s="45">
        <v>9.4391225189658631E-2</v>
      </c>
      <c r="AC1253" s="45">
        <v>8.982652915465783E-2</v>
      </c>
      <c r="AD1253" s="45">
        <v>0.10189058810112661</v>
      </c>
      <c r="AE1253" s="45">
        <v>0.3163528657933653</v>
      </c>
    </row>
    <row r="1254" spans="1:31" ht="15" customHeight="1">
      <c r="A1254" s="42" t="s">
        <v>47</v>
      </c>
      <c r="B1254" s="42" t="s">
        <v>606</v>
      </c>
      <c r="C1254" s="42" t="s">
        <v>607</v>
      </c>
      <c r="D1254" s="42" t="s">
        <v>633</v>
      </c>
      <c r="E1254" s="42" t="s">
        <v>634</v>
      </c>
      <c r="F1254" s="42" t="s">
        <v>635</v>
      </c>
      <c r="G1254" s="42" t="s">
        <v>636</v>
      </c>
      <c r="H1254" s="43" t="s">
        <v>56</v>
      </c>
      <c r="I1254" s="44">
        <v>298</v>
      </c>
      <c r="J1254" s="45">
        <v>2.7215941253454391E-4</v>
      </c>
      <c r="K1254" s="45">
        <v>1.9049698941624781E-3</v>
      </c>
      <c r="L1254" s="45">
        <v>4.6051006096489017E-3</v>
      </c>
      <c r="M1254" s="45">
        <v>7.1372650816726984E-3</v>
      </c>
      <c r="N1254" s="45">
        <v>7.9318129647558324E-3</v>
      </c>
      <c r="O1254" s="45">
        <v>1.4113360450734703E-2</v>
      </c>
      <c r="P1254" s="45">
        <v>6.915245687194262E-3</v>
      </c>
      <c r="Q1254" s="45">
        <v>2.0072011172577991E-2</v>
      </c>
      <c r="R1254" s="45">
        <v>1.3384252991229367E-2</v>
      </c>
      <c r="S1254" s="45">
        <v>6.4795712401070843E-3</v>
      </c>
      <c r="T1254" s="45">
        <v>6.9585708836681697E-3</v>
      </c>
      <c r="U1254" s="45">
        <v>6.9349196508732575E-3</v>
      </c>
      <c r="V1254" s="45">
        <v>6.9642440468034236E-3</v>
      </c>
      <c r="W1254" s="45">
        <v>6.7886989882969245E-3</v>
      </c>
      <c r="X1254" s="45">
        <v>6.8482090329581424E-3</v>
      </c>
      <c r="Y1254" s="45">
        <v>6.4657321295119516E-3</v>
      </c>
      <c r="Z1254" s="45">
        <v>6.6960483643499422E-3</v>
      </c>
      <c r="AA1254" s="45">
        <v>9.9337999828854554E-3</v>
      </c>
      <c r="AB1254" s="45">
        <v>1.4868887808119366E-2</v>
      </c>
      <c r="AC1254" s="45">
        <v>1.4149838414637926E-2</v>
      </c>
      <c r="AD1254" s="45">
        <v>1.6050217805043759E-2</v>
      </c>
      <c r="AE1254" s="45">
        <v>4.9833183749943895E-2</v>
      </c>
    </row>
    <row r="1255" spans="1:31" ht="15" customHeight="1">
      <c r="A1255" s="42" t="s">
        <v>47</v>
      </c>
      <c r="B1255" s="42" t="s">
        <v>606</v>
      </c>
      <c r="C1255" s="42" t="s">
        <v>607</v>
      </c>
      <c r="D1255" s="42" t="s">
        <v>633</v>
      </c>
      <c r="E1255" s="42" t="s">
        <v>634</v>
      </c>
      <c r="F1255" s="42" t="s">
        <v>635</v>
      </c>
      <c r="G1255" s="42" t="s">
        <v>637</v>
      </c>
      <c r="H1255" s="43" t="s">
        <v>54</v>
      </c>
      <c r="I1255" s="44">
        <v>25</v>
      </c>
      <c r="J1255" s="45">
        <v>6.3764353323793399</v>
      </c>
      <c r="K1255" s="45">
        <v>6.6776321037405664</v>
      </c>
      <c r="L1255" s="45">
        <v>7.168930343612554</v>
      </c>
      <c r="M1255" s="45">
        <v>7.417959503299568</v>
      </c>
      <c r="N1255" s="45">
        <v>7.0487593324511018</v>
      </c>
      <c r="O1255" s="45">
        <v>7.3055631488007107</v>
      </c>
      <c r="P1255" s="45">
        <v>7.449364664441422</v>
      </c>
      <c r="Q1255" s="45">
        <v>8.3377290443732122</v>
      </c>
      <c r="R1255" s="45">
        <v>8.6797980334849321</v>
      </c>
      <c r="S1255" s="45">
        <v>8.4549447890995353</v>
      </c>
      <c r="T1255" s="45">
        <v>8.6381456034745394</v>
      </c>
      <c r="U1255" s="45">
        <v>8.6289664416823495</v>
      </c>
      <c r="V1255" s="45">
        <v>8.9403625864747678</v>
      </c>
      <c r="W1255" s="45">
        <v>8.7150062573793807</v>
      </c>
      <c r="X1255" s="45">
        <v>8.7914023993343431</v>
      </c>
      <c r="Y1255" s="45">
        <v>8.7003325408841281</v>
      </c>
      <c r="Z1255" s="45">
        <v>8.3746164766985007</v>
      </c>
      <c r="AA1255" s="45">
        <v>8.3712828208806833</v>
      </c>
      <c r="AB1255" s="45">
        <v>8.2016863191059102</v>
      </c>
      <c r="AC1255" s="45">
        <v>8.177199188406405</v>
      </c>
      <c r="AD1255" s="45">
        <v>8.0858007709425976</v>
      </c>
      <c r="AE1255" s="45">
        <v>7.1775881490604156</v>
      </c>
    </row>
    <row r="1256" spans="1:31" ht="15" customHeight="1">
      <c r="A1256" s="42" t="s">
        <v>47</v>
      </c>
      <c r="B1256" s="42" t="s">
        <v>606</v>
      </c>
      <c r="C1256" s="42" t="s">
        <v>607</v>
      </c>
      <c r="D1256" s="42" t="s">
        <v>633</v>
      </c>
      <c r="E1256" s="42" t="s">
        <v>634</v>
      </c>
      <c r="F1256" s="42" t="s">
        <v>635</v>
      </c>
      <c r="G1256" s="42" t="s">
        <v>637</v>
      </c>
      <c r="H1256" s="43" t="s">
        <v>56</v>
      </c>
      <c r="I1256" s="44">
        <v>298</v>
      </c>
      <c r="J1256" s="45">
        <v>0.29255567098759083</v>
      </c>
      <c r="K1256" s="45">
        <v>0.2965923533974858</v>
      </c>
      <c r="L1256" s="45">
        <v>0.32180106573692302</v>
      </c>
      <c r="M1256" s="45">
        <v>0.32791225458568657</v>
      </c>
      <c r="N1256" s="45">
        <v>0.31817710802005061</v>
      </c>
      <c r="O1256" s="45">
        <v>0.32338272509166199</v>
      </c>
      <c r="P1256" s="45">
        <v>0.33308485408607513</v>
      </c>
      <c r="Q1256" s="45">
        <v>0.34032608828473371</v>
      </c>
      <c r="R1256" s="45">
        <v>0.33559469051185181</v>
      </c>
      <c r="S1256" s="45">
        <v>0.33086814935036385</v>
      </c>
      <c r="T1256" s="45">
        <v>0.33961210976151662</v>
      </c>
      <c r="U1256" s="45">
        <v>0.33845781454742102</v>
      </c>
      <c r="V1256" s="45">
        <v>0.33988898772016329</v>
      </c>
      <c r="W1256" s="45">
        <v>0.33132153490919564</v>
      </c>
      <c r="X1256" s="45">
        <v>0.33422591458100892</v>
      </c>
      <c r="Y1256" s="45">
        <v>0.33076367893887859</v>
      </c>
      <c r="Z1256" s="45">
        <v>0.32679973375269683</v>
      </c>
      <c r="AA1256" s="45">
        <v>0.32666964566607021</v>
      </c>
      <c r="AB1256" s="45">
        <v>0.3200515406125915</v>
      </c>
      <c r="AC1256" s="45">
        <v>0.31909598786396937</v>
      </c>
      <c r="AD1256" s="45">
        <v>0.31552937934217046</v>
      </c>
      <c r="AE1256" s="45">
        <v>0.28008851541153423</v>
      </c>
    </row>
    <row r="1257" spans="1:31" ht="15" customHeight="1">
      <c r="A1257" s="42" t="s">
        <v>47</v>
      </c>
      <c r="B1257" s="42" t="s">
        <v>606</v>
      </c>
      <c r="C1257" s="42" t="s">
        <v>607</v>
      </c>
      <c r="D1257" s="42" t="s">
        <v>633</v>
      </c>
      <c r="E1257" s="42" t="s">
        <v>634</v>
      </c>
      <c r="F1257" s="42" t="s">
        <v>635</v>
      </c>
      <c r="G1257" s="42" t="s">
        <v>638</v>
      </c>
      <c r="H1257" s="43" t="s">
        <v>54</v>
      </c>
      <c r="I1257" s="44">
        <v>25</v>
      </c>
      <c r="J1257" s="45">
        <v>8.3863699696911775E-3</v>
      </c>
      <c r="K1257" s="45">
        <v>8.4319274019887761E-3</v>
      </c>
      <c r="L1257" s="45">
        <v>9.1090607285426207E-3</v>
      </c>
      <c r="M1257" s="45">
        <v>9.2263923802705459E-3</v>
      </c>
      <c r="N1257" s="45">
        <v>8.9783082912412437E-3</v>
      </c>
      <c r="O1257" s="45">
        <v>9.1754402036649876E-3</v>
      </c>
      <c r="P1257" s="45">
        <v>9.3636669794148839E-3</v>
      </c>
      <c r="Q1257" s="45">
        <v>1.0684686107346254E-2</v>
      </c>
      <c r="R1257" s="45">
        <v>1.0686531596406777E-2</v>
      </c>
      <c r="S1257" s="45">
        <v>1.0389237807240864E-2</v>
      </c>
      <c r="T1257" s="45">
        <v>1.0741166229990653E-2</v>
      </c>
      <c r="U1257" s="45">
        <v>1.0731607462906289E-2</v>
      </c>
      <c r="V1257" s="45">
        <v>1.077823467492562E-2</v>
      </c>
      <c r="W1257" s="45">
        <v>1.042900097313555E-2</v>
      </c>
      <c r="X1257" s="45">
        <v>1.0690206933314709E-2</v>
      </c>
      <c r="Y1257" s="45">
        <v>1.0441268208612972E-2</v>
      </c>
      <c r="Z1257" s="45">
        <v>1.0383439388883049E-2</v>
      </c>
      <c r="AA1257" s="45">
        <v>1.0480196942216339E-2</v>
      </c>
      <c r="AB1257" s="45">
        <v>1.0427795957505257E-2</v>
      </c>
      <c r="AC1257" s="45">
        <v>1.037565697771773E-2</v>
      </c>
      <c r="AD1257" s="45">
        <v>1.032377869282914E-2</v>
      </c>
      <c r="AE1257" s="45">
        <v>1.0272159799364992E-2</v>
      </c>
    </row>
    <row r="1258" spans="1:31" ht="15" customHeight="1">
      <c r="A1258" s="42" t="s">
        <v>47</v>
      </c>
      <c r="B1258" s="42" t="s">
        <v>606</v>
      </c>
      <c r="C1258" s="42" t="s">
        <v>607</v>
      </c>
      <c r="D1258" s="42" t="s">
        <v>633</v>
      </c>
      <c r="E1258" s="42" t="s">
        <v>634</v>
      </c>
      <c r="F1258" s="42" t="s">
        <v>635</v>
      </c>
      <c r="G1258" s="42" t="s">
        <v>638</v>
      </c>
      <c r="H1258" s="43" t="s">
        <v>56</v>
      </c>
      <c r="I1258" s="44">
        <v>298</v>
      </c>
      <c r="J1258" s="45">
        <v>1.2668282035867891E-2</v>
      </c>
      <c r="K1258" s="45">
        <v>1.2749560299230051E-2</v>
      </c>
      <c r="L1258" s="45">
        <v>1.3741891070623041E-2</v>
      </c>
      <c r="M1258" s="45">
        <v>1.3943142167339695E-2</v>
      </c>
      <c r="N1258" s="45">
        <v>1.3459481291319735E-2</v>
      </c>
      <c r="O1258" s="45">
        <v>1.3731911664939303E-2</v>
      </c>
      <c r="P1258" s="45">
        <v>1.3977756185005628E-2</v>
      </c>
      <c r="Q1258" s="45">
        <v>1.455653588579809E-2</v>
      </c>
      <c r="R1258" s="45">
        <v>1.4114262607360348E-2</v>
      </c>
      <c r="S1258" s="45">
        <v>1.3751855629536408E-2</v>
      </c>
      <c r="T1258" s="45">
        <v>1.4126349132023968E-2</v>
      </c>
      <c r="U1258" s="45">
        <v>1.4078335599152149E-2</v>
      </c>
      <c r="V1258" s="45">
        <v>1.4137866020257338E-2</v>
      </c>
      <c r="W1258" s="45">
        <v>1.3702971069004029E-2</v>
      </c>
      <c r="X1258" s="45">
        <v>1.3995014146493078E-2</v>
      </c>
      <c r="Y1258" s="45">
        <v>1.3669117651173273E-2</v>
      </c>
      <c r="Z1258" s="45">
        <v>1.3593411431897651E-2</v>
      </c>
      <c r="AA1258" s="45">
        <v>1.372008094691513E-2</v>
      </c>
      <c r="AB1258" s="45">
        <v>1.3651480542180554E-2</v>
      </c>
      <c r="AC1258" s="45">
        <v>1.3583223139469653E-2</v>
      </c>
      <c r="AD1258" s="45">
        <v>1.3515307023772304E-2</v>
      </c>
      <c r="AE1258" s="45">
        <v>1.3447730488653442E-2</v>
      </c>
    </row>
    <row r="1259" spans="1:31" ht="15" customHeight="1">
      <c r="A1259" s="42" t="s">
        <v>47</v>
      </c>
      <c r="B1259" s="42" t="s">
        <v>606</v>
      </c>
      <c r="C1259" s="42" t="s">
        <v>607</v>
      </c>
      <c r="D1259" s="42" t="s">
        <v>633</v>
      </c>
      <c r="E1259" s="42" t="s">
        <v>634</v>
      </c>
      <c r="F1259" s="42" t="s">
        <v>635</v>
      </c>
      <c r="G1259" s="42" t="s">
        <v>639</v>
      </c>
      <c r="H1259" s="43" t="s">
        <v>54</v>
      </c>
      <c r="I1259" s="44">
        <v>25</v>
      </c>
      <c r="J1259" s="45">
        <v>1.3371612220338708E-3</v>
      </c>
      <c r="K1259" s="45">
        <v>1.3792716720169532E-3</v>
      </c>
      <c r="L1259" s="45">
        <v>1.414548333995048E-3</v>
      </c>
      <c r="M1259" s="45">
        <v>1.438614710418178E-3</v>
      </c>
      <c r="N1259" s="45">
        <v>1.2963157713754279E-3</v>
      </c>
      <c r="O1259" s="45">
        <v>1.3571565849018561E-3</v>
      </c>
      <c r="P1259" s="45">
        <v>1.3974043641602912E-3</v>
      </c>
      <c r="Q1259" s="45">
        <v>1.5162807402965795E-3</v>
      </c>
      <c r="R1259" s="45">
        <v>1.5186802195236125E-3</v>
      </c>
      <c r="S1259" s="45">
        <v>1.4917443024463726E-3</v>
      </c>
      <c r="T1259" s="45">
        <v>1.4448856406444825E-3</v>
      </c>
      <c r="U1259" s="45">
        <v>1.446445829710083E-3</v>
      </c>
      <c r="V1259" s="45">
        <v>1.588568672685641E-3</v>
      </c>
      <c r="W1259" s="45">
        <v>1.479251635670985E-3</v>
      </c>
      <c r="X1259" s="45">
        <v>1.4265594936280917E-3</v>
      </c>
      <c r="Y1259" s="45">
        <v>1.3933397533519392E-3</v>
      </c>
      <c r="Z1259" s="45">
        <v>1.3856227603766356E-3</v>
      </c>
      <c r="AA1259" s="45">
        <v>1.3985346157952268E-3</v>
      </c>
      <c r="AB1259" s="45">
        <v>1.3915419427162506E-3</v>
      </c>
      <c r="AC1259" s="45">
        <v>1.3845842330026694E-3</v>
      </c>
      <c r="AD1259" s="45">
        <v>1.377661311837656E-3</v>
      </c>
      <c r="AE1259" s="45">
        <v>1.3707730052784676E-3</v>
      </c>
    </row>
    <row r="1260" spans="1:31" ht="15" customHeight="1">
      <c r="A1260" s="42" t="s">
        <v>47</v>
      </c>
      <c r="B1260" s="42" t="s">
        <v>606</v>
      </c>
      <c r="C1260" s="42" t="s">
        <v>607</v>
      </c>
      <c r="D1260" s="42" t="s">
        <v>633</v>
      </c>
      <c r="E1260" s="42" t="s">
        <v>634</v>
      </c>
      <c r="F1260" s="42" t="s">
        <v>635</v>
      </c>
      <c r="G1260" s="42" t="s">
        <v>639</v>
      </c>
      <c r="H1260" s="43" t="s">
        <v>56</v>
      </c>
      <c r="I1260" s="44">
        <v>298</v>
      </c>
      <c r="J1260" s="45">
        <v>2.7675437411867555E-3</v>
      </c>
      <c r="K1260" s="45">
        <v>2.8547681355056134E-3</v>
      </c>
      <c r="L1260" s="45">
        <v>2.9274507841025874E-3</v>
      </c>
      <c r="M1260" s="45">
        <v>2.9781438604469398E-3</v>
      </c>
      <c r="N1260" s="45">
        <v>2.6709481640158662E-3</v>
      </c>
      <c r="O1260" s="45">
        <v>2.7957745943586656E-3</v>
      </c>
      <c r="P1260" s="45">
        <v>2.879588632406256E-3</v>
      </c>
      <c r="Q1260" s="45">
        <v>2.8592131943763668E-3</v>
      </c>
      <c r="R1260" s="45">
        <v>2.7813559140069137E-3</v>
      </c>
      <c r="S1260" s="45">
        <v>2.7312813322003331E-3</v>
      </c>
      <c r="T1260" s="45">
        <v>2.6460352495885171E-3</v>
      </c>
      <c r="U1260" s="45">
        <v>2.648809140591468E-3</v>
      </c>
      <c r="V1260" s="45">
        <v>2.9097668610103705E-3</v>
      </c>
      <c r="W1260" s="45">
        <v>2.7092496336305612E-3</v>
      </c>
      <c r="X1260" s="45">
        <v>2.6123931230315482E-3</v>
      </c>
      <c r="Y1260" s="45">
        <v>2.5515593327592578E-3</v>
      </c>
      <c r="Z1260" s="45">
        <v>2.5374275566439177E-3</v>
      </c>
      <c r="AA1260" s="45">
        <v>2.5610724466409826E-3</v>
      </c>
      <c r="AB1260" s="45">
        <v>2.548267084407778E-3</v>
      </c>
      <c r="AC1260" s="45">
        <v>2.5355257489857392E-3</v>
      </c>
      <c r="AD1260" s="45">
        <v>2.5228481202408102E-3</v>
      </c>
      <c r="AE1260" s="45">
        <v>2.5102338796396065E-3</v>
      </c>
    </row>
    <row r="1261" spans="1:31" ht="15" customHeight="1">
      <c r="A1261" s="42" t="s">
        <v>47</v>
      </c>
      <c r="B1261" s="42" t="s">
        <v>606</v>
      </c>
      <c r="C1261" s="42" t="s">
        <v>607</v>
      </c>
      <c r="D1261" s="42" t="s">
        <v>633</v>
      </c>
      <c r="E1261" s="42" t="s">
        <v>634</v>
      </c>
      <c r="F1261" s="42" t="s">
        <v>635</v>
      </c>
      <c r="G1261" s="42" t="s">
        <v>640</v>
      </c>
      <c r="H1261" s="43" t="s">
        <v>54</v>
      </c>
      <c r="I1261" s="44">
        <v>25</v>
      </c>
      <c r="J1261" s="45">
        <v>1.0968799750477964E-2</v>
      </c>
      <c r="K1261" s="45">
        <v>1.1758282238662409E-2</v>
      </c>
      <c r="L1261" s="45">
        <v>1.2049501595019453E-2</v>
      </c>
      <c r="M1261" s="45">
        <v>1.1390717934710913E-2</v>
      </c>
      <c r="N1261" s="45">
        <v>9.3205256465640242E-3</v>
      </c>
      <c r="O1261" s="45">
        <v>8.103594259108074E-3</v>
      </c>
      <c r="P1261" s="45">
        <v>7.1823162132197563E-3</v>
      </c>
      <c r="Q1261" s="45">
        <v>6.6256626991559537E-3</v>
      </c>
      <c r="R1261" s="45">
        <v>6.8101870694135926E-3</v>
      </c>
      <c r="S1261" s="45">
        <v>6.4500193369813486E-3</v>
      </c>
      <c r="T1261" s="45">
        <v>6.1281526253887438E-3</v>
      </c>
      <c r="U1261" s="45">
        <v>6.1655268800991925E-3</v>
      </c>
      <c r="V1261" s="45">
        <v>6.8661878151023937E-3</v>
      </c>
      <c r="W1261" s="45">
        <v>6.6182488577846491E-3</v>
      </c>
      <c r="X1261" s="45">
        <v>6.7840102813433696E-3</v>
      </c>
      <c r="Y1261" s="45">
        <v>6.6260336511119993E-3</v>
      </c>
      <c r="Z1261" s="45">
        <v>6.5893354552722947E-3</v>
      </c>
      <c r="AA1261" s="45">
        <v>6.6507378435240192E-3</v>
      </c>
      <c r="AB1261" s="45">
        <v>6.6174841543063991E-3</v>
      </c>
      <c r="AC1261" s="45">
        <v>6.5843967335348676E-3</v>
      </c>
      <c r="AD1261" s="45">
        <v>6.5514747498671925E-3</v>
      </c>
      <c r="AE1261" s="45">
        <v>6.5187173761178567E-3</v>
      </c>
    </row>
    <row r="1262" spans="1:31" ht="15" customHeight="1">
      <c r="A1262" s="42" t="s">
        <v>47</v>
      </c>
      <c r="B1262" s="42" t="s">
        <v>606</v>
      </c>
      <c r="C1262" s="42" t="s">
        <v>607</v>
      </c>
      <c r="D1262" s="42" t="s">
        <v>633</v>
      </c>
      <c r="E1262" s="42" t="s">
        <v>634</v>
      </c>
      <c r="F1262" s="42" t="s">
        <v>635</v>
      </c>
      <c r="G1262" s="42" t="s">
        <v>640</v>
      </c>
      <c r="H1262" s="43" t="s">
        <v>56</v>
      </c>
      <c r="I1262" s="44">
        <v>298</v>
      </c>
      <c r="J1262" s="45">
        <v>1.1903635755109005E-3</v>
      </c>
      <c r="K1262" s="45">
        <v>1.1898285275427497E-3</v>
      </c>
      <c r="L1262" s="45">
        <v>1.2735504876692611E-3</v>
      </c>
      <c r="M1262" s="45">
        <v>1.1567180315428869E-3</v>
      </c>
      <c r="N1262" s="45">
        <v>9.8458995459380582E-4</v>
      </c>
      <c r="O1262" s="45">
        <v>8.6858132914459157E-4</v>
      </c>
      <c r="P1262" s="45">
        <v>7.4445785401023408E-4</v>
      </c>
      <c r="Q1262" s="45">
        <v>6.2845064364029321E-4</v>
      </c>
      <c r="R1262" s="45">
        <v>6.0935633928933483E-4</v>
      </c>
      <c r="S1262" s="45">
        <v>5.9371010997625912E-4</v>
      </c>
      <c r="T1262" s="45">
        <v>6.0987815191452242E-4</v>
      </c>
      <c r="U1262" s="45">
        <v>6.0780525930645478E-4</v>
      </c>
      <c r="V1262" s="45">
        <v>6.1037537157446046E-4</v>
      </c>
      <c r="W1262" s="45">
        <v>5.915996124120262E-4</v>
      </c>
      <c r="X1262" s="45">
        <v>6.0420801467603921E-4</v>
      </c>
      <c r="Y1262" s="45">
        <v>5.9013805573452564E-4</v>
      </c>
      <c r="Z1262" s="45">
        <v>5.8686958426544793E-4</v>
      </c>
      <c r="AA1262" s="45">
        <v>5.9233829872243663E-4</v>
      </c>
      <c r="AB1262" s="45">
        <v>5.8937660722882448E-4</v>
      </c>
      <c r="AC1262" s="45">
        <v>5.864297241926804E-4</v>
      </c>
      <c r="AD1262" s="45">
        <v>5.834975755717169E-4</v>
      </c>
      <c r="AE1262" s="45">
        <v>5.8058008769385828E-4</v>
      </c>
    </row>
    <row r="1263" spans="1:31" ht="15" customHeight="1">
      <c r="A1263" s="42" t="s">
        <v>47</v>
      </c>
      <c r="B1263" s="42" t="s">
        <v>606</v>
      </c>
      <c r="C1263" s="42" t="s">
        <v>607</v>
      </c>
      <c r="D1263" s="42" t="s">
        <v>633</v>
      </c>
      <c r="E1263" s="42" t="s">
        <v>634</v>
      </c>
      <c r="F1263" s="42" t="s">
        <v>635</v>
      </c>
      <c r="G1263" s="42" t="s">
        <v>641</v>
      </c>
      <c r="H1263" s="43" t="s">
        <v>54</v>
      </c>
      <c r="I1263" s="44">
        <v>25</v>
      </c>
      <c r="J1263" s="45">
        <v>3.2106047269201757E-2</v>
      </c>
      <c r="K1263" s="45">
        <v>3.3297406238983258E-2</v>
      </c>
      <c r="L1263" s="45">
        <v>3.4335520311600295E-2</v>
      </c>
      <c r="M1263" s="45">
        <v>3.491968667526868E-2</v>
      </c>
      <c r="N1263" s="45">
        <v>3.1465645555286241E-2</v>
      </c>
      <c r="O1263" s="45">
        <v>3.2942442733867677E-2</v>
      </c>
      <c r="P1263" s="45">
        <v>3.3919382446010192E-2</v>
      </c>
      <c r="Q1263" s="45">
        <v>3.6804884573653489E-2</v>
      </c>
      <c r="R1263" s="45">
        <v>3.68631274528518E-2</v>
      </c>
      <c r="S1263" s="45">
        <v>3.6209308346292789E-2</v>
      </c>
      <c r="T1263" s="45">
        <v>3.5071901800749601E-2</v>
      </c>
      <c r="U1263" s="45">
        <v>3.5109772477957615E-2</v>
      </c>
      <c r="V1263" s="45">
        <v>3.8559539194622384E-2</v>
      </c>
      <c r="W1263" s="45">
        <v>3.5906072180017096E-2</v>
      </c>
      <c r="X1263" s="45">
        <v>3.4627068790811011E-2</v>
      </c>
      <c r="Y1263" s="45">
        <v>3.3820721605927952E-2</v>
      </c>
      <c r="Z1263" s="45">
        <v>3.3633406006538233E-2</v>
      </c>
      <c r="AA1263" s="45">
        <v>3.3946817194640509E-2</v>
      </c>
      <c r="AB1263" s="45">
        <v>3.3777083108667311E-2</v>
      </c>
      <c r="AC1263" s="45">
        <v>3.3608197693123974E-2</v>
      </c>
      <c r="AD1263" s="45">
        <v>3.3440156704658351E-2</v>
      </c>
      <c r="AE1263" s="45">
        <v>3.3272955921135064E-2</v>
      </c>
    </row>
    <row r="1264" spans="1:31" ht="15" customHeight="1">
      <c r="A1264" s="42" t="s">
        <v>47</v>
      </c>
      <c r="B1264" s="42" t="s">
        <v>606</v>
      </c>
      <c r="C1264" s="42" t="s">
        <v>607</v>
      </c>
      <c r="D1264" s="42" t="s">
        <v>633</v>
      </c>
      <c r="E1264" s="42" t="s">
        <v>634</v>
      </c>
      <c r="F1264" s="42" t="s">
        <v>635</v>
      </c>
      <c r="G1264" s="42" t="s">
        <v>641</v>
      </c>
      <c r="H1264" s="43" t="s">
        <v>56</v>
      </c>
      <c r="I1264" s="44">
        <v>298</v>
      </c>
      <c r="J1264" s="45">
        <v>0.47955034405992969</v>
      </c>
      <c r="K1264" s="45">
        <v>0.49735681662318371</v>
      </c>
      <c r="L1264" s="45">
        <v>0.51280480973885945</v>
      </c>
      <c r="M1264" s="45">
        <v>0.52168477230253874</v>
      </c>
      <c r="N1264" s="45">
        <v>0.46787296049808352</v>
      </c>
      <c r="O1264" s="45">
        <v>0.48973894513220012</v>
      </c>
      <c r="P1264" s="45">
        <v>0.50442074339430665</v>
      </c>
      <c r="Q1264" s="45">
        <v>0.50085155525321012</v>
      </c>
      <c r="R1264" s="45">
        <v>0.48721320885864156</v>
      </c>
      <c r="S1264" s="45">
        <v>0.47844158867102882</v>
      </c>
      <c r="T1264" s="45">
        <v>0.46350893756989836</v>
      </c>
      <c r="U1264" s="45">
        <v>0.46399484314198486</v>
      </c>
      <c r="V1264" s="45">
        <v>0.50970709726287722</v>
      </c>
      <c r="W1264" s="45">
        <v>0.47458227152908145</v>
      </c>
      <c r="X1264" s="45">
        <v>0.45761580884440706</v>
      </c>
      <c r="Y1264" s="45">
        <v>0.44695948614354958</v>
      </c>
      <c r="Z1264" s="45">
        <v>0.4444840072041758</v>
      </c>
      <c r="AA1264" s="45">
        <v>0.44862590888262133</v>
      </c>
      <c r="AB1264" s="45">
        <v>0.44638277933820825</v>
      </c>
      <c r="AC1264" s="45">
        <v>0.44415086544151722</v>
      </c>
      <c r="AD1264" s="45">
        <v>0.44193011111430963</v>
      </c>
      <c r="AE1264" s="45">
        <v>0.43972046055873809</v>
      </c>
    </row>
    <row r="1265" spans="1:31" ht="15" customHeight="1">
      <c r="A1265" s="42" t="s">
        <v>47</v>
      </c>
      <c r="B1265" s="42" t="s">
        <v>606</v>
      </c>
      <c r="C1265" s="42" t="s">
        <v>607</v>
      </c>
      <c r="D1265" s="42" t="s">
        <v>633</v>
      </c>
      <c r="E1265" s="42" t="s">
        <v>634</v>
      </c>
      <c r="F1265" s="42" t="s">
        <v>635</v>
      </c>
      <c r="G1265" s="42" t="s">
        <v>642</v>
      </c>
      <c r="H1265" s="43" t="s">
        <v>54</v>
      </c>
      <c r="I1265" s="44">
        <v>25</v>
      </c>
      <c r="J1265" s="45">
        <v>0.98588866748747561</v>
      </c>
      <c r="K1265" s="45">
        <v>1.0467610348701966</v>
      </c>
      <c r="L1265" s="45">
        <v>1.0568194894933265</v>
      </c>
      <c r="M1265" s="45">
        <v>1.1067672835492584</v>
      </c>
      <c r="N1265" s="45">
        <v>1.028675305883118</v>
      </c>
      <c r="O1265" s="45">
        <v>1.0169388598245286</v>
      </c>
      <c r="P1265" s="45">
        <v>1.1342740461672411</v>
      </c>
      <c r="Q1265" s="45">
        <v>1.2573705968808631</v>
      </c>
      <c r="R1265" s="45">
        <v>1.297679415539456</v>
      </c>
      <c r="S1265" s="45">
        <v>1.2583290476526101</v>
      </c>
      <c r="T1265" s="45">
        <v>1.195168905675623</v>
      </c>
      <c r="U1265" s="45">
        <v>1.2024579779023294</v>
      </c>
      <c r="V1265" s="45">
        <v>1.3391073425849362</v>
      </c>
      <c r="W1265" s="45">
        <v>1.3053529716552652</v>
      </c>
      <c r="X1265" s="45">
        <v>1.3167957552837297</v>
      </c>
      <c r="Y1265" s="45">
        <v>1.2396123717238698</v>
      </c>
      <c r="Z1265" s="45">
        <v>1.2851130392183721</v>
      </c>
      <c r="AA1265" s="45">
        <v>1.2970882998978543</v>
      </c>
      <c r="AB1265" s="45">
        <v>1.2906028583983651</v>
      </c>
      <c r="AC1265" s="45">
        <v>1.2841498441063732</v>
      </c>
      <c r="AD1265" s="45">
        <v>1.2777290948858413</v>
      </c>
      <c r="AE1265" s="45">
        <v>1.2713404494114124</v>
      </c>
    </row>
    <row r="1266" spans="1:31" ht="15" customHeight="1">
      <c r="A1266" s="42" t="s">
        <v>47</v>
      </c>
      <c r="B1266" s="42" t="s">
        <v>606</v>
      </c>
      <c r="C1266" s="42" t="s">
        <v>607</v>
      </c>
      <c r="D1266" s="42" t="s">
        <v>633</v>
      </c>
      <c r="E1266" s="42" t="s">
        <v>634</v>
      </c>
      <c r="F1266" s="42" t="s">
        <v>635</v>
      </c>
      <c r="G1266" s="42" t="s">
        <v>642</v>
      </c>
      <c r="H1266" s="43" t="s">
        <v>56</v>
      </c>
      <c r="I1266" s="44">
        <v>298</v>
      </c>
      <c r="J1266" s="45">
        <v>0.18626209738340224</v>
      </c>
      <c r="K1266" s="45">
        <v>0.18440136772903609</v>
      </c>
      <c r="L1266" s="45">
        <v>0.19445718293003492</v>
      </c>
      <c r="M1266" s="45">
        <v>0.19566304767556367</v>
      </c>
      <c r="N1266" s="45">
        <v>0.18917746529544635</v>
      </c>
      <c r="O1266" s="45">
        <v>0.18975959195732869</v>
      </c>
      <c r="P1266" s="45">
        <v>0.20467730143668661</v>
      </c>
      <c r="Q1266" s="45">
        <v>0.20762576512799</v>
      </c>
      <c r="R1266" s="45">
        <v>0.20214164735389881</v>
      </c>
      <c r="S1266" s="45">
        <v>0.20164327524722114</v>
      </c>
      <c r="T1266" s="45">
        <v>0.20707080952685028</v>
      </c>
      <c r="U1266" s="45">
        <v>0.20636700410429637</v>
      </c>
      <c r="V1266" s="45">
        <v>0.20723962960537382</v>
      </c>
      <c r="W1266" s="45">
        <v>0.2020158188572943</v>
      </c>
      <c r="X1266" s="45">
        <v>0.20378669873032956</v>
      </c>
      <c r="Y1266" s="45">
        <v>0.19184183418365464</v>
      </c>
      <c r="Z1266" s="45">
        <v>0.19925875278372754</v>
      </c>
      <c r="AA1266" s="45">
        <v>0.20111553536583016</v>
      </c>
      <c r="AB1266" s="45">
        <v>0.20010995768900103</v>
      </c>
      <c r="AC1266" s="45">
        <v>0.19910940790055603</v>
      </c>
      <c r="AD1266" s="45">
        <v>0.19811386086105326</v>
      </c>
      <c r="AE1266" s="45">
        <v>0.19712329155674799</v>
      </c>
    </row>
    <row r="1267" spans="1:31" ht="15" customHeight="1">
      <c r="A1267" s="42" t="s">
        <v>47</v>
      </c>
      <c r="B1267" s="42" t="s">
        <v>606</v>
      </c>
      <c r="C1267" s="42" t="s">
        <v>607</v>
      </c>
      <c r="D1267" s="42" t="s">
        <v>633</v>
      </c>
      <c r="E1267" s="42" t="s">
        <v>634</v>
      </c>
      <c r="F1267" s="42" t="s">
        <v>635</v>
      </c>
      <c r="G1267" s="42" t="s">
        <v>643</v>
      </c>
      <c r="H1267" s="43" t="s">
        <v>54</v>
      </c>
      <c r="I1267" s="44">
        <v>25</v>
      </c>
      <c r="J1267" s="45">
        <v>6.5545283867204113E-3</v>
      </c>
      <c r="K1267" s="45">
        <v>7.2974260226853537E-3</v>
      </c>
      <c r="L1267" s="45">
        <v>7.1878808596654896E-3</v>
      </c>
      <c r="M1267" s="45">
        <v>7.6217391514556299E-3</v>
      </c>
      <c r="N1267" s="45">
        <v>6.5491792420810007E-3</v>
      </c>
      <c r="O1267" s="45">
        <v>6.7461890240019711E-3</v>
      </c>
      <c r="P1267" s="45">
        <v>7.1646546162725776E-3</v>
      </c>
      <c r="Q1267" s="45">
        <v>7.7533839470118405E-3</v>
      </c>
      <c r="R1267" s="45">
        <v>7.9805481313798814E-3</v>
      </c>
      <c r="S1267" s="45">
        <v>7.6368776767401026E-3</v>
      </c>
      <c r="T1267" s="45">
        <v>6.7976019158478233E-3</v>
      </c>
      <c r="U1267" s="45">
        <v>6.8525420245684043E-3</v>
      </c>
      <c r="V1267" s="45">
        <v>8.3448426979160651E-3</v>
      </c>
      <c r="W1267" s="45">
        <v>7.7408127280876341E-3</v>
      </c>
      <c r="X1267" s="45">
        <v>7.4650787055859057E-3</v>
      </c>
      <c r="Y1267" s="45">
        <v>7.2912422992893067E-3</v>
      </c>
      <c r="Z1267" s="45">
        <v>7.2508598545413605E-3</v>
      </c>
      <c r="AA1267" s="45">
        <v>7.3184266243574532E-3</v>
      </c>
      <c r="AB1267" s="45">
        <v>7.2818344912356659E-3</v>
      </c>
      <c r="AC1267" s="45">
        <v>7.2454253187794878E-3</v>
      </c>
      <c r="AD1267" s="45">
        <v>7.2091981921855904E-3</v>
      </c>
      <c r="AE1267" s="45">
        <v>7.173152201224664E-3</v>
      </c>
    </row>
    <row r="1268" spans="1:31" ht="15" customHeight="1">
      <c r="A1268" s="42" t="s">
        <v>47</v>
      </c>
      <c r="B1268" s="42" t="s">
        <v>606</v>
      </c>
      <c r="C1268" s="42" t="s">
        <v>607</v>
      </c>
      <c r="D1268" s="42" t="s">
        <v>633</v>
      </c>
      <c r="E1268" s="42" t="s">
        <v>634</v>
      </c>
      <c r="F1268" s="42" t="s">
        <v>635</v>
      </c>
      <c r="G1268" s="42" t="s">
        <v>643</v>
      </c>
      <c r="H1268" s="43" t="s">
        <v>56</v>
      </c>
      <c r="I1268" s="44">
        <v>298</v>
      </c>
      <c r="J1268" s="45">
        <v>1.6967000684227718E-3</v>
      </c>
      <c r="K1268" s="45">
        <v>1.7597013469128875E-3</v>
      </c>
      <c r="L1268" s="45">
        <v>1.8143578700537829E-3</v>
      </c>
      <c r="M1268" s="45">
        <v>1.8457761205405506E-3</v>
      </c>
      <c r="N1268" s="45">
        <v>1.6553842162622221E-3</v>
      </c>
      <c r="O1268" s="45">
        <v>1.7327483917807549E-3</v>
      </c>
      <c r="P1268" s="45">
        <v>1.7846941530480105E-3</v>
      </c>
      <c r="Q1268" s="45">
        <v>1.7720659864034756E-3</v>
      </c>
      <c r="R1268" s="45">
        <v>1.7238120686445821E-3</v>
      </c>
      <c r="S1268" s="45">
        <v>1.6927771449888873E-3</v>
      </c>
      <c r="T1268" s="45">
        <v>1.6399438397398573E-3</v>
      </c>
      <c r="U1268" s="45">
        <v>1.6416630252507501E-3</v>
      </c>
      <c r="V1268" s="45">
        <v>1.8033978343770022E-3</v>
      </c>
      <c r="W1268" s="45">
        <v>1.6791224711314166E-3</v>
      </c>
      <c r="X1268" s="45">
        <v>1.6190933245354858E-3</v>
      </c>
      <c r="Y1268" s="45">
        <v>1.5813901232570513E-3</v>
      </c>
      <c r="Z1268" s="45">
        <v>1.5726316159058967E-3</v>
      </c>
      <c r="AA1268" s="45">
        <v>1.5872861038602971E-3</v>
      </c>
      <c r="AB1268" s="45">
        <v>1.5793496733409954E-3</v>
      </c>
      <c r="AC1268" s="45">
        <v>1.5714529249742906E-3</v>
      </c>
      <c r="AD1268" s="45">
        <v>1.5635956603494191E-3</v>
      </c>
      <c r="AE1268" s="45">
        <v>1.555777682047672E-3</v>
      </c>
    </row>
    <row r="1269" spans="1:31" ht="15" customHeight="1">
      <c r="A1269" s="42" t="s">
        <v>47</v>
      </c>
      <c r="B1269" s="42" t="s">
        <v>606</v>
      </c>
      <c r="C1269" s="42" t="s">
        <v>607</v>
      </c>
      <c r="D1269" s="42" t="s">
        <v>633</v>
      </c>
      <c r="E1269" s="42" t="s">
        <v>634</v>
      </c>
      <c r="F1269" s="42" t="s">
        <v>635</v>
      </c>
      <c r="G1269" s="42" t="s">
        <v>644</v>
      </c>
      <c r="H1269" s="43" t="s">
        <v>54</v>
      </c>
      <c r="I1269" s="44">
        <v>25</v>
      </c>
      <c r="J1269" s="45">
        <v>2.3584368548892854E-3</v>
      </c>
      <c r="K1269" s="45">
        <v>2.2694213156715685E-3</v>
      </c>
      <c r="L1269" s="45">
        <v>2.3407020218989671E-3</v>
      </c>
      <c r="M1269" s="45">
        <v>2.2510855919056485E-3</v>
      </c>
      <c r="N1269" s="45">
        <v>2.0729241790664959E-3</v>
      </c>
      <c r="O1269" s="45">
        <v>1.9970960181724452E-3</v>
      </c>
      <c r="P1269" s="45">
        <v>1.9130676079042116E-3</v>
      </c>
      <c r="Q1269" s="45">
        <v>2.0389809332724846E-3</v>
      </c>
      <c r="R1269" s="45">
        <v>2.0393331117987659E-3</v>
      </c>
      <c r="S1269" s="45">
        <v>1.9825999179922549E-3</v>
      </c>
      <c r="T1269" s="45">
        <v>2.0497591528686387E-3</v>
      </c>
      <c r="U1269" s="45">
        <v>2.0479350334106682E-3</v>
      </c>
      <c r="V1269" s="45">
        <v>2.0568330015235301E-3</v>
      </c>
      <c r="W1269" s="45">
        <v>1.9901880058678769E-3</v>
      </c>
      <c r="X1269" s="45">
        <v>2.0400344840059838E-3</v>
      </c>
      <c r="Y1269" s="45">
        <v>1.9925289879979147E-3</v>
      </c>
      <c r="Z1269" s="45">
        <v>1.9814933937241717E-3</v>
      </c>
      <c r="AA1269" s="45">
        <v>1.9999578394191211E-3</v>
      </c>
      <c r="AB1269" s="45">
        <v>1.9899580502220258E-3</v>
      </c>
      <c r="AC1269" s="45">
        <v>1.980008259970916E-3</v>
      </c>
      <c r="AD1269" s="45">
        <v>1.9701082186710612E-3</v>
      </c>
      <c r="AE1269" s="45">
        <v>1.9602576775777057E-3</v>
      </c>
    </row>
    <row r="1270" spans="1:31" ht="15" customHeight="1">
      <c r="A1270" s="42" t="s">
        <v>47</v>
      </c>
      <c r="B1270" s="42" t="s">
        <v>606</v>
      </c>
      <c r="C1270" s="42" t="s">
        <v>607</v>
      </c>
      <c r="D1270" s="42" t="s">
        <v>633</v>
      </c>
      <c r="E1270" s="42" t="s">
        <v>634</v>
      </c>
      <c r="F1270" s="42" t="s">
        <v>635</v>
      </c>
      <c r="G1270" s="42" t="s">
        <v>645</v>
      </c>
      <c r="H1270" s="43" t="s">
        <v>54</v>
      </c>
      <c r="I1270" s="44">
        <v>25</v>
      </c>
      <c r="J1270" s="45">
        <v>3.7603995968744219E-4</v>
      </c>
      <c r="K1270" s="45">
        <v>3.7122574533050428E-4</v>
      </c>
      <c r="L1270" s="45">
        <v>3.6348821715313063E-4</v>
      </c>
      <c r="M1270" s="45">
        <v>3.6967241323123426E-4</v>
      </c>
      <c r="N1270" s="45">
        <v>3.3310668662269209E-4</v>
      </c>
      <c r="O1270" s="45">
        <v>3.4874059485148334E-4</v>
      </c>
      <c r="P1270" s="45">
        <v>3.5908283143360343E-4</v>
      </c>
      <c r="Q1270" s="45">
        <v>3.8962979896024037E-4</v>
      </c>
      <c r="R1270" s="45">
        <v>3.9024637911191809E-4</v>
      </c>
      <c r="S1270" s="45">
        <v>3.8332481394479605E-4</v>
      </c>
      <c r="T1270" s="45">
        <v>3.7128381751702004E-4</v>
      </c>
      <c r="U1270" s="45">
        <v>3.7168473018168384E-4</v>
      </c>
      <c r="V1270" s="45">
        <v>4.0820520641314534E-4</v>
      </c>
      <c r="W1270" s="45">
        <v>3.801146463849154E-4</v>
      </c>
      <c r="X1270" s="45">
        <v>3.6657465463712E-4</v>
      </c>
      <c r="Y1270" s="45">
        <v>3.5803837215240208E-4</v>
      </c>
      <c r="Z1270" s="45">
        <v>3.5605538157444552E-4</v>
      </c>
      <c r="AA1270" s="45">
        <v>3.5937326558975349E-4</v>
      </c>
      <c r="AB1270" s="45">
        <v>3.5757639926180474E-4</v>
      </c>
      <c r="AC1270" s="45">
        <v>3.5578851726549579E-4</v>
      </c>
      <c r="AD1270" s="45">
        <v>3.5400957467916826E-4</v>
      </c>
      <c r="AE1270" s="45">
        <v>3.5223952680577247E-4</v>
      </c>
    </row>
    <row r="1271" spans="1:31" ht="15" customHeight="1">
      <c r="A1271" s="42" t="s">
        <v>47</v>
      </c>
      <c r="B1271" s="42" t="s">
        <v>606</v>
      </c>
      <c r="C1271" s="42" t="s">
        <v>607</v>
      </c>
      <c r="D1271" s="42" t="s">
        <v>633</v>
      </c>
      <c r="E1271" s="42" t="s">
        <v>634</v>
      </c>
      <c r="F1271" s="42" t="s">
        <v>635</v>
      </c>
      <c r="G1271" s="42" t="s">
        <v>646</v>
      </c>
      <c r="H1271" s="43" t="s">
        <v>54</v>
      </c>
      <c r="I1271" s="44">
        <v>25</v>
      </c>
      <c r="J1271" s="45">
        <v>5.6433193623335771E-2</v>
      </c>
      <c r="K1271" s="45">
        <v>5.7228246596718178E-2</v>
      </c>
      <c r="L1271" s="45">
        <v>6.2356347043111778E-2</v>
      </c>
      <c r="M1271" s="45">
        <v>6.3257808556417716E-2</v>
      </c>
      <c r="N1271" s="45">
        <v>6.1653413137949802E-2</v>
      </c>
      <c r="O1271" s="45">
        <v>6.310666122123286E-2</v>
      </c>
      <c r="P1271" s="45">
        <v>6.4503799472681173E-2</v>
      </c>
      <c r="Q1271" s="45">
        <v>7.3722078443489533E-2</v>
      </c>
      <c r="R1271" s="45">
        <v>7.3734811928396454E-2</v>
      </c>
      <c r="S1271" s="45">
        <v>7.1683547546321155E-2</v>
      </c>
      <c r="T1271" s="45">
        <v>7.4111779365936339E-2</v>
      </c>
      <c r="U1271" s="45">
        <v>7.4045825891052797E-2</v>
      </c>
      <c r="V1271" s="45">
        <v>7.4367543810284098E-2</v>
      </c>
      <c r="W1271" s="45">
        <v>7.195790499639558E-2</v>
      </c>
      <c r="X1271" s="45">
        <v>7.3760170977142492E-2</v>
      </c>
      <c r="Y1271" s="45">
        <v>7.2042546331392218E-2</v>
      </c>
      <c r="Z1271" s="45">
        <v>7.164353968378534E-2</v>
      </c>
      <c r="AA1271" s="45">
        <v>7.2311146374816976E-2</v>
      </c>
      <c r="AB1271" s="45">
        <v>7.1949590642942887E-2</v>
      </c>
      <c r="AC1271" s="45">
        <v>7.1589842689728164E-2</v>
      </c>
      <c r="AD1271" s="45">
        <v>7.123189347627952E-2</v>
      </c>
      <c r="AE1271" s="45">
        <v>7.0875734008898114E-2</v>
      </c>
    </row>
    <row r="1272" spans="1:31" ht="15" customHeight="1">
      <c r="A1272" s="42" t="s">
        <v>47</v>
      </c>
      <c r="B1272" s="42" t="s">
        <v>606</v>
      </c>
      <c r="C1272" s="42" t="s">
        <v>607</v>
      </c>
      <c r="D1272" s="42" t="s">
        <v>633</v>
      </c>
      <c r="E1272" s="42" t="s">
        <v>634</v>
      </c>
      <c r="F1272" s="42" t="s">
        <v>635</v>
      </c>
      <c r="G1272" s="42" t="s">
        <v>646</v>
      </c>
      <c r="H1272" s="43" t="s">
        <v>56</v>
      </c>
      <c r="I1272" s="44">
        <v>298</v>
      </c>
      <c r="J1272" s="45">
        <v>8.2050091995023708E-2</v>
      </c>
      <c r="K1272" s="45">
        <v>8.3287442543477419E-2</v>
      </c>
      <c r="L1272" s="45">
        <v>9.054288069685526E-2</v>
      </c>
      <c r="M1272" s="45">
        <v>9.2011818892584113E-2</v>
      </c>
      <c r="N1272" s="45">
        <v>8.8959364475160202E-2</v>
      </c>
      <c r="O1272" s="45">
        <v>9.0903380404036616E-2</v>
      </c>
      <c r="P1272" s="45">
        <v>9.2678188429499583E-2</v>
      </c>
      <c r="Q1272" s="45">
        <v>9.667063609025206E-2</v>
      </c>
      <c r="R1272" s="45">
        <v>9.3733478548943316E-2</v>
      </c>
      <c r="S1272" s="45">
        <v>9.1326716847900752E-2</v>
      </c>
      <c r="T1272" s="45">
        <v>9.3813745724906278E-2</v>
      </c>
      <c r="U1272" s="45">
        <v>9.3494885605982514E-2</v>
      </c>
      <c r="V1272" s="45">
        <v>9.3890229918675905E-2</v>
      </c>
      <c r="W1272" s="45">
        <v>9.1002072193518732E-2</v>
      </c>
      <c r="X1272" s="45">
        <v>9.2941543939276325E-2</v>
      </c>
      <c r="Y1272" s="45">
        <v>9.0777250061301773E-2</v>
      </c>
      <c r="Z1272" s="45">
        <v>9.0274481515901991E-2</v>
      </c>
      <c r="AA1272" s="45">
        <v>9.1115699693499461E-2</v>
      </c>
      <c r="AB1272" s="45">
        <v>9.0660121195031973E-2</v>
      </c>
      <c r="AC1272" s="45">
        <v>9.0206820589056824E-2</v>
      </c>
      <c r="AD1272" s="45">
        <v>8.9755786486111544E-2</v>
      </c>
      <c r="AE1272" s="45">
        <v>8.9307007553680984E-2</v>
      </c>
    </row>
    <row r="1273" spans="1:31" ht="15" customHeight="1">
      <c r="A1273" s="42" t="s">
        <v>47</v>
      </c>
      <c r="B1273" s="42" t="s">
        <v>606</v>
      </c>
      <c r="C1273" s="42" t="s">
        <v>607</v>
      </c>
      <c r="D1273" s="42" t="s">
        <v>633</v>
      </c>
      <c r="E1273" s="42" t="s">
        <v>634</v>
      </c>
      <c r="F1273" s="42" t="s">
        <v>647</v>
      </c>
      <c r="G1273" s="42" t="s">
        <v>648</v>
      </c>
      <c r="H1273" s="43" t="s">
        <v>54</v>
      </c>
      <c r="I1273" s="44">
        <v>25</v>
      </c>
      <c r="J1273" s="45">
        <v>7.5466975952919318E-3</v>
      </c>
      <c r="K1273" s="45">
        <v>7.8126282554863875E-3</v>
      </c>
      <c r="L1273" s="45">
        <v>8.4919036214373411E-3</v>
      </c>
      <c r="M1273" s="45">
        <v>9.393440756761514E-3</v>
      </c>
      <c r="N1273" s="45">
        <v>8.9922649199231305E-3</v>
      </c>
      <c r="O1273" s="45">
        <v>9.403830858309559E-3</v>
      </c>
      <c r="P1273" s="45">
        <v>9.9552689311533625E-3</v>
      </c>
      <c r="Q1273" s="45">
        <v>9.6813680016367143E-3</v>
      </c>
      <c r="R1273" s="45">
        <v>9.4354594798880045E-3</v>
      </c>
      <c r="S1273" s="45">
        <v>8.8123474788490818E-3</v>
      </c>
      <c r="T1273" s="45">
        <v>8.6219254378922874E-3</v>
      </c>
      <c r="U1273" s="45">
        <v>8.7483197265797435E-3</v>
      </c>
      <c r="V1273" s="45">
        <v>9.0768022243316558E-3</v>
      </c>
      <c r="W1273" s="45">
        <v>8.9325752484626045E-3</v>
      </c>
      <c r="X1273" s="45">
        <v>9.5937833480121901E-3</v>
      </c>
      <c r="Y1273" s="45">
        <v>9.5937833480121901E-3</v>
      </c>
      <c r="Z1273" s="45">
        <v>9.5937833480121901E-3</v>
      </c>
      <c r="AA1273" s="45">
        <v>9.5937833480121901E-3</v>
      </c>
      <c r="AB1273" s="45">
        <v>9.5937833480121901E-3</v>
      </c>
      <c r="AC1273" s="45">
        <v>9.5937833480121901E-3</v>
      </c>
      <c r="AD1273" s="45">
        <v>9.5937833480121901E-3</v>
      </c>
      <c r="AE1273" s="45">
        <v>9.5937833480121901E-3</v>
      </c>
    </row>
    <row r="1274" spans="1:31" ht="15" customHeight="1">
      <c r="A1274" s="42" t="s">
        <v>47</v>
      </c>
      <c r="B1274" s="42" t="s">
        <v>606</v>
      </c>
      <c r="C1274" s="42" t="s">
        <v>607</v>
      </c>
      <c r="D1274" s="42" t="s">
        <v>633</v>
      </c>
      <c r="E1274" s="42" t="s">
        <v>634</v>
      </c>
      <c r="F1274" s="42" t="s">
        <v>647</v>
      </c>
      <c r="G1274" s="42" t="s">
        <v>648</v>
      </c>
      <c r="H1274" s="43" t="s">
        <v>56</v>
      </c>
      <c r="I1274" s="44">
        <v>298</v>
      </c>
      <c r="J1274" s="45">
        <v>7.7705262402477465E-2</v>
      </c>
      <c r="K1274" s="45">
        <v>7.9575961304441653E-2</v>
      </c>
      <c r="L1274" s="45">
        <v>8.7057397579397372E-2</v>
      </c>
      <c r="M1274" s="45">
        <v>9.5137928831533256E-2</v>
      </c>
      <c r="N1274" s="45">
        <v>9.1162151488855703E-2</v>
      </c>
      <c r="O1274" s="45">
        <v>9.5520988481992253E-2</v>
      </c>
      <c r="P1274" s="45">
        <v>0.10178586093143167</v>
      </c>
      <c r="Q1274" s="45">
        <v>9.8786088949325501E-2</v>
      </c>
      <c r="R1274" s="45">
        <v>9.6806005208694035E-2</v>
      </c>
      <c r="S1274" s="45">
        <v>9.0781459977231305E-2</v>
      </c>
      <c r="T1274" s="45">
        <v>8.8144190447485685E-2</v>
      </c>
      <c r="U1274" s="45">
        <v>8.9579218890033604E-2</v>
      </c>
      <c r="V1274" s="45">
        <v>9.3580768453167457E-2</v>
      </c>
      <c r="W1274" s="45">
        <v>9.2610076487675913E-2</v>
      </c>
      <c r="X1274" s="45">
        <v>9.9441279417419398E-2</v>
      </c>
      <c r="Y1274" s="45">
        <v>9.9441279417419398E-2</v>
      </c>
      <c r="Z1274" s="45">
        <v>9.9441279417419398E-2</v>
      </c>
      <c r="AA1274" s="45">
        <v>9.9441279417419398E-2</v>
      </c>
      <c r="AB1274" s="45">
        <v>9.9441279417419398E-2</v>
      </c>
      <c r="AC1274" s="45">
        <v>9.9441279417419398E-2</v>
      </c>
      <c r="AD1274" s="45">
        <v>9.9441279417419398E-2</v>
      </c>
      <c r="AE1274" s="45">
        <v>9.9441279417419398E-2</v>
      </c>
    </row>
    <row r="1275" spans="1:31" ht="15" customHeight="1">
      <c r="A1275" s="42" t="s">
        <v>47</v>
      </c>
      <c r="B1275" s="42" t="s">
        <v>606</v>
      </c>
      <c r="C1275" s="42" t="s">
        <v>607</v>
      </c>
      <c r="D1275" s="42" t="s">
        <v>633</v>
      </c>
      <c r="E1275" s="42" t="s">
        <v>634</v>
      </c>
      <c r="F1275" s="42" t="s">
        <v>647</v>
      </c>
      <c r="G1275" s="42" t="s">
        <v>649</v>
      </c>
      <c r="H1275" s="43" t="s">
        <v>54</v>
      </c>
      <c r="I1275" s="44">
        <v>25</v>
      </c>
      <c r="J1275" s="45">
        <v>1.2989118181171209E-2</v>
      </c>
      <c r="K1275" s="45">
        <v>1.3227944572775478E-2</v>
      </c>
      <c r="L1275" s="45">
        <v>1.4800164428876042E-2</v>
      </c>
      <c r="M1275" s="45">
        <v>1.6536712002190437E-2</v>
      </c>
      <c r="N1275" s="45">
        <v>1.552172966022892E-2</v>
      </c>
      <c r="O1275" s="45">
        <v>1.6349842246234318E-2</v>
      </c>
      <c r="P1275" s="45">
        <v>1.7576868626961246E-2</v>
      </c>
      <c r="Q1275" s="45">
        <v>1.7287370031027462E-2</v>
      </c>
      <c r="R1275" s="45">
        <v>1.6984999667188142E-2</v>
      </c>
      <c r="S1275" s="45">
        <v>1.6047774642697531E-2</v>
      </c>
      <c r="T1275" s="45">
        <v>1.5533191438220973E-2</v>
      </c>
      <c r="U1275" s="45">
        <v>1.5407145160654247E-2</v>
      </c>
      <c r="V1275" s="45">
        <v>1.5972663397377285E-2</v>
      </c>
      <c r="W1275" s="45">
        <v>1.6041869313101302E-2</v>
      </c>
      <c r="X1275" s="45">
        <v>1.7923388049052493E-2</v>
      </c>
      <c r="Y1275" s="45">
        <v>1.7923388049052493E-2</v>
      </c>
      <c r="Z1275" s="45">
        <v>1.7923388049052493E-2</v>
      </c>
      <c r="AA1275" s="45">
        <v>1.7923388049052493E-2</v>
      </c>
      <c r="AB1275" s="45">
        <v>1.7923388049052493E-2</v>
      </c>
      <c r="AC1275" s="45">
        <v>1.7923388049052493E-2</v>
      </c>
      <c r="AD1275" s="45">
        <v>1.7923388049052493E-2</v>
      </c>
      <c r="AE1275" s="45">
        <v>1.7923388049052497E-2</v>
      </c>
    </row>
    <row r="1276" spans="1:31" ht="15" customHeight="1">
      <c r="A1276" s="42" t="s">
        <v>47</v>
      </c>
      <c r="B1276" s="42" t="s">
        <v>606</v>
      </c>
      <c r="C1276" s="42" t="s">
        <v>607</v>
      </c>
      <c r="D1276" s="42" t="s">
        <v>633</v>
      </c>
      <c r="E1276" s="42" t="s">
        <v>634</v>
      </c>
      <c r="F1276" s="42" t="s">
        <v>647</v>
      </c>
      <c r="G1276" s="42" t="s">
        <v>649</v>
      </c>
      <c r="H1276" s="43" t="s">
        <v>56</v>
      </c>
      <c r="I1276" s="44">
        <v>298</v>
      </c>
      <c r="J1276" s="45">
        <v>0.14080193558416951</v>
      </c>
      <c r="K1276" s="45">
        <v>0.14208887772242243</v>
      </c>
      <c r="L1276" s="45">
        <v>0.16018987656602765</v>
      </c>
      <c r="M1276" s="45">
        <v>0.17722040367581188</v>
      </c>
      <c r="N1276" s="45">
        <v>0.16610568567734529</v>
      </c>
      <c r="O1276" s="45">
        <v>0.17497666618794344</v>
      </c>
      <c r="P1276" s="45">
        <v>0.18927044104263688</v>
      </c>
      <c r="Q1276" s="45">
        <v>0.18619347295820454</v>
      </c>
      <c r="R1276" s="45">
        <v>0.1836151483874684</v>
      </c>
      <c r="S1276" s="45">
        <v>0.17395604904520418</v>
      </c>
      <c r="T1276" s="45">
        <v>0.16752726042456276</v>
      </c>
      <c r="U1276" s="45">
        <v>0.16628454915880997</v>
      </c>
      <c r="V1276" s="45">
        <v>0.17357190345815396</v>
      </c>
      <c r="W1276" s="45">
        <v>0.17531270754950101</v>
      </c>
      <c r="X1276" s="45">
        <v>0.19592378205053912</v>
      </c>
      <c r="Y1276" s="45">
        <v>0.19592378205053912</v>
      </c>
      <c r="Z1276" s="45">
        <v>0.19592378205053912</v>
      </c>
      <c r="AA1276" s="45">
        <v>0.19592378205053912</v>
      </c>
      <c r="AB1276" s="45">
        <v>0.19592378205053912</v>
      </c>
      <c r="AC1276" s="45">
        <v>0.19592378205053912</v>
      </c>
      <c r="AD1276" s="45">
        <v>0.19592378205053912</v>
      </c>
      <c r="AE1276" s="45">
        <v>0.19592378205053912</v>
      </c>
    </row>
    <row r="1277" spans="1:31" ht="15" customHeight="1">
      <c r="A1277" s="42" t="s">
        <v>47</v>
      </c>
      <c r="B1277" s="42" t="s">
        <v>606</v>
      </c>
      <c r="C1277" s="42" t="s">
        <v>607</v>
      </c>
      <c r="D1277" s="42" t="s">
        <v>633</v>
      </c>
      <c r="E1277" s="42" t="s">
        <v>634</v>
      </c>
      <c r="F1277" s="42" t="s">
        <v>647</v>
      </c>
      <c r="G1277" s="42" t="s">
        <v>650</v>
      </c>
      <c r="H1277" s="43" t="s">
        <v>54</v>
      </c>
      <c r="I1277" s="44">
        <v>25</v>
      </c>
      <c r="J1277" s="45">
        <v>2.4216172740326568E-3</v>
      </c>
      <c r="K1277" s="45">
        <v>2.6793979807336462E-3</v>
      </c>
      <c r="L1277" s="45">
        <v>2.9450926233371183E-3</v>
      </c>
      <c r="M1277" s="45">
        <v>3.3820954976201134E-3</v>
      </c>
      <c r="N1277" s="45">
        <v>3.0360227580180357E-3</v>
      </c>
      <c r="O1277" s="45">
        <v>3.1288900267577506E-3</v>
      </c>
      <c r="P1277" s="45">
        <v>3.4628611435922568E-3</v>
      </c>
      <c r="Q1277" s="45">
        <v>3.4957077579638495E-3</v>
      </c>
      <c r="R1277" s="45">
        <v>3.4079437777359933E-3</v>
      </c>
      <c r="S1277" s="45">
        <v>3.1445246250827326E-3</v>
      </c>
      <c r="T1277" s="45">
        <v>2.8723381607600566E-3</v>
      </c>
      <c r="U1277" s="45">
        <v>2.9082836919231483E-3</v>
      </c>
      <c r="V1277" s="45">
        <v>3.3311621269935337E-3</v>
      </c>
      <c r="W1277" s="45">
        <v>3.2094977307248135E-3</v>
      </c>
      <c r="X1277" s="45">
        <v>3.4470715362638804E-3</v>
      </c>
      <c r="Y1277" s="45">
        <v>3.4470715362638804E-3</v>
      </c>
      <c r="Z1277" s="45">
        <v>3.4470715362638804E-3</v>
      </c>
      <c r="AA1277" s="45">
        <v>3.4470715362638804E-3</v>
      </c>
      <c r="AB1277" s="45">
        <v>3.4470715362638804E-3</v>
      </c>
      <c r="AC1277" s="45">
        <v>3.4470715362638804E-3</v>
      </c>
      <c r="AD1277" s="45">
        <v>3.4470715362638804E-3</v>
      </c>
      <c r="AE1277" s="45">
        <v>3.4470715362638804E-3</v>
      </c>
    </row>
    <row r="1278" spans="1:31" ht="15" customHeight="1">
      <c r="A1278" s="42" t="s">
        <v>47</v>
      </c>
      <c r="B1278" s="42" t="s">
        <v>606</v>
      </c>
      <c r="C1278" s="42" t="s">
        <v>607</v>
      </c>
      <c r="D1278" s="42" t="s">
        <v>633</v>
      </c>
      <c r="E1278" s="42" t="s">
        <v>634</v>
      </c>
      <c r="F1278" s="42" t="s">
        <v>647</v>
      </c>
      <c r="G1278" s="42" t="s">
        <v>650</v>
      </c>
      <c r="H1278" s="43" t="s">
        <v>56</v>
      </c>
      <c r="I1278" s="44">
        <v>298</v>
      </c>
      <c r="J1278" s="45">
        <v>3.3981542738596932E-4</v>
      </c>
      <c r="K1278" s="45">
        <v>3.4799624200813461E-4</v>
      </c>
      <c r="L1278" s="45">
        <v>3.8071355595357926E-4</v>
      </c>
      <c r="M1278" s="45">
        <v>4.1605079176043814E-4</v>
      </c>
      <c r="N1278" s="45">
        <v>3.9866418968070291E-4</v>
      </c>
      <c r="O1278" s="45">
        <v>4.1772596246072806E-4</v>
      </c>
      <c r="P1278" s="45">
        <v>4.4512308130575885E-4</v>
      </c>
      <c r="Q1278" s="45">
        <v>4.3200468022656279E-4</v>
      </c>
      <c r="R1278" s="45">
        <v>4.2334551118473516E-4</v>
      </c>
      <c r="S1278" s="45">
        <v>3.9699937516589091E-4</v>
      </c>
      <c r="T1278" s="45">
        <v>3.8546624543085755E-4</v>
      </c>
      <c r="U1278" s="45">
        <v>3.9174181530139928E-4</v>
      </c>
      <c r="V1278" s="45">
        <v>4.0924112272229573E-4</v>
      </c>
      <c r="W1278" s="45">
        <v>4.0499615790376057E-4</v>
      </c>
      <c r="X1278" s="45">
        <v>4.3486991511607959E-4</v>
      </c>
      <c r="Y1278" s="45">
        <v>4.3486991511607959E-4</v>
      </c>
      <c r="Z1278" s="45">
        <v>4.3486991511607959E-4</v>
      </c>
      <c r="AA1278" s="45">
        <v>4.3486991511607959E-4</v>
      </c>
      <c r="AB1278" s="45">
        <v>4.3486991511607959E-4</v>
      </c>
      <c r="AC1278" s="45">
        <v>4.3486991511607959E-4</v>
      </c>
      <c r="AD1278" s="45">
        <v>4.3486991511607959E-4</v>
      </c>
      <c r="AE1278" s="45">
        <v>4.3486991511607965E-4</v>
      </c>
    </row>
    <row r="1279" spans="1:31" ht="15" customHeight="1">
      <c r="A1279" s="42" t="s">
        <v>47</v>
      </c>
      <c r="B1279" s="42" t="s">
        <v>606</v>
      </c>
      <c r="C1279" s="42" t="s">
        <v>607</v>
      </c>
      <c r="D1279" s="42" t="s">
        <v>633</v>
      </c>
      <c r="E1279" s="42" t="s">
        <v>634</v>
      </c>
      <c r="F1279" s="42" t="s">
        <v>647</v>
      </c>
      <c r="G1279" s="42" t="s">
        <v>651</v>
      </c>
      <c r="H1279" s="43" t="s">
        <v>54</v>
      </c>
      <c r="I1279" s="44">
        <v>25</v>
      </c>
      <c r="J1279" s="45">
        <v>2.4216172740326568E-3</v>
      </c>
      <c r="K1279" s="45">
        <v>2.6793979807336462E-3</v>
      </c>
      <c r="L1279" s="45">
        <v>2.9450926233371183E-3</v>
      </c>
      <c r="M1279" s="45">
        <v>3.3820954976201134E-3</v>
      </c>
      <c r="N1279" s="45">
        <v>3.0360227580180357E-3</v>
      </c>
      <c r="O1279" s="45">
        <v>3.1288900267577506E-3</v>
      </c>
      <c r="P1279" s="45">
        <v>3.4628611435922568E-3</v>
      </c>
      <c r="Q1279" s="45">
        <v>3.4957077579638495E-3</v>
      </c>
      <c r="R1279" s="45">
        <v>3.4079437777359933E-3</v>
      </c>
      <c r="S1279" s="45">
        <v>3.1445246250827326E-3</v>
      </c>
      <c r="T1279" s="45">
        <v>2.8723381607600566E-3</v>
      </c>
      <c r="U1279" s="45">
        <v>2.9082836919231483E-3</v>
      </c>
      <c r="V1279" s="45">
        <v>3.3311621269935337E-3</v>
      </c>
      <c r="W1279" s="45">
        <v>3.2094977307248135E-3</v>
      </c>
      <c r="X1279" s="45">
        <v>3.4470715362638804E-3</v>
      </c>
      <c r="Y1279" s="45">
        <v>3.4470715362638804E-3</v>
      </c>
      <c r="Z1279" s="45">
        <v>3.4470715362638804E-3</v>
      </c>
      <c r="AA1279" s="45">
        <v>3.4470715362638804E-3</v>
      </c>
      <c r="AB1279" s="45">
        <v>3.4470715362638804E-3</v>
      </c>
      <c r="AC1279" s="45">
        <v>3.4470715362638804E-3</v>
      </c>
      <c r="AD1279" s="45">
        <v>3.4470715362638804E-3</v>
      </c>
      <c r="AE1279" s="45">
        <v>3.4470715362638804E-3</v>
      </c>
    </row>
    <row r="1280" spans="1:31" ht="15" customHeight="1">
      <c r="A1280" s="42" t="s">
        <v>47</v>
      </c>
      <c r="B1280" s="42" t="s">
        <v>606</v>
      </c>
      <c r="C1280" s="42" t="s">
        <v>607</v>
      </c>
      <c r="D1280" s="42" t="s">
        <v>633</v>
      </c>
      <c r="E1280" s="42" t="s">
        <v>634</v>
      </c>
      <c r="F1280" s="42" t="s">
        <v>647</v>
      </c>
      <c r="G1280" s="42" t="s">
        <v>651</v>
      </c>
      <c r="H1280" s="43" t="s">
        <v>56</v>
      </c>
      <c r="I1280" s="44">
        <v>298</v>
      </c>
      <c r="J1280" s="45">
        <v>3.3981542738596932E-4</v>
      </c>
      <c r="K1280" s="45">
        <v>3.4799624200813461E-4</v>
      </c>
      <c r="L1280" s="45">
        <v>3.8071355595357926E-4</v>
      </c>
      <c r="M1280" s="45">
        <v>4.1605079176043814E-4</v>
      </c>
      <c r="N1280" s="45">
        <v>3.9866418968070291E-4</v>
      </c>
      <c r="O1280" s="45">
        <v>4.1772596246072806E-4</v>
      </c>
      <c r="P1280" s="45">
        <v>4.4512308130575885E-4</v>
      </c>
      <c r="Q1280" s="45">
        <v>4.3200468022656279E-4</v>
      </c>
      <c r="R1280" s="45">
        <v>4.2334551118473516E-4</v>
      </c>
      <c r="S1280" s="45">
        <v>3.9699937516589091E-4</v>
      </c>
      <c r="T1280" s="45">
        <v>3.8546624543085755E-4</v>
      </c>
      <c r="U1280" s="45">
        <v>3.9174181530139928E-4</v>
      </c>
      <c r="V1280" s="45">
        <v>4.0924112272229573E-4</v>
      </c>
      <c r="W1280" s="45">
        <v>4.0499615790376057E-4</v>
      </c>
      <c r="X1280" s="45">
        <v>4.3486991511607959E-4</v>
      </c>
      <c r="Y1280" s="45">
        <v>4.3486991511607959E-4</v>
      </c>
      <c r="Z1280" s="45">
        <v>4.3486991511607959E-4</v>
      </c>
      <c r="AA1280" s="45">
        <v>4.3486991511607959E-4</v>
      </c>
      <c r="AB1280" s="45">
        <v>4.3486991511607959E-4</v>
      </c>
      <c r="AC1280" s="45">
        <v>4.3486991511607959E-4</v>
      </c>
      <c r="AD1280" s="45">
        <v>4.3486991511607959E-4</v>
      </c>
      <c r="AE1280" s="45">
        <v>4.3486991511607965E-4</v>
      </c>
    </row>
    <row r="1281" spans="1:31" ht="15" customHeight="1">
      <c r="A1281" s="42" t="s">
        <v>47</v>
      </c>
      <c r="B1281" s="42" t="s">
        <v>606</v>
      </c>
      <c r="C1281" s="42" t="s">
        <v>607</v>
      </c>
      <c r="D1281" s="42" t="s">
        <v>633</v>
      </c>
      <c r="E1281" s="42" t="s">
        <v>634</v>
      </c>
      <c r="F1281" s="42" t="s">
        <v>647</v>
      </c>
      <c r="G1281" s="42" t="s">
        <v>652</v>
      </c>
      <c r="H1281" s="43" t="s">
        <v>54</v>
      </c>
      <c r="I1281" s="44">
        <v>25</v>
      </c>
      <c r="J1281" s="45">
        <v>5.3633814185093963E-2</v>
      </c>
      <c r="K1281" s="45">
        <v>5.2954905144776319E-2</v>
      </c>
      <c r="L1281" s="45">
        <v>5.169893785710538E-2</v>
      </c>
      <c r="M1281" s="45">
        <v>5.1129031957704352E-2</v>
      </c>
      <c r="N1281" s="45">
        <v>5.0106117016098302E-2</v>
      </c>
      <c r="O1281" s="45">
        <v>5.0201665038332718E-2</v>
      </c>
      <c r="P1281" s="45">
        <v>4.7727989292265821E-2</v>
      </c>
      <c r="Q1281" s="45">
        <v>5.5874354931979196E-2</v>
      </c>
      <c r="R1281" s="45">
        <v>5.2282432114923394E-2</v>
      </c>
      <c r="S1281" s="45">
        <v>5.1883329579694971E-2</v>
      </c>
      <c r="T1281" s="45">
        <v>5.0286919438781275E-2</v>
      </c>
      <c r="U1281" s="45">
        <v>4.948871436832443E-2</v>
      </c>
      <c r="V1281" s="45">
        <v>5.0286919438781275E-2</v>
      </c>
      <c r="W1281" s="45">
        <v>4.8690509297867578E-2</v>
      </c>
      <c r="X1281" s="45">
        <v>4.7892304227410733E-2</v>
      </c>
      <c r="Y1281" s="45">
        <v>4.7094099156794252E-2</v>
      </c>
      <c r="Z1281" s="45">
        <v>4.7892304227410733E-2</v>
      </c>
      <c r="AA1281" s="45">
        <v>5.2282432114923387E-2</v>
      </c>
      <c r="AB1281" s="45">
        <v>5.3479739720608654E-2</v>
      </c>
      <c r="AC1281" s="45">
        <v>5.0286919438781275E-2</v>
      </c>
      <c r="AD1281" s="45">
        <v>5.0286919438781275E-2</v>
      </c>
      <c r="AE1281" s="45">
        <v>5.0670789052817765E-2</v>
      </c>
    </row>
    <row r="1282" spans="1:31" ht="15" customHeight="1">
      <c r="A1282" s="42" t="s">
        <v>47</v>
      </c>
      <c r="B1282" s="42" t="s">
        <v>606</v>
      </c>
      <c r="C1282" s="42" t="s">
        <v>607</v>
      </c>
      <c r="D1282" s="42" t="s">
        <v>633</v>
      </c>
      <c r="E1282" s="42" t="s">
        <v>634</v>
      </c>
      <c r="F1282" s="42" t="s">
        <v>647</v>
      </c>
      <c r="G1282" s="42" t="s">
        <v>653</v>
      </c>
      <c r="H1282" s="43" t="s">
        <v>54</v>
      </c>
      <c r="I1282" s="44">
        <v>25</v>
      </c>
      <c r="J1282" s="45">
        <v>4.8799141834347144E-3</v>
      </c>
      <c r="K1282" s="45">
        <v>4.8799141834347144E-3</v>
      </c>
      <c r="L1282" s="45">
        <v>4.5420318327871684E-3</v>
      </c>
      <c r="M1282" s="45">
        <v>4.6271968523044129E-3</v>
      </c>
      <c r="N1282" s="45">
        <v>4.6669382111419752E-3</v>
      </c>
      <c r="O1282" s="45">
        <v>5.0373258309447241E-3</v>
      </c>
      <c r="P1282" s="45">
        <v>5.4397840335888162E-3</v>
      </c>
      <c r="Q1282" s="45">
        <v>5.7774361066051331E-3</v>
      </c>
      <c r="R1282" s="45">
        <v>5.7774361066051331E-3</v>
      </c>
      <c r="S1282" s="45">
        <v>5.3647620989904794E-3</v>
      </c>
      <c r="T1282" s="45">
        <v>5.7774361066051331E-3</v>
      </c>
      <c r="U1282" s="45">
        <v>5.7774361066051331E-3</v>
      </c>
      <c r="V1282" s="45">
        <v>5.7774361066051331E-3</v>
      </c>
      <c r="W1282" s="45">
        <v>5.7774361066051331E-3</v>
      </c>
      <c r="X1282" s="45">
        <v>5.7774361066051331E-3</v>
      </c>
      <c r="Y1282" s="45">
        <v>5.7774361066051331E-3</v>
      </c>
      <c r="Z1282" s="45">
        <v>5.7774361066051331E-3</v>
      </c>
      <c r="AA1282" s="45">
        <v>5.7774361066051331E-3</v>
      </c>
      <c r="AB1282" s="45">
        <v>5.7774361066051331E-3</v>
      </c>
      <c r="AC1282" s="45">
        <v>4.9520880913758274E-3</v>
      </c>
      <c r="AD1282" s="45">
        <v>4.9520880913758274E-3</v>
      </c>
      <c r="AE1282" s="45">
        <v>4.9520880913758274E-3</v>
      </c>
    </row>
    <row r="1283" spans="1:31" ht="15" customHeight="1">
      <c r="A1283" s="42" t="s">
        <v>47</v>
      </c>
      <c r="B1283" s="42" t="s">
        <v>606</v>
      </c>
      <c r="C1283" s="42" t="s">
        <v>607</v>
      </c>
      <c r="D1283" s="42" t="s">
        <v>633</v>
      </c>
      <c r="E1283" s="42" t="s">
        <v>634</v>
      </c>
      <c r="F1283" s="42" t="s">
        <v>647</v>
      </c>
      <c r="G1283" s="42" t="s">
        <v>654</v>
      </c>
      <c r="H1283" s="43" t="s">
        <v>54</v>
      </c>
      <c r="I1283" s="44">
        <v>25</v>
      </c>
      <c r="J1283" s="45">
        <v>1.5097597099847988E-2</v>
      </c>
      <c r="K1283" s="45">
        <v>1.5290788590244358E-2</v>
      </c>
      <c r="L1283" s="45">
        <v>1.5802577481067889E-2</v>
      </c>
      <c r="M1283" s="45">
        <v>1.6200463369382391E-2</v>
      </c>
      <c r="N1283" s="45">
        <v>1.653849621408375E-2</v>
      </c>
      <c r="O1283" s="45">
        <v>1.7005488300010502E-2</v>
      </c>
      <c r="P1283" s="45">
        <v>1.7147987511488223E-2</v>
      </c>
      <c r="Q1283" s="45">
        <v>1.7641258450858625E-2</v>
      </c>
      <c r="R1283" s="45">
        <v>1.7818509219947948E-2</v>
      </c>
      <c r="S1283" s="45">
        <v>1.7823914369369306E-2</v>
      </c>
      <c r="T1283" s="45">
        <v>1.7165788468404802E-2</v>
      </c>
      <c r="U1283" s="45">
        <v>1.704887623447416E-2</v>
      </c>
      <c r="V1283" s="45">
        <v>1.7331077245232088E-2</v>
      </c>
      <c r="W1283" s="45">
        <v>1.7147428238856871E-2</v>
      </c>
      <c r="X1283" s="45">
        <v>1.7117611995833993E-2</v>
      </c>
      <c r="Y1283" s="45">
        <v>1.7117611995833993E-2</v>
      </c>
      <c r="Z1283" s="45">
        <v>1.7117611995833993E-2</v>
      </c>
      <c r="AA1283" s="45">
        <v>1.7117611995833993E-2</v>
      </c>
      <c r="AB1283" s="45">
        <v>1.7117611995833993E-2</v>
      </c>
      <c r="AC1283" s="45">
        <v>1.7117611995833993E-2</v>
      </c>
      <c r="AD1283" s="45">
        <v>1.7117611995833993E-2</v>
      </c>
      <c r="AE1283" s="45">
        <v>1.7117611995833993E-2</v>
      </c>
    </row>
    <row r="1284" spans="1:31" ht="15" customHeight="1">
      <c r="A1284" s="42" t="s">
        <v>47</v>
      </c>
      <c r="B1284" s="42" t="s">
        <v>606</v>
      </c>
      <c r="C1284" s="42" t="s">
        <v>607</v>
      </c>
      <c r="D1284" s="42" t="s">
        <v>633</v>
      </c>
      <c r="E1284" s="42" t="s">
        <v>634</v>
      </c>
      <c r="F1284" s="42" t="s">
        <v>647</v>
      </c>
      <c r="G1284" s="42" t="s">
        <v>655</v>
      </c>
      <c r="H1284" s="43" t="s">
        <v>54</v>
      </c>
      <c r="I1284" s="44">
        <v>25</v>
      </c>
      <c r="J1284" s="45">
        <v>9.174520368063422E-3</v>
      </c>
      <c r="K1284" s="45">
        <v>8.8455211704913904E-3</v>
      </c>
      <c r="L1284" s="45">
        <v>8.7397955762249131E-3</v>
      </c>
      <c r="M1284" s="45">
        <v>8.4941132870791723E-3</v>
      </c>
      <c r="N1284" s="45">
        <v>8.2761357002179431E-3</v>
      </c>
      <c r="O1284" s="45">
        <v>9.0613645795351843E-3</v>
      </c>
      <c r="P1284" s="45">
        <v>8.4344245357645571E-3</v>
      </c>
      <c r="Q1284" s="45">
        <v>9.5170288848000495E-3</v>
      </c>
      <c r="R1284" s="45">
        <v>9.0877475929804306E-3</v>
      </c>
      <c r="S1284" s="45">
        <v>9.5286208073840535E-3</v>
      </c>
      <c r="T1284" s="45">
        <v>1.066162216925263E-2</v>
      </c>
      <c r="U1284" s="45">
        <v>9.8921989438353966E-3</v>
      </c>
      <c r="V1284" s="45">
        <v>1.0109159178993408E-2</v>
      </c>
      <c r="W1284" s="45">
        <v>1.0243304243877897E-2</v>
      </c>
      <c r="X1284" s="45">
        <v>1.0320283167935644E-2</v>
      </c>
      <c r="Y1284" s="45">
        <v>1.0320283167935644E-2</v>
      </c>
      <c r="Z1284" s="45">
        <v>1.0320283167935644E-2</v>
      </c>
      <c r="AA1284" s="45">
        <v>1.0320283167935644E-2</v>
      </c>
      <c r="AB1284" s="45">
        <v>1.0320283167935644E-2</v>
      </c>
      <c r="AC1284" s="45">
        <v>1.0320283167935644E-2</v>
      </c>
      <c r="AD1284" s="45">
        <v>1.0320283167935644E-2</v>
      </c>
      <c r="AE1284" s="45">
        <v>1.0320283167935644E-2</v>
      </c>
    </row>
    <row r="1285" spans="1:31" ht="15" customHeight="1">
      <c r="A1285" s="42" t="s">
        <v>47</v>
      </c>
      <c r="B1285" s="42" t="s">
        <v>606</v>
      </c>
      <c r="C1285" s="42" t="s">
        <v>607</v>
      </c>
      <c r="D1285" s="42" t="s">
        <v>633</v>
      </c>
      <c r="E1285" s="42" t="s">
        <v>634</v>
      </c>
      <c r="F1285" s="42" t="s">
        <v>647</v>
      </c>
      <c r="G1285" s="42" t="s">
        <v>656</v>
      </c>
      <c r="H1285" s="43" t="s">
        <v>54</v>
      </c>
      <c r="I1285" s="44">
        <v>25</v>
      </c>
      <c r="J1285" s="45">
        <v>1.4341372813912354E-2</v>
      </c>
      <c r="K1285" s="45">
        <v>1.3820263703079493E-2</v>
      </c>
      <c r="L1285" s="45">
        <v>1.4034636614361429E-2</v>
      </c>
      <c r="M1285" s="45">
        <v>1.2827451763559256E-2</v>
      </c>
      <c r="N1285" s="45">
        <v>1.3074779774058416E-2</v>
      </c>
      <c r="O1285" s="45">
        <v>1.371297726263458E-2</v>
      </c>
      <c r="P1285" s="45">
        <v>1.2658492508925309E-2</v>
      </c>
      <c r="Q1285" s="45">
        <v>1.5121992294561067E-2</v>
      </c>
      <c r="R1285" s="45">
        <v>1.4228016180495353E-2</v>
      </c>
      <c r="S1285" s="45">
        <v>1.4361816315207427E-2</v>
      </c>
      <c r="T1285" s="45">
        <v>1.4270832252632853E-2</v>
      </c>
      <c r="U1285" s="45">
        <v>1.2780865651671315E-2</v>
      </c>
      <c r="V1285" s="45">
        <v>1.3293230730263552E-2</v>
      </c>
      <c r="W1285" s="45">
        <v>1.3445845798921902E-2</v>
      </c>
      <c r="X1285" s="45">
        <v>1.4252953081231388E-2</v>
      </c>
      <c r="Y1285" s="45">
        <v>1.4252953081231388E-2</v>
      </c>
      <c r="Z1285" s="45">
        <v>1.4252953081231388E-2</v>
      </c>
      <c r="AA1285" s="45">
        <v>1.4252953081231388E-2</v>
      </c>
      <c r="AB1285" s="45">
        <v>1.4252953081231388E-2</v>
      </c>
      <c r="AC1285" s="45">
        <v>1.4252953081231388E-2</v>
      </c>
      <c r="AD1285" s="45">
        <v>1.4252953081231388E-2</v>
      </c>
      <c r="AE1285" s="45">
        <v>1.4252953081231388E-2</v>
      </c>
    </row>
    <row r="1286" spans="1:31" ht="15" customHeight="1">
      <c r="A1286" s="42" t="s">
        <v>47</v>
      </c>
      <c r="B1286" s="42" t="s">
        <v>606</v>
      </c>
      <c r="C1286" s="42" t="s">
        <v>607</v>
      </c>
      <c r="D1286" s="42" t="s">
        <v>633</v>
      </c>
      <c r="E1286" s="42" t="s">
        <v>657</v>
      </c>
      <c r="F1286" s="42" t="s">
        <v>269</v>
      </c>
      <c r="G1286" s="42" t="s">
        <v>658</v>
      </c>
      <c r="H1286" s="43" t="s">
        <v>54</v>
      </c>
      <c r="I1286" s="44">
        <v>25</v>
      </c>
      <c r="J1286" s="45">
        <v>4.2324412670978586E-3</v>
      </c>
      <c r="K1286" s="45">
        <v>4.7462172567415226E-3</v>
      </c>
      <c r="L1286" s="45">
        <v>4.4065580067111721E-3</v>
      </c>
      <c r="M1286" s="45">
        <v>4.2172678774785918E-3</v>
      </c>
      <c r="N1286" s="45">
        <v>3.8594190806733632E-3</v>
      </c>
      <c r="O1286" s="45">
        <v>3.9041831921556407E-3</v>
      </c>
      <c r="P1286" s="45">
        <v>3.6392298302406257E-3</v>
      </c>
      <c r="Q1286" s="45">
        <v>3.3790301792794809E-3</v>
      </c>
      <c r="R1286" s="45">
        <v>3.3975828567522244E-3</v>
      </c>
      <c r="S1286" s="45">
        <v>3.6167817507362391E-3</v>
      </c>
      <c r="T1286" s="45">
        <v>3.3427831332562209E-3</v>
      </c>
      <c r="U1286" s="45">
        <v>3.2879834097602166E-3</v>
      </c>
      <c r="V1286" s="45">
        <v>3.2331836862642131E-3</v>
      </c>
      <c r="W1286" s="45">
        <v>3.1235842392722058E-3</v>
      </c>
      <c r="X1286" s="45">
        <v>3.2331836862642131E-3</v>
      </c>
      <c r="Y1286" s="45">
        <v>3.2879834097602166E-3</v>
      </c>
      <c r="Z1286" s="45">
        <v>3.1509841010202073E-3</v>
      </c>
      <c r="AA1286" s="45">
        <v>3.2879834097602166E-3</v>
      </c>
      <c r="AB1286" s="45">
        <v>3.1235842392722053E-3</v>
      </c>
      <c r="AC1286" s="45">
        <v>3.013984792280198E-3</v>
      </c>
      <c r="AD1286" s="45">
        <v>3.1235842392722053E-3</v>
      </c>
      <c r="AE1286" s="45">
        <v>3.0413846540282004E-3</v>
      </c>
    </row>
    <row r="1287" spans="1:31" ht="15" customHeight="1">
      <c r="A1287" s="42" t="s">
        <v>47</v>
      </c>
      <c r="B1287" s="42" t="s">
        <v>606</v>
      </c>
      <c r="C1287" s="42" t="s">
        <v>607</v>
      </c>
      <c r="D1287" s="42" t="s">
        <v>633</v>
      </c>
      <c r="E1287" s="42" t="s">
        <v>657</v>
      </c>
      <c r="F1287" s="42" t="s">
        <v>269</v>
      </c>
      <c r="G1287" s="42" t="s">
        <v>658</v>
      </c>
      <c r="H1287" s="43" t="s">
        <v>56</v>
      </c>
      <c r="I1287" s="44">
        <v>298</v>
      </c>
      <c r="J1287" s="45">
        <v>2.495526507078524E-2</v>
      </c>
      <c r="K1287" s="45">
        <v>2.8465684584381753E-2</v>
      </c>
      <c r="L1287" s="45">
        <v>2.6884326352030436E-2</v>
      </c>
      <c r="M1287" s="45">
        <v>2.6174631570662452E-2</v>
      </c>
      <c r="N1287" s="45">
        <v>2.436948456578918E-2</v>
      </c>
      <c r="O1287" s="45">
        <v>2.5081652151273431E-2</v>
      </c>
      <c r="P1287" s="45">
        <v>2.3788375598466961E-2</v>
      </c>
      <c r="Q1287" s="45">
        <v>2.2475316612730376E-2</v>
      </c>
      <c r="R1287" s="45">
        <v>2.299707828126224E-2</v>
      </c>
      <c r="S1287" s="45">
        <v>2.448076075102109E-2</v>
      </c>
      <c r="T1287" s="45">
        <v>2.2626157663822529E-2</v>
      </c>
      <c r="U1287" s="45">
        <v>2.2255237046382811E-2</v>
      </c>
      <c r="V1287" s="45">
        <v>2.1884316428943101E-2</v>
      </c>
      <c r="W1287" s="45">
        <v>2.1142475194063672E-2</v>
      </c>
      <c r="X1287" s="45">
        <v>2.1884316428943101E-2</v>
      </c>
      <c r="Y1287" s="45">
        <v>2.2255237046382811E-2</v>
      </c>
      <c r="Z1287" s="45">
        <v>2.1327935502783526E-2</v>
      </c>
      <c r="AA1287" s="45">
        <v>2.2255237046382811E-2</v>
      </c>
      <c r="AB1287" s="45">
        <v>2.1142475194063672E-2</v>
      </c>
      <c r="AC1287" s="45">
        <v>2.0400633959184247E-2</v>
      </c>
      <c r="AD1287" s="45">
        <v>2.1142475194063672E-2</v>
      </c>
      <c r="AE1287" s="45">
        <v>2.0586094267904108E-2</v>
      </c>
    </row>
    <row r="1288" spans="1:31" ht="15" customHeight="1">
      <c r="A1288" s="42" t="s">
        <v>47</v>
      </c>
      <c r="B1288" s="42" t="s">
        <v>606</v>
      </c>
      <c r="C1288" s="42" t="s">
        <v>607</v>
      </c>
      <c r="D1288" s="42" t="s">
        <v>633</v>
      </c>
      <c r="E1288" s="42" t="s">
        <v>657</v>
      </c>
      <c r="F1288" s="42" t="s">
        <v>269</v>
      </c>
      <c r="G1288" s="42" t="s">
        <v>659</v>
      </c>
      <c r="H1288" s="43" t="s">
        <v>54</v>
      </c>
      <c r="I1288" s="44">
        <v>25</v>
      </c>
      <c r="J1288" s="45">
        <v>1.1278260309878919E-2</v>
      </c>
      <c r="K1288" s="45">
        <v>1.0514931478761765E-2</v>
      </c>
      <c r="L1288" s="45">
        <v>9.7624387994340762E-3</v>
      </c>
      <c r="M1288" s="45">
        <v>9.3430789954429237E-3</v>
      </c>
      <c r="N1288" s="45">
        <v>8.5502885742249103E-3</v>
      </c>
      <c r="O1288" s="45">
        <v>8.6494605125248761E-3</v>
      </c>
      <c r="P1288" s="45">
        <v>8.0624738039736053E-3</v>
      </c>
      <c r="Q1288" s="45">
        <v>7.4860186286931259E-3</v>
      </c>
      <c r="R1288" s="45">
        <v>7.5271208627083032E-3</v>
      </c>
      <c r="S1288" s="45">
        <v>8.0127415635281949E-3</v>
      </c>
      <c r="T1288" s="45">
        <v>7.4057156875033323E-3</v>
      </c>
      <c r="U1288" s="45">
        <v>7.284310512298357E-3</v>
      </c>
      <c r="V1288" s="45">
        <v>7.1629053370933851E-3</v>
      </c>
      <c r="W1288" s="45">
        <v>6.9200949866834406E-3</v>
      </c>
      <c r="X1288" s="45">
        <v>7.1629053370933851E-3</v>
      </c>
      <c r="Y1288" s="45">
        <v>7.284310512298357E-3</v>
      </c>
      <c r="Z1288" s="45">
        <v>6.9807975742859256E-3</v>
      </c>
      <c r="AA1288" s="45">
        <v>7.28431051229835E-3</v>
      </c>
      <c r="AB1288" s="45">
        <v>6.9200949866834328E-3</v>
      </c>
      <c r="AC1288" s="45">
        <v>6.6772846362734882E-3</v>
      </c>
      <c r="AD1288" s="45">
        <v>6.9200949866834319E-3</v>
      </c>
      <c r="AE1288" s="45">
        <v>6.7379872238759724E-3</v>
      </c>
    </row>
    <row r="1289" spans="1:31" ht="15" customHeight="1">
      <c r="A1289" s="42" t="s">
        <v>47</v>
      </c>
      <c r="B1289" s="42" t="s">
        <v>606</v>
      </c>
      <c r="C1289" s="42" t="s">
        <v>607</v>
      </c>
      <c r="D1289" s="42" t="s">
        <v>633</v>
      </c>
      <c r="E1289" s="42" t="s">
        <v>660</v>
      </c>
      <c r="F1289" s="42" t="s">
        <v>269</v>
      </c>
      <c r="G1289" s="42" t="s">
        <v>661</v>
      </c>
      <c r="H1289" s="43" t="s">
        <v>54</v>
      </c>
      <c r="I1289" s="44">
        <v>25</v>
      </c>
      <c r="J1289" s="45">
        <v>6.1930133576639995E-5</v>
      </c>
      <c r="K1289" s="45">
        <v>6.9623415666590388E-5</v>
      </c>
      <c r="L1289" s="45">
        <v>7.7316697756540809E-5</v>
      </c>
      <c r="M1289" s="45">
        <v>8.1470515263094078E-5</v>
      </c>
      <c r="N1289" s="45">
        <v>8.562433276964736E-5</v>
      </c>
      <c r="O1289" s="45">
        <v>8.9778150276200643E-5</v>
      </c>
      <c r="P1289" s="45">
        <v>9.3931967782753912E-5</v>
      </c>
      <c r="Q1289" s="45">
        <v>9.8085785289307194E-5</v>
      </c>
      <c r="R1289" s="45">
        <v>9.9468191830331517E-5</v>
      </c>
      <c r="S1289" s="45">
        <v>1.0085059837135584E-4</v>
      </c>
      <c r="T1289" s="45">
        <v>1.0223300491238016E-4</v>
      </c>
      <c r="U1289" s="45">
        <v>1.0361541145340447E-4</v>
      </c>
      <c r="V1289" s="45">
        <v>1.049978179944288E-4</v>
      </c>
      <c r="W1289" s="45">
        <v>1.0239148918268758E-4</v>
      </c>
      <c r="X1289" s="45">
        <v>9.4274636511193456E-5</v>
      </c>
      <c r="Y1289" s="45">
        <v>9.5615034141581325E-5</v>
      </c>
      <c r="Z1289" s="45">
        <v>9.8742628680562034E-5</v>
      </c>
      <c r="AA1289" s="45">
        <v>9.7849007900000008E-5</v>
      </c>
      <c r="AB1289" s="45">
        <v>1.0325966176362928E-4</v>
      </c>
      <c r="AC1289" s="45">
        <v>1.0848291313688681E-4</v>
      </c>
      <c r="AD1289" s="45">
        <v>1.0446502746515025E-4</v>
      </c>
      <c r="AE1289" s="45">
        <v>9.8839987524719083E-5</v>
      </c>
    </row>
    <row r="1290" spans="1:31" ht="15" customHeight="1">
      <c r="A1290" s="42" t="s">
        <v>47</v>
      </c>
      <c r="B1290" s="42" t="s">
        <v>606</v>
      </c>
      <c r="C1290" s="42" t="s">
        <v>607</v>
      </c>
      <c r="D1290" s="42" t="s">
        <v>633</v>
      </c>
      <c r="E1290" s="42" t="s">
        <v>660</v>
      </c>
      <c r="F1290" s="42" t="s">
        <v>269</v>
      </c>
      <c r="G1290" s="42" t="s">
        <v>661</v>
      </c>
      <c r="H1290" s="43" t="s">
        <v>56</v>
      </c>
      <c r="I1290" s="44">
        <v>298</v>
      </c>
      <c r="J1290" s="45">
        <v>7.3526937539332416E-4</v>
      </c>
      <c r="K1290" s="45">
        <v>8.2660834707505419E-4</v>
      </c>
      <c r="L1290" s="45">
        <v>9.1794731875678422E-4</v>
      </c>
      <c r="M1290" s="45">
        <v>9.672637763058654E-4</v>
      </c>
      <c r="N1290" s="45">
        <v>1.016580233854946E-3</v>
      </c>
      <c r="O1290" s="45">
        <v>1.0658966914040273E-3</v>
      </c>
      <c r="P1290" s="45">
        <v>1.1152131489531084E-3</v>
      </c>
      <c r="Q1290" s="45">
        <v>1.1645296065021895E-3</v>
      </c>
      <c r="R1290" s="45">
        <v>1.1809423144241047E-3</v>
      </c>
      <c r="S1290" s="45">
        <v>1.1973550223460202E-3</v>
      </c>
      <c r="T1290" s="45">
        <v>1.2137677302679355E-3</v>
      </c>
      <c r="U1290" s="45">
        <v>1.2301804381898511E-3</v>
      </c>
      <c r="V1290" s="45">
        <v>1.2465931461117664E-3</v>
      </c>
      <c r="W1290" s="45">
        <v>1.2156493446567435E-3</v>
      </c>
      <c r="X1290" s="45">
        <v>1.1192815048143914E-3</v>
      </c>
      <c r="Y1290" s="45">
        <v>1.1351954593233756E-3</v>
      </c>
      <c r="Z1290" s="45">
        <v>1.1723280206525719E-3</v>
      </c>
      <c r="AA1290" s="45">
        <v>1.1617184519659997E-3</v>
      </c>
      <c r="AB1290" s="45">
        <v>1.2259567775809424E-3</v>
      </c>
      <c r="AC1290" s="45">
        <v>1.2879701554352314E-3</v>
      </c>
      <c r="AD1290" s="45">
        <v>1.2402675570857785E-3</v>
      </c>
      <c r="AE1290" s="45">
        <v>1.173483919396544E-3</v>
      </c>
    </row>
    <row r="1291" spans="1:31" ht="15" customHeight="1">
      <c r="A1291" s="42" t="s">
        <v>47</v>
      </c>
      <c r="B1291" s="42" t="s">
        <v>606</v>
      </c>
      <c r="C1291" s="42" t="s">
        <v>607</v>
      </c>
      <c r="D1291" s="42" t="s">
        <v>633</v>
      </c>
      <c r="E1291" s="42" t="s">
        <v>660</v>
      </c>
      <c r="F1291" s="42" t="s">
        <v>269</v>
      </c>
      <c r="G1291" s="42" t="s">
        <v>662</v>
      </c>
      <c r="H1291" s="43" t="s">
        <v>54</v>
      </c>
      <c r="I1291" s="44">
        <v>25</v>
      </c>
      <c r="J1291" s="45">
        <v>7.1219653613136002E-4</v>
      </c>
      <c r="K1291" s="45">
        <v>8.006692801657896E-4</v>
      </c>
      <c r="L1291" s="45">
        <v>8.8914202420021929E-4</v>
      </c>
      <c r="M1291" s="45">
        <v>9.3691092552558206E-4</v>
      </c>
      <c r="N1291" s="45">
        <v>9.8467982685094451E-4</v>
      </c>
      <c r="O1291" s="45">
        <v>1.0324487281763073E-3</v>
      </c>
      <c r="P1291" s="45">
        <v>1.08021762950167E-3</v>
      </c>
      <c r="Q1291" s="45">
        <v>1.1279865308270328E-3</v>
      </c>
      <c r="R1291" s="45">
        <v>1.1438842060488125E-3</v>
      </c>
      <c r="S1291" s="45">
        <v>1.1597818812705922E-3</v>
      </c>
      <c r="T1291" s="45">
        <v>1.1756795564923719E-3</v>
      </c>
      <c r="U1291" s="45">
        <v>1.1915772317141514E-3</v>
      </c>
      <c r="V1291" s="45">
        <v>1.2074749069359311E-3</v>
      </c>
      <c r="W1291" s="45">
        <v>1.1775021256009073E-3</v>
      </c>
      <c r="X1291" s="45">
        <v>1.0841583198787249E-3</v>
      </c>
      <c r="Y1291" s="45">
        <v>1.0995728926281852E-3</v>
      </c>
      <c r="Z1291" s="45">
        <v>1.1355402298264632E-3</v>
      </c>
      <c r="AA1291" s="45">
        <v>1.12526359075E-3</v>
      </c>
      <c r="AB1291" s="45">
        <v>1.1874861101762073E-3</v>
      </c>
      <c r="AC1291" s="45">
        <v>1.2475535009633307E-3</v>
      </c>
      <c r="AD1291" s="45">
        <v>1.2013478157424664E-3</v>
      </c>
      <c r="AE1291" s="45">
        <v>1.1366598564332567E-3</v>
      </c>
    </row>
    <row r="1292" spans="1:31" ht="15" customHeight="1">
      <c r="A1292" s="42" t="s">
        <v>47</v>
      </c>
      <c r="B1292" s="42" t="s">
        <v>606</v>
      </c>
      <c r="C1292" s="42" t="s">
        <v>607</v>
      </c>
      <c r="D1292" s="42" t="s">
        <v>633</v>
      </c>
      <c r="E1292" s="42" t="s">
        <v>663</v>
      </c>
      <c r="F1292" s="42" t="s">
        <v>269</v>
      </c>
      <c r="G1292" s="42" t="s">
        <v>664</v>
      </c>
      <c r="H1292" s="43" t="s">
        <v>54</v>
      </c>
      <c r="I1292" s="44">
        <v>25</v>
      </c>
      <c r="J1292" s="45">
        <v>3.9503932557611874E-3</v>
      </c>
      <c r="K1292" s="45">
        <v>3.9710148959704681E-3</v>
      </c>
      <c r="L1292" s="45">
        <v>4.1406814440841039E-3</v>
      </c>
      <c r="M1292" s="45">
        <v>4.6075710776883744E-3</v>
      </c>
      <c r="N1292" s="45">
        <v>5.010682442604145E-3</v>
      </c>
      <c r="O1292" s="45">
        <v>5.4689047730276698E-3</v>
      </c>
      <c r="P1292" s="45">
        <v>5.3442918480516794E-3</v>
      </c>
      <c r="Q1292" s="45">
        <v>5.0413450717813084E-3</v>
      </c>
      <c r="R1292" s="45">
        <v>4.7383982955109373E-3</v>
      </c>
      <c r="S1292" s="45">
        <v>4.8880319258954924E-3</v>
      </c>
      <c r="T1292" s="45">
        <v>4.9877876794851969E-3</v>
      </c>
      <c r="U1292" s="45">
        <v>5.0626044946774744E-3</v>
      </c>
      <c r="V1292" s="45">
        <v>5.0626044946774744E-3</v>
      </c>
      <c r="W1292" s="45">
        <v>5.0626044946774744E-3</v>
      </c>
      <c r="X1292" s="45">
        <v>5.0626044946774744E-3</v>
      </c>
      <c r="Y1292" s="45">
        <v>5.0626044946774744E-3</v>
      </c>
      <c r="Z1292" s="45">
        <v>5.0626044946774744E-3</v>
      </c>
      <c r="AA1292" s="45">
        <v>5.0626044946774744E-3</v>
      </c>
      <c r="AB1292" s="45">
        <v>5.0626044946774744E-3</v>
      </c>
      <c r="AC1292" s="45">
        <v>5.0626044946774744E-3</v>
      </c>
      <c r="AD1292" s="45">
        <v>5.0626044946774744E-3</v>
      </c>
      <c r="AE1292" s="45">
        <v>5.0626044946774744E-3</v>
      </c>
    </row>
    <row r="1293" spans="1:31" ht="15" customHeight="1">
      <c r="A1293" s="42" t="s">
        <v>47</v>
      </c>
      <c r="B1293" s="42" t="s">
        <v>606</v>
      </c>
      <c r="C1293" s="42" t="s">
        <v>607</v>
      </c>
      <c r="D1293" s="42" t="s">
        <v>633</v>
      </c>
      <c r="E1293" s="42" t="s">
        <v>663</v>
      </c>
      <c r="F1293" s="42" t="s">
        <v>269</v>
      </c>
      <c r="G1293" s="42" t="s">
        <v>664</v>
      </c>
      <c r="H1293" s="43" t="s">
        <v>56</v>
      </c>
      <c r="I1293" s="44">
        <v>298</v>
      </c>
      <c r="J1293" s="45">
        <v>1.5002697639951913E-2</v>
      </c>
      <c r="K1293" s="45">
        <v>1.5447420887434308E-2</v>
      </c>
      <c r="L1293" s="45">
        <v>1.6524802334609859E-2</v>
      </c>
      <c r="M1293" s="45">
        <v>1.8897518257355101E-2</v>
      </c>
      <c r="N1293" s="45">
        <v>2.1161257665903269E-2</v>
      </c>
      <c r="O1293" s="45">
        <v>2.3834154350482254E-2</v>
      </c>
      <c r="P1293" s="45">
        <v>2.4093716593387996E-2</v>
      </c>
      <c r="Q1293" s="45">
        <v>2.3576078150951932E-2</v>
      </c>
      <c r="R1293" s="45">
        <v>2.3058439708515857E-2</v>
      </c>
      <c r="S1293" s="45">
        <v>2.3786600962468988E-2</v>
      </c>
      <c r="T1293" s="45">
        <v>2.4272041798437748E-2</v>
      </c>
      <c r="U1293" s="45">
        <v>2.4636122425414311E-2</v>
      </c>
      <c r="V1293" s="45">
        <v>2.4636122425414311E-2</v>
      </c>
      <c r="W1293" s="45">
        <v>2.4636122425414311E-2</v>
      </c>
      <c r="X1293" s="45">
        <v>2.4636122425414311E-2</v>
      </c>
      <c r="Y1293" s="45">
        <v>2.4636122425414311E-2</v>
      </c>
      <c r="Z1293" s="45">
        <v>2.4636122425414311E-2</v>
      </c>
      <c r="AA1293" s="45">
        <v>2.4636122425414311E-2</v>
      </c>
      <c r="AB1293" s="45">
        <v>2.4636122425414311E-2</v>
      </c>
      <c r="AC1293" s="45">
        <v>2.4636122425414311E-2</v>
      </c>
      <c r="AD1293" s="45">
        <v>2.4636122425414311E-2</v>
      </c>
      <c r="AE1293" s="45">
        <v>2.4636122425414311E-2</v>
      </c>
    </row>
    <row r="1294" spans="1:31" ht="15" customHeight="1">
      <c r="A1294" s="42" t="s">
        <v>47</v>
      </c>
      <c r="B1294" s="42" t="s">
        <v>606</v>
      </c>
      <c r="C1294" s="42" t="s">
        <v>607</v>
      </c>
      <c r="D1294" s="42" t="s">
        <v>633</v>
      </c>
      <c r="E1294" s="42" t="s">
        <v>663</v>
      </c>
      <c r="F1294" s="42" t="s">
        <v>269</v>
      </c>
      <c r="G1294" s="42" t="s">
        <v>665</v>
      </c>
      <c r="H1294" s="43" t="s">
        <v>54</v>
      </c>
      <c r="I1294" s="44">
        <v>25</v>
      </c>
      <c r="J1294" s="45">
        <v>4.54295224412537E-2</v>
      </c>
      <c r="K1294" s="45">
        <v>4.5666671303660387E-2</v>
      </c>
      <c r="L1294" s="45">
        <v>4.7617836606967202E-2</v>
      </c>
      <c r="M1294" s="45">
        <v>5.2987067393416305E-2</v>
      </c>
      <c r="N1294" s="45">
        <v>5.7622848089947665E-2</v>
      </c>
      <c r="O1294" s="45">
        <v>6.2892404889818218E-2</v>
      </c>
      <c r="P1294" s="45">
        <v>6.1459356252594313E-2</v>
      </c>
      <c r="Q1294" s="45">
        <v>5.7975468325485051E-2</v>
      </c>
      <c r="R1294" s="45">
        <v>5.4491580398375768E-2</v>
      </c>
      <c r="S1294" s="45">
        <v>5.6212367147798169E-2</v>
      </c>
      <c r="T1294" s="45">
        <v>5.735955831407976E-2</v>
      </c>
      <c r="U1294" s="45">
        <v>5.8219951688790954E-2</v>
      </c>
      <c r="V1294" s="45">
        <v>5.8219951688790954E-2</v>
      </c>
      <c r="W1294" s="45">
        <v>5.8219951688790954E-2</v>
      </c>
      <c r="X1294" s="45">
        <v>5.8219951688790954E-2</v>
      </c>
      <c r="Y1294" s="45">
        <v>5.8219951688790954E-2</v>
      </c>
      <c r="Z1294" s="45">
        <v>5.8219951688790954E-2</v>
      </c>
      <c r="AA1294" s="45">
        <v>5.8219951688790954E-2</v>
      </c>
      <c r="AB1294" s="45">
        <v>5.8219951688790954E-2</v>
      </c>
      <c r="AC1294" s="45">
        <v>5.8219951688790954E-2</v>
      </c>
      <c r="AD1294" s="45">
        <v>5.8219951688790954E-2</v>
      </c>
      <c r="AE1294" s="45">
        <v>5.8219951688790954E-2</v>
      </c>
    </row>
    <row r="1295" spans="1:31" ht="15" customHeight="1">
      <c r="A1295" s="42" t="s">
        <v>47</v>
      </c>
      <c r="B1295" s="42" t="s">
        <v>606</v>
      </c>
      <c r="C1295" s="42" t="s">
        <v>607</v>
      </c>
      <c r="D1295" s="42" t="s">
        <v>633</v>
      </c>
      <c r="E1295" s="42" t="s">
        <v>666</v>
      </c>
      <c r="F1295" s="42" t="s">
        <v>269</v>
      </c>
      <c r="G1295" s="42" t="s">
        <v>667</v>
      </c>
      <c r="H1295" s="43" t="s">
        <v>54</v>
      </c>
      <c r="I1295" s="44">
        <v>25</v>
      </c>
      <c r="J1295" s="45">
        <v>1.4979907807496305E-4</v>
      </c>
      <c r="K1295" s="45">
        <v>2.0514029960643762E-4</v>
      </c>
      <c r="L1295" s="45">
        <v>8.8451016402025541E-5</v>
      </c>
      <c r="M1295" s="45">
        <v>8.9721265205731349E-5</v>
      </c>
      <c r="N1295" s="45">
        <v>8.6880281206483373E-5</v>
      </c>
      <c r="O1295" s="45">
        <v>8.4235227138217803E-5</v>
      </c>
      <c r="P1295" s="45">
        <v>3.8448202198042254E-4</v>
      </c>
      <c r="Q1295" s="45">
        <v>3.6116847704719562E-4</v>
      </c>
      <c r="R1295" s="45"/>
      <c r="S1295" s="45"/>
      <c r="T1295" s="45"/>
      <c r="U1295" s="45"/>
      <c r="V1295" s="45"/>
      <c r="W1295" s="45"/>
      <c r="X1295" s="45"/>
      <c r="Y1295" s="45"/>
      <c r="Z1295" s="45"/>
      <c r="AA1295" s="45"/>
      <c r="AB1295" s="45"/>
      <c r="AC1295" s="45"/>
      <c r="AD1295" s="45"/>
      <c r="AE1295" s="45"/>
    </row>
    <row r="1296" spans="1:31" ht="15" customHeight="1">
      <c r="A1296" s="42" t="s">
        <v>47</v>
      </c>
      <c r="B1296" s="42" t="s">
        <v>606</v>
      </c>
      <c r="C1296" s="42" t="s">
        <v>607</v>
      </c>
      <c r="D1296" s="42" t="s">
        <v>633</v>
      </c>
      <c r="E1296" s="42" t="s">
        <v>666</v>
      </c>
      <c r="F1296" s="42" t="s">
        <v>269</v>
      </c>
      <c r="G1296" s="42" t="s">
        <v>667</v>
      </c>
      <c r="H1296" s="43" t="s">
        <v>56</v>
      </c>
      <c r="I1296" s="44">
        <v>298</v>
      </c>
      <c r="J1296" s="45">
        <v>1.8384589446210892E-5</v>
      </c>
      <c r="K1296" s="45">
        <v>2.4767005562918465E-5</v>
      </c>
      <c r="L1296" s="45">
        <v>1.0503786810474146E-5</v>
      </c>
      <c r="M1296" s="45">
        <v>1.0478525194100751E-5</v>
      </c>
      <c r="N1296" s="45">
        <v>9.9776230771052707E-6</v>
      </c>
      <c r="O1296" s="45">
        <v>9.5112659788530028E-6</v>
      </c>
      <c r="P1296" s="45">
        <v>4.2677112948985314E-5</v>
      </c>
      <c r="Q1296" s="45">
        <v>3.9403701837646975E-5</v>
      </c>
      <c r="R1296" s="45"/>
      <c r="S1296" s="45"/>
      <c r="T1296" s="45"/>
      <c r="U1296" s="45"/>
      <c r="V1296" s="45"/>
      <c r="W1296" s="45"/>
      <c r="X1296" s="45"/>
      <c r="Y1296" s="45"/>
      <c r="Z1296" s="45"/>
      <c r="AA1296" s="45"/>
      <c r="AB1296" s="45"/>
      <c r="AC1296" s="45"/>
      <c r="AD1296" s="45"/>
      <c r="AE1296" s="45"/>
    </row>
    <row r="1297" spans="1:31" ht="15" customHeight="1">
      <c r="A1297" s="42" t="s">
        <v>47</v>
      </c>
      <c r="B1297" s="42" t="s">
        <v>606</v>
      </c>
      <c r="C1297" s="42" t="s">
        <v>607</v>
      </c>
      <c r="D1297" s="42" t="s">
        <v>633</v>
      </c>
      <c r="E1297" s="42" t="s">
        <v>666</v>
      </c>
      <c r="F1297" s="42" t="s">
        <v>269</v>
      </c>
      <c r="G1297" s="42" t="s">
        <v>668</v>
      </c>
      <c r="H1297" s="43" t="s">
        <v>54</v>
      </c>
      <c r="I1297" s="44">
        <v>25</v>
      </c>
      <c r="J1297" s="45">
        <v>5.2355737432627254E-5</v>
      </c>
      <c r="K1297" s="45">
        <v>7.8087392477640068E-5</v>
      </c>
      <c r="L1297" s="45">
        <v>3.3962617981749599E-5</v>
      </c>
      <c r="M1297" s="45">
        <v>3.3865858386359939E-5</v>
      </c>
      <c r="N1297" s="45">
        <v>2.9857246577362351E-5</v>
      </c>
      <c r="O1297" s="45">
        <v>3.6034607938195913E-5</v>
      </c>
      <c r="P1297" s="45">
        <v>1.6379367244634489E-4</v>
      </c>
      <c r="Q1297" s="45">
        <v>1.5322633874012887E-4</v>
      </c>
      <c r="R1297" s="45"/>
      <c r="S1297" s="45"/>
      <c r="T1297" s="45"/>
      <c r="U1297" s="45"/>
      <c r="V1297" s="45"/>
      <c r="W1297" s="45"/>
      <c r="X1297" s="45"/>
      <c r="Y1297" s="45"/>
      <c r="Z1297" s="45"/>
      <c r="AA1297" s="45"/>
      <c r="AB1297" s="45"/>
      <c r="AC1297" s="45"/>
      <c r="AD1297" s="45"/>
      <c r="AE1297" s="45"/>
    </row>
    <row r="1298" spans="1:31" ht="15" customHeight="1">
      <c r="A1298" s="42" t="s">
        <v>47</v>
      </c>
      <c r="B1298" s="42" t="s">
        <v>606</v>
      </c>
      <c r="C1298" s="42" t="s">
        <v>607</v>
      </c>
      <c r="D1298" s="42" t="s">
        <v>633</v>
      </c>
      <c r="E1298" s="42" t="s">
        <v>666</v>
      </c>
      <c r="F1298" s="42" t="s">
        <v>269</v>
      </c>
      <c r="G1298" s="42" t="s">
        <v>668</v>
      </c>
      <c r="H1298" s="43" t="s">
        <v>56</v>
      </c>
      <c r="I1298" s="44">
        <v>298</v>
      </c>
      <c r="J1298" s="45">
        <v>6.0882945093840431E-6</v>
      </c>
      <c r="K1298" s="45">
        <v>9.4232152549116102E-6</v>
      </c>
      <c r="L1298" s="45">
        <v>4.2474817093657599E-6</v>
      </c>
      <c r="M1298" s="45">
        <v>4.3839904701138737E-6</v>
      </c>
      <c r="N1298" s="45">
        <v>3.9960884390225546E-6</v>
      </c>
      <c r="O1298" s="45">
        <v>4.9809920925132528E-6</v>
      </c>
      <c r="P1298" s="45">
        <v>2.3359631034479507E-5</v>
      </c>
      <c r="Q1298" s="45">
        <v>2.2524944449429802E-5</v>
      </c>
      <c r="R1298" s="45"/>
      <c r="S1298" s="45"/>
      <c r="T1298" s="45"/>
      <c r="U1298" s="45"/>
      <c r="V1298" s="45"/>
      <c r="W1298" s="45"/>
      <c r="X1298" s="45"/>
      <c r="Y1298" s="45"/>
      <c r="Z1298" s="45"/>
      <c r="AA1298" s="45"/>
      <c r="AB1298" s="45"/>
      <c r="AC1298" s="45"/>
      <c r="AD1298" s="45"/>
      <c r="AE1298" s="45"/>
    </row>
    <row r="1299" spans="1:31" ht="15" customHeight="1">
      <c r="A1299" s="42" t="s">
        <v>47</v>
      </c>
      <c r="B1299" s="42" t="s">
        <v>606</v>
      </c>
      <c r="C1299" s="42" t="s">
        <v>607</v>
      </c>
      <c r="D1299" s="42" t="s">
        <v>633</v>
      </c>
      <c r="E1299" s="42" t="s">
        <v>666</v>
      </c>
      <c r="F1299" s="42" t="s">
        <v>269</v>
      </c>
      <c r="G1299" s="42" t="s">
        <v>669</v>
      </c>
      <c r="H1299" s="43" t="s">
        <v>54</v>
      </c>
      <c r="I1299" s="44">
        <v>25</v>
      </c>
      <c r="J1299" s="45">
        <v>2.3569606790358109E-4</v>
      </c>
      <c r="K1299" s="45">
        <v>7.8565355967860268E-5</v>
      </c>
      <c r="L1299" s="45">
        <v>8.0846285657249758E-5</v>
      </c>
      <c r="M1299" s="45">
        <v>8.6731647448390494E-5</v>
      </c>
      <c r="N1299" s="45">
        <v>7.7660225138737607E-5</v>
      </c>
      <c r="O1299" s="45">
        <v>7.2098352250817368E-5</v>
      </c>
      <c r="P1299" s="45">
        <v>2.6217582636660835E-4</v>
      </c>
      <c r="Q1299" s="45">
        <v>3.6789188538540027E-4</v>
      </c>
      <c r="R1299" s="45"/>
      <c r="S1299" s="45"/>
      <c r="T1299" s="45"/>
      <c r="U1299" s="45"/>
      <c r="V1299" s="45"/>
      <c r="W1299" s="45"/>
      <c r="X1299" s="45"/>
      <c r="Y1299" s="45"/>
      <c r="Z1299" s="45"/>
      <c r="AA1299" s="45"/>
      <c r="AB1299" s="45"/>
      <c r="AC1299" s="45"/>
      <c r="AD1299" s="45"/>
      <c r="AE1299" s="45"/>
    </row>
    <row r="1300" spans="1:31" ht="15" customHeight="1">
      <c r="A1300" s="42" t="s">
        <v>47</v>
      </c>
      <c r="B1300" s="42" t="s">
        <v>606</v>
      </c>
      <c r="C1300" s="42" t="s">
        <v>607</v>
      </c>
      <c r="D1300" s="42" t="s">
        <v>633</v>
      </c>
      <c r="E1300" s="42" t="s">
        <v>666</v>
      </c>
      <c r="F1300" s="42" t="s">
        <v>269</v>
      </c>
      <c r="G1300" s="42" t="s">
        <v>669</v>
      </c>
      <c r="H1300" s="43" t="s">
        <v>56</v>
      </c>
      <c r="I1300" s="44">
        <v>298</v>
      </c>
      <c r="J1300" s="45">
        <v>2.9074740436894445E-5</v>
      </c>
      <c r="K1300" s="45">
        <v>9.9022666705365027E-6</v>
      </c>
      <c r="L1300" s="45">
        <v>1.0406555062405965E-5</v>
      </c>
      <c r="M1300" s="45">
        <v>1.1396706214576131E-5</v>
      </c>
      <c r="N1300" s="45">
        <v>1.0412963039661163E-5</v>
      </c>
      <c r="O1300" s="45">
        <v>9.8605512073183876E-6</v>
      </c>
      <c r="P1300" s="45">
        <v>3.6559619449593996E-5</v>
      </c>
      <c r="Q1300" s="45">
        <v>5.2287966898907297E-5</v>
      </c>
      <c r="R1300" s="45"/>
      <c r="S1300" s="45"/>
      <c r="T1300" s="45"/>
      <c r="U1300" s="45"/>
      <c r="V1300" s="45"/>
      <c r="W1300" s="45"/>
      <c r="X1300" s="45"/>
      <c r="Y1300" s="45"/>
      <c r="Z1300" s="45"/>
      <c r="AA1300" s="45"/>
      <c r="AB1300" s="45"/>
      <c r="AC1300" s="45"/>
      <c r="AD1300" s="45"/>
      <c r="AE1300" s="45"/>
    </row>
    <row r="1301" spans="1:31" ht="15" customHeight="1">
      <c r="A1301" s="42" t="s">
        <v>47</v>
      </c>
      <c r="B1301" s="42" t="s">
        <v>606</v>
      </c>
      <c r="C1301" s="42" t="s">
        <v>607</v>
      </c>
      <c r="D1301" s="42" t="s">
        <v>633</v>
      </c>
      <c r="E1301" s="42" t="s">
        <v>666</v>
      </c>
      <c r="F1301" s="42" t="s">
        <v>269</v>
      </c>
      <c r="G1301" s="42" t="s">
        <v>670</v>
      </c>
      <c r="H1301" s="43" t="s">
        <v>54</v>
      </c>
      <c r="I1301" s="44">
        <v>25</v>
      </c>
      <c r="J1301" s="45">
        <v>7.0085580006717111E-5</v>
      </c>
      <c r="K1301" s="45">
        <v>1.8158536638103969E-4</v>
      </c>
      <c r="L1301" s="45">
        <v>1.0445012246162341E-4</v>
      </c>
      <c r="M1301" s="45">
        <v>1.1191084549459615E-4</v>
      </c>
      <c r="N1301" s="45">
        <v>1.1990447731563925E-4</v>
      </c>
      <c r="O1301" s="45">
        <v>9.6474866805686756E-5</v>
      </c>
      <c r="P1301" s="45">
        <v>4.3852212184402955E-4</v>
      </c>
      <c r="Q1301" s="45">
        <v>4.5945801669335828E-4</v>
      </c>
      <c r="R1301" s="45"/>
      <c r="S1301" s="45"/>
      <c r="T1301" s="45"/>
      <c r="U1301" s="45"/>
      <c r="V1301" s="45"/>
      <c r="W1301" s="45"/>
      <c r="X1301" s="45"/>
      <c r="Y1301" s="45"/>
      <c r="Z1301" s="45"/>
      <c r="AA1301" s="45"/>
      <c r="AB1301" s="45"/>
      <c r="AC1301" s="45"/>
      <c r="AD1301" s="45"/>
      <c r="AE1301" s="45"/>
    </row>
    <row r="1302" spans="1:31" ht="15" customHeight="1">
      <c r="A1302" s="42" t="s">
        <v>47</v>
      </c>
      <c r="B1302" s="42" t="s">
        <v>606</v>
      </c>
      <c r="C1302" s="42" t="s">
        <v>607</v>
      </c>
      <c r="D1302" s="42" t="s">
        <v>633</v>
      </c>
      <c r="E1302" s="42" t="s">
        <v>666</v>
      </c>
      <c r="F1302" s="42" t="s">
        <v>269</v>
      </c>
      <c r="G1302" s="42" t="s">
        <v>670</v>
      </c>
      <c r="H1302" s="43" t="s">
        <v>56</v>
      </c>
      <c r="I1302" s="44">
        <v>298</v>
      </c>
      <c r="J1302" s="45">
        <v>8.6455411207712325E-6</v>
      </c>
      <c r="K1302" s="45">
        <v>2.2886763500539641E-5</v>
      </c>
      <c r="L1302" s="45">
        <v>1.3444847117406911E-5</v>
      </c>
      <c r="M1302" s="45">
        <v>1.4705301534663763E-5</v>
      </c>
      <c r="N1302" s="45">
        <v>1.6077224709909431E-5</v>
      </c>
      <c r="O1302" s="45">
        <v>1.319441200330498E-5</v>
      </c>
      <c r="P1302" s="45">
        <v>6.1150572564336637E-5</v>
      </c>
      <c r="Q1302" s="45">
        <v>6.5302135009399432E-5</v>
      </c>
      <c r="R1302" s="45"/>
      <c r="S1302" s="45"/>
      <c r="T1302" s="45"/>
      <c r="U1302" s="45"/>
      <c r="V1302" s="45"/>
      <c r="W1302" s="45"/>
      <c r="X1302" s="45"/>
      <c r="Y1302" s="45"/>
      <c r="Z1302" s="45"/>
      <c r="AA1302" s="45"/>
      <c r="AB1302" s="45"/>
      <c r="AC1302" s="45"/>
      <c r="AD1302" s="45"/>
      <c r="AE1302" s="45"/>
    </row>
    <row r="1303" spans="1:31" ht="15" customHeight="1">
      <c r="A1303" s="42" t="s">
        <v>47</v>
      </c>
      <c r="B1303" s="42" t="s">
        <v>606</v>
      </c>
      <c r="C1303" s="42" t="s">
        <v>607</v>
      </c>
      <c r="D1303" s="42" t="s">
        <v>633</v>
      </c>
      <c r="E1303" s="42" t="s">
        <v>666</v>
      </c>
      <c r="F1303" s="42" t="s">
        <v>269</v>
      </c>
      <c r="G1303" s="42" t="s">
        <v>671</v>
      </c>
      <c r="H1303" s="43" t="s">
        <v>54</v>
      </c>
      <c r="I1303" s="44">
        <v>25</v>
      </c>
      <c r="J1303" s="45">
        <v>1.2951351809505738E-4</v>
      </c>
      <c r="K1303" s="45">
        <v>1.0267985049819554E-4</v>
      </c>
      <c r="L1303" s="45">
        <v>5.1300178210195197E-5</v>
      </c>
      <c r="M1303" s="45">
        <v>4.4531404696349916E-5</v>
      </c>
      <c r="N1303" s="45">
        <v>5.49644766537807E-5</v>
      </c>
      <c r="O1303" s="45">
        <v>5.8044382673173519E-5</v>
      </c>
      <c r="P1303" s="45">
        <v>3.0152926063986216E-4</v>
      </c>
      <c r="Q1303" s="45">
        <v>2.6092007795691272E-4</v>
      </c>
      <c r="R1303" s="45"/>
      <c r="S1303" s="45"/>
      <c r="T1303" s="45"/>
      <c r="U1303" s="45"/>
      <c r="V1303" s="45"/>
      <c r="W1303" s="45"/>
      <c r="X1303" s="45"/>
      <c r="Y1303" s="45"/>
      <c r="Z1303" s="45"/>
      <c r="AA1303" s="45"/>
      <c r="AB1303" s="45"/>
      <c r="AC1303" s="45"/>
      <c r="AD1303" s="45"/>
      <c r="AE1303" s="45"/>
    </row>
    <row r="1304" spans="1:31" ht="15" customHeight="1">
      <c r="A1304" s="42" t="s">
        <v>47</v>
      </c>
      <c r="B1304" s="42" t="s">
        <v>606</v>
      </c>
      <c r="C1304" s="42" t="s">
        <v>607</v>
      </c>
      <c r="D1304" s="42" t="s">
        <v>633</v>
      </c>
      <c r="E1304" s="42" t="s">
        <v>666</v>
      </c>
      <c r="F1304" s="42" t="s">
        <v>269</v>
      </c>
      <c r="G1304" s="42" t="s">
        <v>671</v>
      </c>
      <c r="H1304" s="43" t="s">
        <v>56</v>
      </c>
      <c r="I1304" s="44">
        <v>298</v>
      </c>
      <c r="J1304" s="45">
        <v>1.597638838516072E-5</v>
      </c>
      <c r="K1304" s="45">
        <v>1.294162355402415E-5</v>
      </c>
      <c r="L1304" s="45">
        <v>6.6033723740747042E-6</v>
      </c>
      <c r="M1304" s="45">
        <v>5.8515127012742312E-6</v>
      </c>
      <c r="N1304" s="45">
        <v>7.3698352389226784E-6</v>
      </c>
      <c r="O1304" s="45">
        <v>7.938456147442998E-6</v>
      </c>
      <c r="P1304" s="45">
        <v>4.2047335845891068E-5</v>
      </c>
      <c r="Q1304" s="45">
        <v>3.7084211262716759E-5</v>
      </c>
      <c r="R1304" s="45"/>
      <c r="S1304" s="45"/>
      <c r="T1304" s="45"/>
      <c r="U1304" s="45"/>
      <c r="V1304" s="45"/>
      <c r="W1304" s="45"/>
      <c r="X1304" s="45"/>
      <c r="Y1304" s="45"/>
      <c r="Z1304" s="45"/>
      <c r="AA1304" s="45"/>
      <c r="AB1304" s="45"/>
      <c r="AC1304" s="45"/>
      <c r="AD1304" s="45"/>
      <c r="AE1304" s="45"/>
    </row>
    <row r="1305" spans="1:31" ht="15" customHeight="1">
      <c r="A1305" s="42" t="s">
        <v>47</v>
      </c>
      <c r="B1305" s="42" t="s">
        <v>606</v>
      </c>
      <c r="C1305" s="42" t="s">
        <v>607</v>
      </c>
      <c r="D1305" s="42" t="s">
        <v>633</v>
      </c>
      <c r="E1305" s="42" t="s">
        <v>666</v>
      </c>
      <c r="F1305" s="42" t="s">
        <v>269</v>
      </c>
      <c r="G1305" s="42" t="s">
        <v>672</v>
      </c>
      <c r="H1305" s="43" t="s">
        <v>54</v>
      </c>
      <c r="I1305" s="44">
        <v>25</v>
      </c>
      <c r="J1305" s="45">
        <v>9.9315663269542599E-3</v>
      </c>
      <c r="K1305" s="45">
        <v>1.0040462005893255E-2</v>
      </c>
      <c r="L1305" s="45">
        <v>1.1275069324083759E-2</v>
      </c>
      <c r="M1305" s="45">
        <v>1.057098539887383E-2</v>
      </c>
      <c r="N1305" s="45">
        <v>1.046878330247141E-2</v>
      </c>
      <c r="O1305" s="45">
        <v>1.0811684096351077E-2</v>
      </c>
      <c r="P1305" s="45">
        <v>9.9746903689200764E-3</v>
      </c>
      <c r="Q1305" s="45">
        <v>1.0200348732662354E-2</v>
      </c>
      <c r="R1305" s="45">
        <v>5.8027476727799216E-3</v>
      </c>
      <c r="S1305" s="45">
        <v>4.0206793735720692E-3</v>
      </c>
      <c r="T1305" s="45">
        <v>4.5389412384767578E-3</v>
      </c>
      <c r="U1305" s="45">
        <v>3.4045891814877024E-3</v>
      </c>
      <c r="V1305" s="45">
        <v>2.9258929102625344E-3</v>
      </c>
      <c r="W1305" s="45">
        <v>2.2808960805694948E-3</v>
      </c>
      <c r="X1305" s="45">
        <v>3.4213441208542305E-3</v>
      </c>
      <c r="Y1305" s="45">
        <v>2.9547971952831992E-3</v>
      </c>
      <c r="Z1305" s="45">
        <v>2.9547971952831992E-3</v>
      </c>
      <c r="AA1305" s="45">
        <v>2.9547971952831992E-3</v>
      </c>
      <c r="AB1305" s="45">
        <v>2.9547971952831992E-3</v>
      </c>
      <c r="AC1305" s="45">
        <v>2.9547971952831992E-3</v>
      </c>
      <c r="AD1305" s="45">
        <v>2.9547971952831992E-3</v>
      </c>
      <c r="AE1305" s="45">
        <v>2.9547971952831992E-3</v>
      </c>
    </row>
    <row r="1306" spans="1:31" ht="15" customHeight="1">
      <c r="A1306" s="42" t="s">
        <v>47</v>
      </c>
      <c r="B1306" s="42" t="s">
        <v>606</v>
      </c>
      <c r="C1306" s="42" t="s">
        <v>607</v>
      </c>
      <c r="D1306" s="42" t="s">
        <v>633</v>
      </c>
      <c r="E1306" s="42" t="s">
        <v>666</v>
      </c>
      <c r="F1306" s="42" t="s">
        <v>269</v>
      </c>
      <c r="G1306" s="42" t="s">
        <v>672</v>
      </c>
      <c r="H1306" s="43" t="s">
        <v>56</v>
      </c>
      <c r="I1306" s="44">
        <v>298</v>
      </c>
      <c r="J1306" s="45">
        <v>4.0737819084763464E-4</v>
      </c>
      <c r="K1306" s="45">
        <v>3.9148574081831236E-4</v>
      </c>
      <c r="L1306" s="45">
        <v>4.3703066772344612E-4</v>
      </c>
      <c r="M1306" s="45">
        <v>3.9691489268010117E-4</v>
      </c>
      <c r="N1306" s="45">
        <v>3.9781977557135117E-4</v>
      </c>
      <c r="O1306" s="45">
        <v>3.985501842629234E-4</v>
      </c>
      <c r="P1306" s="45">
        <v>3.6550845781946009E-4</v>
      </c>
      <c r="Q1306" s="45">
        <v>3.6876605640176686E-4</v>
      </c>
      <c r="R1306" s="45">
        <v>2.0139137342800118E-4</v>
      </c>
      <c r="S1306" s="45">
        <v>1.409739613996009E-4</v>
      </c>
      <c r="T1306" s="45">
        <v>1.6111309874240087E-4</v>
      </c>
      <c r="U1306" s="45">
        <v>1.2083482405680054E-4</v>
      </c>
      <c r="V1306" s="45">
        <v>1.0069568671400059E-4</v>
      </c>
      <c r="W1306" s="45">
        <v>8.0556549371200637E-5</v>
      </c>
      <c r="X1306" s="45">
        <v>1.2083482405680054E-4</v>
      </c>
      <c r="Y1306" s="45">
        <v>1.0435734804905502E-4</v>
      </c>
      <c r="Z1306" s="45">
        <v>1.0435734804905502E-4</v>
      </c>
      <c r="AA1306" s="45">
        <v>1.0435734804905502E-4</v>
      </c>
      <c r="AB1306" s="45">
        <v>1.0435734804905502E-4</v>
      </c>
      <c r="AC1306" s="45">
        <v>1.0435734804905502E-4</v>
      </c>
      <c r="AD1306" s="45">
        <v>1.0435734804905502E-4</v>
      </c>
      <c r="AE1306" s="45">
        <v>1.0435734804905502E-4</v>
      </c>
    </row>
    <row r="1307" spans="1:31" ht="15" customHeight="1">
      <c r="A1307" s="42" t="s">
        <v>47</v>
      </c>
      <c r="B1307" s="42" t="s">
        <v>606</v>
      </c>
      <c r="C1307" s="42" t="s">
        <v>607</v>
      </c>
      <c r="D1307" s="42" t="s">
        <v>633</v>
      </c>
      <c r="E1307" s="42" t="s">
        <v>666</v>
      </c>
      <c r="F1307" s="42" t="s">
        <v>269</v>
      </c>
      <c r="G1307" s="42" t="s">
        <v>673</v>
      </c>
      <c r="H1307" s="43" t="s">
        <v>54</v>
      </c>
      <c r="I1307" s="44">
        <v>25</v>
      </c>
      <c r="J1307" s="45">
        <v>3.4582525612216219E-3</v>
      </c>
      <c r="K1307" s="45">
        <v>3.7998336784002872E-3</v>
      </c>
      <c r="L1307" s="45">
        <v>4.3004004274245413E-3</v>
      </c>
      <c r="M1307" s="45">
        <v>3.9621760786300768E-3</v>
      </c>
      <c r="N1307" s="45">
        <v>3.5845505288475302E-3</v>
      </c>
      <c r="O1307" s="45">
        <v>4.5999851197407095E-3</v>
      </c>
      <c r="P1307" s="45">
        <v>4.2407196331100778E-3</v>
      </c>
      <c r="Q1307" s="45">
        <v>4.3275530981533071E-3</v>
      </c>
      <c r="R1307" s="45">
        <v>2.8164364772700224E-3</v>
      </c>
      <c r="S1307" s="45">
        <v>3.1517643954243218E-3</v>
      </c>
      <c r="T1307" s="45">
        <v>3.8308470853584951E-3</v>
      </c>
      <c r="U1307" s="45">
        <v>3.1124777659466592E-3</v>
      </c>
      <c r="V1307" s="45">
        <v>3.4577057135397426E-3</v>
      </c>
      <c r="W1307" s="45">
        <v>2.8884387884076015E-3</v>
      </c>
      <c r="X1307" s="45">
        <v>3.7309001016931349E-3</v>
      </c>
      <c r="Y1307" s="45">
        <v>3.2221409969167988E-3</v>
      </c>
      <c r="Z1307" s="45">
        <v>3.2221409969167988E-3</v>
      </c>
      <c r="AA1307" s="45">
        <v>3.2221409969167988E-3</v>
      </c>
      <c r="AB1307" s="45">
        <v>3.2221409969167988E-3</v>
      </c>
      <c r="AC1307" s="45">
        <v>3.2221409969167988E-3</v>
      </c>
      <c r="AD1307" s="45">
        <v>3.2221409969167988E-3</v>
      </c>
      <c r="AE1307" s="45">
        <v>3.2221409969167983E-3</v>
      </c>
    </row>
    <row r="1308" spans="1:31" ht="15" customHeight="1">
      <c r="A1308" s="42" t="s">
        <v>47</v>
      </c>
      <c r="B1308" s="42" t="s">
        <v>606</v>
      </c>
      <c r="C1308" s="42" t="s">
        <v>607</v>
      </c>
      <c r="D1308" s="42" t="s">
        <v>633</v>
      </c>
      <c r="E1308" s="42" t="s">
        <v>666</v>
      </c>
      <c r="F1308" s="42" t="s">
        <v>269</v>
      </c>
      <c r="G1308" s="42" t="s">
        <v>673</v>
      </c>
      <c r="H1308" s="43" t="s">
        <v>56</v>
      </c>
      <c r="I1308" s="44">
        <v>298</v>
      </c>
      <c r="J1308" s="45">
        <v>1.3490855533309948E-4</v>
      </c>
      <c r="K1308" s="45">
        <v>1.4895036041348534E-4</v>
      </c>
      <c r="L1308" s="45">
        <v>1.7672481373443426E-4</v>
      </c>
      <c r="M1308" s="45">
        <v>1.6606068838155474E-4</v>
      </c>
      <c r="N1308" s="45">
        <v>1.5932882949076444E-4</v>
      </c>
      <c r="O1308" s="45">
        <v>2.0871830529154426E-4</v>
      </c>
      <c r="P1308" s="45">
        <v>2.000637373209943E-4</v>
      </c>
      <c r="Q1308" s="45">
        <v>2.1080341561586396E-4</v>
      </c>
      <c r="R1308" s="45">
        <v>1.3816869685141474E-4</v>
      </c>
      <c r="S1308" s="45">
        <v>1.5619070078855477E-4</v>
      </c>
      <c r="T1308" s="45">
        <v>1.9223470866283718E-4</v>
      </c>
      <c r="U1308" s="45">
        <v>1.5619070078855477E-4</v>
      </c>
      <c r="V1308" s="45">
        <v>1.6820537007998225E-4</v>
      </c>
      <c r="W1308" s="45">
        <v>1.4417603149712848E-4</v>
      </c>
      <c r="X1308" s="45">
        <v>1.8622737401712344E-4</v>
      </c>
      <c r="Y1308" s="45">
        <v>1.6083273210569751E-4</v>
      </c>
      <c r="Z1308" s="45">
        <v>1.6083273210569751E-4</v>
      </c>
      <c r="AA1308" s="45">
        <v>1.6083273210569751E-4</v>
      </c>
      <c r="AB1308" s="45">
        <v>1.6083273210569751E-4</v>
      </c>
      <c r="AC1308" s="45">
        <v>1.6083273210569751E-4</v>
      </c>
      <c r="AD1308" s="45">
        <v>1.6083273210569751E-4</v>
      </c>
      <c r="AE1308" s="45">
        <v>1.6083273210569751E-4</v>
      </c>
    </row>
    <row r="1309" spans="1:31" ht="15" customHeight="1">
      <c r="A1309" s="42" t="s">
        <v>47</v>
      </c>
      <c r="B1309" s="42" t="s">
        <v>606</v>
      </c>
      <c r="C1309" s="42" t="s">
        <v>607</v>
      </c>
      <c r="D1309" s="42" t="s">
        <v>633</v>
      </c>
      <c r="E1309" s="42" t="s">
        <v>666</v>
      </c>
      <c r="F1309" s="42" t="s">
        <v>269</v>
      </c>
      <c r="G1309" s="42" t="s">
        <v>674</v>
      </c>
      <c r="H1309" s="43" t="s">
        <v>54</v>
      </c>
      <c r="I1309" s="44">
        <v>25</v>
      </c>
      <c r="J1309" s="45">
        <v>1.5568428036111852E-2</v>
      </c>
      <c r="K1309" s="45">
        <v>3.8230920010252074E-3</v>
      </c>
      <c r="L1309" s="45">
        <v>1.0236884611867969E-2</v>
      </c>
      <c r="M1309" s="45">
        <v>1.0147271474996706E-2</v>
      </c>
      <c r="N1309" s="45">
        <v>9.3235992264117662E-3</v>
      </c>
      <c r="O1309" s="45">
        <v>9.2036896330441563E-3</v>
      </c>
      <c r="P1309" s="45">
        <v>6.7878945358157234E-3</v>
      </c>
      <c r="Q1309" s="45">
        <v>1.0390326372577507E-2</v>
      </c>
      <c r="R1309" s="45">
        <v>7.8402090164004581E-3</v>
      </c>
      <c r="S1309" s="45">
        <v>7.3732594974252937E-3</v>
      </c>
      <c r="T1309" s="45">
        <v>6.1318333320658702E-3</v>
      </c>
      <c r="U1309" s="45">
        <v>8.4310392549343076E-3</v>
      </c>
      <c r="V1309" s="45">
        <v>9.0925009070115873E-3</v>
      </c>
      <c r="W1309" s="45">
        <v>8.4761791714818759E-3</v>
      </c>
      <c r="X1309" s="45">
        <v>1.0402583528636789E-2</v>
      </c>
      <c r="Y1309" s="45">
        <v>8.9840494110954121E-3</v>
      </c>
      <c r="Z1309" s="45">
        <v>8.9840494110954121E-3</v>
      </c>
      <c r="AA1309" s="45">
        <v>8.9840494110954121E-3</v>
      </c>
      <c r="AB1309" s="45">
        <v>8.9840494110954121E-3</v>
      </c>
      <c r="AC1309" s="45">
        <v>8.9840494110954121E-3</v>
      </c>
      <c r="AD1309" s="45">
        <v>8.9840494110954121E-3</v>
      </c>
      <c r="AE1309" s="45">
        <v>8.9840494110954121E-3</v>
      </c>
    </row>
    <row r="1310" spans="1:31" ht="15" customHeight="1">
      <c r="A1310" s="42" t="s">
        <v>47</v>
      </c>
      <c r="B1310" s="42" t="s">
        <v>606</v>
      </c>
      <c r="C1310" s="42" t="s">
        <v>607</v>
      </c>
      <c r="D1310" s="42" t="s">
        <v>633</v>
      </c>
      <c r="E1310" s="42" t="s">
        <v>666</v>
      </c>
      <c r="F1310" s="42" t="s">
        <v>269</v>
      </c>
      <c r="G1310" s="42" t="s">
        <v>674</v>
      </c>
      <c r="H1310" s="43" t="s">
        <v>56</v>
      </c>
      <c r="I1310" s="44">
        <v>298</v>
      </c>
      <c r="J1310" s="45">
        <v>6.4425780043664738E-4</v>
      </c>
      <c r="K1310" s="45">
        <v>1.565226039719379E-4</v>
      </c>
      <c r="L1310" s="45">
        <v>4.3298514999266254E-4</v>
      </c>
      <c r="M1310" s="45">
        <v>4.3169456963388167E-4</v>
      </c>
      <c r="N1310" s="45">
        <v>4.1517730099227302E-4</v>
      </c>
      <c r="O1310" s="45">
        <v>4.131862687205242E-4</v>
      </c>
      <c r="P1310" s="45">
        <v>3.1311513830518261E-4</v>
      </c>
      <c r="Q1310" s="45">
        <v>4.8934558052497008E-4</v>
      </c>
      <c r="R1310" s="45">
        <v>3.6790203221244623E-4</v>
      </c>
      <c r="S1310" s="45">
        <v>3.4950693060182338E-4</v>
      </c>
      <c r="T1310" s="45">
        <v>2.9432162576995626E-4</v>
      </c>
      <c r="U1310" s="45">
        <v>4.0469223543369121E-4</v>
      </c>
      <c r="V1310" s="45">
        <v>4.2308733704431368E-4</v>
      </c>
      <c r="W1310" s="45">
        <v>4.0469223543369121E-4</v>
      </c>
      <c r="X1310" s="45">
        <v>4.9666774348680002E-4</v>
      </c>
      <c r="Y1310" s="45">
        <v>4.2894032392041826E-4</v>
      </c>
      <c r="Z1310" s="45">
        <v>4.2894032392041826E-4</v>
      </c>
      <c r="AA1310" s="45">
        <v>4.2894032392041826E-4</v>
      </c>
      <c r="AB1310" s="45">
        <v>4.2894032392041826E-4</v>
      </c>
      <c r="AC1310" s="45">
        <v>4.2894032392041826E-4</v>
      </c>
      <c r="AD1310" s="45">
        <v>4.2894032392041826E-4</v>
      </c>
      <c r="AE1310" s="45">
        <v>4.2894032392041826E-4</v>
      </c>
    </row>
    <row r="1311" spans="1:31" ht="15" customHeight="1">
      <c r="A1311" s="42" t="s">
        <v>47</v>
      </c>
      <c r="B1311" s="42" t="s">
        <v>606</v>
      </c>
      <c r="C1311" s="42" t="s">
        <v>607</v>
      </c>
      <c r="D1311" s="42" t="s">
        <v>633</v>
      </c>
      <c r="E1311" s="42" t="s">
        <v>666</v>
      </c>
      <c r="F1311" s="42" t="s">
        <v>269</v>
      </c>
      <c r="G1311" s="42" t="s">
        <v>675</v>
      </c>
      <c r="H1311" s="43" t="s">
        <v>54</v>
      </c>
      <c r="I1311" s="44">
        <v>25</v>
      </c>
      <c r="J1311" s="45">
        <v>4.6293615265151312E-3</v>
      </c>
      <c r="K1311" s="45">
        <v>8.8361791678074481E-3</v>
      </c>
      <c r="L1311" s="45">
        <v>1.3225639776058585E-2</v>
      </c>
      <c r="M1311" s="45">
        <v>1.3093141473022429E-2</v>
      </c>
      <c r="N1311" s="45">
        <v>1.4395287805903642E-2</v>
      </c>
      <c r="O1311" s="45">
        <v>1.2315464969017358E-2</v>
      </c>
      <c r="P1311" s="45">
        <v>1.135360935427007E-2</v>
      </c>
      <c r="Q1311" s="45">
        <v>1.2976417631337585E-2</v>
      </c>
      <c r="R1311" s="45">
        <v>5.2454951949155136E-3</v>
      </c>
      <c r="S1311" s="45">
        <v>1.5578155009188663E-2</v>
      </c>
      <c r="T1311" s="45">
        <v>1.1794703924316698E-2</v>
      </c>
      <c r="U1311" s="45">
        <v>1.2819978224197899E-2</v>
      </c>
      <c r="V1311" s="45">
        <v>1.2695669467433774E-2</v>
      </c>
      <c r="W1311" s="45">
        <v>1.1857527261786247E-2</v>
      </c>
      <c r="X1311" s="45">
        <v>1.0826437934674391E-2</v>
      </c>
      <c r="Y1311" s="45">
        <v>9.350105489036975E-3</v>
      </c>
      <c r="Z1311" s="45">
        <v>9.350105489036975E-3</v>
      </c>
      <c r="AA1311" s="45">
        <v>9.350105489036975E-3</v>
      </c>
      <c r="AB1311" s="45">
        <v>9.350105489036975E-3</v>
      </c>
      <c r="AC1311" s="45">
        <v>9.350105489036975E-3</v>
      </c>
      <c r="AD1311" s="45">
        <v>9.350105489036975E-3</v>
      </c>
      <c r="AE1311" s="45">
        <v>9.350105489036975E-3</v>
      </c>
    </row>
    <row r="1312" spans="1:31" ht="15" customHeight="1">
      <c r="A1312" s="42" t="s">
        <v>47</v>
      </c>
      <c r="B1312" s="42" t="s">
        <v>606</v>
      </c>
      <c r="C1312" s="42" t="s">
        <v>607</v>
      </c>
      <c r="D1312" s="42" t="s">
        <v>633</v>
      </c>
      <c r="E1312" s="42" t="s">
        <v>666</v>
      </c>
      <c r="F1312" s="42" t="s">
        <v>269</v>
      </c>
      <c r="G1312" s="42" t="s">
        <v>675</v>
      </c>
      <c r="H1312" s="43" t="s">
        <v>56</v>
      </c>
      <c r="I1312" s="44">
        <v>298</v>
      </c>
      <c r="J1312" s="45">
        <v>1.9157375860816463E-4</v>
      </c>
      <c r="K1312" s="45">
        <v>3.6176523404012463E-4</v>
      </c>
      <c r="L1312" s="45">
        <v>5.5939925468601243E-4</v>
      </c>
      <c r="M1312" s="45">
        <v>5.570204844996305E-4</v>
      </c>
      <c r="N1312" s="45">
        <v>6.410181940608989E-4</v>
      </c>
      <c r="O1312" s="45">
        <v>5.5288489953387741E-4</v>
      </c>
      <c r="P1312" s="45">
        <v>5.2372454292972802E-4</v>
      </c>
      <c r="Q1312" s="45">
        <v>6.1114082380514534E-4</v>
      </c>
      <c r="R1312" s="45">
        <v>2.4614501196755696E-4</v>
      </c>
      <c r="S1312" s="45">
        <v>7.384350359026699E-4</v>
      </c>
      <c r="T1312" s="45">
        <v>5.6613352752538288E-4</v>
      </c>
      <c r="U1312" s="45">
        <v>6.1536252991889484E-4</v>
      </c>
      <c r="V1312" s="45">
        <v>5.9074802872213881E-4</v>
      </c>
      <c r="W1312" s="45">
        <v>5.6613352752538288E-4</v>
      </c>
      <c r="X1312" s="45">
        <v>5.1690452513187082E-4</v>
      </c>
      <c r="Y1312" s="45">
        <v>4.464175444320705E-4</v>
      </c>
      <c r="Z1312" s="45">
        <v>4.464175444320705E-4</v>
      </c>
      <c r="AA1312" s="45">
        <v>4.464175444320705E-4</v>
      </c>
      <c r="AB1312" s="45">
        <v>4.464175444320705E-4</v>
      </c>
      <c r="AC1312" s="45">
        <v>4.464175444320705E-4</v>
      </c>
      <c r="AD1312" s="45">
        <v>4.464175444320705E-4</v>
      </c>
      <c r="AE1312" s="45">
        <v>4.464175444320705E-4</v>
      </c>
    </row>
    <row r="1313" spans="1:31" ht="15" customHeight="1">
      <c r="A1313" s="42" t="s">
        <v>47</v>
      </c>
      <c r="B1313" s="42" t="s">
        <v>606</v>
      </c>
      <c r="C1313" s="42" t="s">
        <v>607</v>
      </c>
      <c r="D1313" s="42" t="s">
        <v>633</v>
      </c>
      <c r="E1313" s="42" t="s">
        <v>666</v>
      </c>
      <c r="F1313" s="42" t="s">
        <v>269</v>
      </c>
      <c r="G1313" s="42" t="s">
        <v>676</v>
      </c>
      <c r="H1313" s="43" t="s">
        <v>54</v>
      </c>
      <c r="I1313" s="44">
        <v>25</v>
      </c>
      <c r="J1313" s="45">
        <v>8.5547540275106061E-3</v>
      </c>
      <c r="K1313" s="45">
        <v>4.9965345446497215E-3</v>
      </c>
      <c r="L1313" s="45">
        <v>6.4957097365293702E-3</v>
      </c>
      <c r="M1313" s="45">
        <v>5.2100042592376199E-3</v>
      </c>
      <c r="N1313" s="45">
        <v>6.5988316553784081E-3</v>
      </c>
      <c r="O1313" s="45">
        <v>7.4096351218550793E-3</v>
      </c>
      <c r="P1313" s="45">
        <v>7.8067793245890065E-3</v>
      </c>
      <c r="Q1313" s="45">
        <v>7.3691344517985563E-3</v>
      </c>
      <c r="R1313" s="45">
        <v>3.8322460762853839E-3</v>
      </c>
      <c r="S1313" s="45">
        <v>4.0168465808817092E-3</v>
      </c>
      <c r="T1313" s="45">
        <v>5.7299459955717103E-3</v>
      </c>
      <c r="U1313" s="45">
        <v>5.7297886145836223E-3</v>
      </c>
      <c r="V1313" s="45">
        <v>5.6833231086996939E-3</v>
      </c>
      <c r="W1313" s="45">
        <v>4.874240455437823E-3</v>
      </c>
      <c r="X1313" s="45">
        <v>5.5389096084520768E-3</v>
      </c>
      <c r="Y1313" s="45">
        <v>4.7836037527540674E-3</v>
      </c>
      <c r="Z1313" s="45">
        <v>4.7836037527540674E-3</v>
      </c>
      <c r="AA1313" s="45">
        <v>4.7836037527540674E-3</v>
      </c>
      <c r="AB1313" s="45">
        <v>4.7836037527540674E-3</v>
      </c>
      <c r="AC1313" s="45">
        <v>4.7836037527540674E-3</v>
      </c>
      <c r="AD1313" s="45">
        <v>4.7836037527540674E-3</v>
      </c>
      <c r="AE1313" s="45">
        <v>4.7836037527540683E-3</v>
      </c>
    </row>
    <row r="1314" spans="1:31" ht="15" customHeight="1">
      <c r="A1314" s="42" t="s">
        <v>47</v>
      </c>
      <c r="B1314" s="42" t="s">
        <v>606</v>
      </c>
      <c r="C1314" s="42" t="s">
        <v>607</v>
      </c>
      <c r="D1314" s="42" t="s">
        <v>633</v>
      </c>
      <c r="E1314" s="42" t="s">
        <v>666</v>
      </c>
      <c r="F1314" s="42" t="s">
        <v>269</v>
      </c>
      <c r="G1314" s="42" t="s">
        <v>676</v>
      </c>
      <c r="H1314" s="43" t="s">
        <v>56</v>
      </c>
      <c r="I1314" s="44">
        <v>298</v>
      </c>
      <c r="J1314" s="45">
        <v>3.5401563987426187E-4</v>
      </c>
      <c r="K1314" s="45">
        <v>2.0456494312838766E-4</v>
      </c>
      <c r="L1314" s="45">
        <v>2.7474626912559781E-4</v>
      </c>
      <c r="M1314" s="45">
        <v>2.216488000763774E-4</v>
      </c>
      <c r="N1314" s="45">
        <v>2.9384415286978852E-4</v>
      </c>
      <c r="O1314" s="45">
        <v>3.3264479905839941E-4</v>
      </c>
      <c r="P1314" s="45">
        <v>3.6011472703928411E-4</v>
      </c>
      <c r="Q1314" s="45">
        <v>3.4705872048438604E-4</v>
      </c>
      <c r="R1314" s="45">
        <v>1.7982825667712428E-4</v>
      </c>
      <c r="S1314" s="45">
        <v>1.9040638942283741E-4</v>
      </c>
      <c r="T1314" s="45">
        <v>2.7503145138854207E-4</v>
      </c>
      <c r="U1314" s="45">
        <v>2.7503145138854207E-4</v>
      </c>
      <c r="V1314" s="45">
        <v>2.6445331864283092E-4</v>
      </c>
      <c r="W1314" s="45">
        <v>2.327189204056909E-4</v>
      </c>
      <c r="X1314" s="45">
        <v>2.6445331864283087E-4</v>
      </c>
      <c r="Y1314" s="45">
        <v>2.2839150246426306E-4</v>
      </c>
      <c r="Z1314" s="45">
        <v>2.2839150246426306E-4</v>
      </c>
      <c r="AA1314" s="45">
        <v>2.2839150246426306E-4</v>
      </c>
      <c r="AB1314" s="45">
        <v>2.2839150246426306E-4</v>
      </c>
      <c r="AC1314" s="45">
        <v>2.2839150246426306E-4</v>
      </c>
      <c r="AD1314" s="45">
        <v>2.2839150246426306E-4</v>
      </c>
      <c r="AE1314" s="45">
        <v>2.2839150246426306E-4</v>
      </c>
    </row>
    <row r="1315" spans="1:31" ht="15" customHeight="1">
      <c r="A1315" s="42" t="s">
        <v>47</v>
      </c>
      <c r="B1315" s="42" t="s">
        <v>606</v>
      </c>
      <c r="C1315" s="42" t="s">
        <v>607</v>
      </c>
      <c r="D1315" s="42" t="s">
        <v>633</v>
      </c>
      <c r="E1315" s="42" t="s">
        <v>666</v>
      </c>
      <c r="F1315" s="42" t="s">
        <v>269</v>
      </c>
      <c r="G1315" s="42" t="s">
        <v>677</v>
      </c>
      <c r="H1315" s="43" t="s">
        <v>54</v>
      </c>
      <c r="I1315" s="44">
        <v>25</v>
      </c>
      <c r="J1315" s="45">
        <v>2.6518261907195811E-3</v>
      </c>
      <c r="K1315" s="45">
        <v>2.8560034210495223E-3</v>
      </c>
      <c r="L1315" s="45">
        <v>3.0152469281127005E-3</v>
      </c>
      <c r="M1315" s="45">
        <v>2.8641112059699173E-3</v>
      </c>
      <c r="N1315" s="45">
        <v>2.7450935736157782E-3</v>
      </c>
      <c r="O1315" s="45">
        <v>2.7004154355574103E-3</v>
      </c>
      <c r="P1315" s="45">
        <v>2.7933937811979157E-3</v>
      </c>
      <c r="Q1315" s="45">
        <v>2.7824252145021407E-3</v>
      </c>
      <c r="R1315" s="45">
        <v>1.4302643716903589E-3</v>
      </c>
      <c r="S1315" s="45">
        <v>9.8083411501531355E-4</v>
      </c>
      <c r="T1315" s="45">
        <v>1.0320050125254136E-3</v>
      </c>
      <c r="U1315" s="45">
        <v>7.7994656959935998E-4</v>
      </c>
      <c r="V1315" s="45">
        <v>7.1555843363207169E-4</v>
      </c>
      <c r="W1315" s="45">
        <v>5.7216497406804411E-4</v>
      </c>
      <c r="X1315" s="45">
        <v>8.5824746110206118E-4</v>
      </c>
      <c r="Y1315" s="45">
        <v>7.4121371640632565E-4</v>
      </c>
      <c r="Z1315" s="45">
        <v>7.4121371640632565E-4</v>
      </c>
      <c r="AA1315" s="45">
        <v>7.4121371640632565E-4</v>
      </c>
      <c r="AB1315" s="45">
        <v>7.4121371640632565E-4</v>
      </c>
      <c r="AC1315" s="45">
        <v>7.4121371640632565E-4</v>
      </c>
      <c r="AD1315" s="45">
        <v>7.4121371640632565E-4</v>
      </c>
      <c r="AE1315" s="45">
        <v>7.4121371640632565E-4</v>
      </c>
    </row>
    <row r="1316" spans="1:31" ht="15" customHeight="1">
      <c r="A1316" s="42" t="s">
        <v>47</v>
      </c>
      <c r="B1316" s="42" t="s">
        <v>606</v>
      </c>
      <c r="C1316" s="42" t="s">
        <v>607</v>
      </c>
      <c r="D1316" s="42" t="s">
        <v>633</v>
      </c>
      <c r="E1316" s="42" t="s">
        <v>666</v>
      </c>
      <c r="F1316" s="42" t="s">
        <v>269</v>
      </c>
      <c r="G1316" s="42" t="s">
        <v>677</v>
      </c>
      <c r="H1316" s="43" t="s">
        <v>56</v>
      </c>
      <c r="I1316" s="44">
        <v>298</v>
      </c>
      <c r="J1316" s="45">
        <v>2.4028137076313307E-4</v>
      </c>
      <c r="K1316" s="45">
        <v>2.3562308813266178E-4</v>
      </c>
      <c r="L1316" s="45">
        <v>2.54108512315401E-4</v>
      </c>
      <c r="M1316" s="45">
        <v>2.2887353160415757E-4</v>
      </c>
      <c r="N1316" s="45">
        <v>2.2672112396527686E-4</v>
      </c>
      <c r="O1316" s="45">
        <v>2.2455051767405346E-4</v>
      </c>
      <c r="P1316" s="45">
        <v>2.2236171167109285E-4</v>
      </c>
      <c r="Q1316" s="45">
        <v>2.2015470488356064E-4</v>
      </c>
      <c r="R1316" s="45">
        <v>1.0862455507330943E-4</v>
      </c>
      <c r="S1316" s="45">
        <v>7.6037188551316464E-5</v>
      </c>
      <c r="T1316" s="45">
        <v>8.6899644058647475E-5</v>
      </c>
      <c r="U1316" s="45">
        <v>6.5174733043985494E-5</v>
      </c>
      <c r="V1316" s="45">
        <v>5.431227753665489E-5</v>
      </c>
      <c r="W1316" s="45">
        <v>4.3449822029323914E-5</v>
      </c>
      <c r="X1316" s="45">
        <v>6.5174733043985494E-5</v>
      </c>
      <c r="Y1316" s="45">
        <v>5.628726944707839E-5</v>
      </c>
      <c r="Z1316" s="45">
        <v>5.628726944707839E-5</v>
      </c>
      <c r="AA1316" s="45">
        <v>5.628726944707839E-5</v>
      </c>
      <c r="AB1316" s="45">
        <v>5.628726944707839E-5</v>
      </c>
      <c r="AC1316" s="45">
        <v>5.628726944707839E-5</v>
      </c>
      <c r="AD1316" s="45">
        <v>5.628726944707839E-5</v>
      </c>
      <c r="AE1316" s="45">
        <v>5.628726944707839E-5</v>
      </c>
    </row>
    <row r="1317" spans="1:31" ht="15" customHeight="1">
      <c r="A1317" s="42" t="s">
        <v>47</v>
      </c>
      <c r="B1317" s="42" t="s">
        <v>606</v>
      </c>
      <c r="C1317" s="42" t="s">
        <v>607</v>
      </c>
      <c r="D1317" s="42" t="s">
        <v>633</v>
      </c>
      <c r="E1317" s="42" t="s">
        <v>666</v>
      </c>
      <c r="F1317" s="42" t="s">
        <v>269</v>
      </c>
      <c r="G1317" s="42" t="s">
        <v>678</v>
      </c>
      <c r="H1317" s="43" t="s">
        <v>54</v>
      </c>
      <c r="I1317" s="44">
        <v>25</v>
      </c>
      <c r="J1317" s="45">
        <v>9.1252861175698829E-4</v>
      </c>
      <c r="K1317" s="45">
        <v>1.0611436523351653E-3</v>
      </c>
      <c r="L1317" s="45">
        <v>1.124783295369855E-3</v>
      </c>
      <c r="M1317" s="45">
        <v>1.0524305371897534E-3</v>
      </c>
      <c r="N1317" s="45">
        <v>9.2482640530959471E-4</v>
      </c>
      <c r="O1317" s="45">
        <v>1.1335563360076802E-3</v>
      </c>
      <c r="P1317" s="45">
        <v>1.1763730472813931E-3</v>
      </c>
      <c r="Q1317" s="45">
        <v>1.1761409131370026E-3</v>
      </c>
      <c r="R1317" s="45">
        <v>6.9243887034348367E-4</v>
      </c>
      <c r="S1317" s="45">
        <v>7.6691435300017905E-4</v>
      </c>
      <c r="T1317" s="45">
        <v>8.6928059170363287E-4</v>
      </c>
      <c r="U1317" s="45">
        <v>7.1167727255403411E-4</v>
      </c>
      <c r="V1317" s="45">
        <v>8.4352296967761281E-4</v>
      </c>
      <c r="W1317" s="45">
        <v>7.2299908241272855E-4</v>
      </c>
      <c r="X1317" s="45">
        <v>9.338738147831073E-4</v>
      </c>
      <c r="Y1317" s="45">
        <v>8.0652738549450191E-4</v>
      </c>
      <c r="Z1317" s="45">
        <v>8.0652738549450191E-4</v>
      </c>
      <c r="AA1317" s="45">
        <v>8.0652738549450191E-4</v>
      </c>
      <c r="AB1317" s="45">
        <v>8.0652738549450191E-4</v>
      </c>
      <c r="AC1317" s="45">
        <v>8.0652738549450191E-4</v>
      </c>
      <c r="AD1317" s="45">
        <v>8.0652738549450191E-4</v>
      </c>
      <c r="AE1317" s="45">
        <v>8.0652738549450191E-4</v>
      </c>
    </row>
    <row r="1318" spans="1:31" ht="15" customHeight="1">
      <c r="A1318" s="42" t="s">
        <v>47</v>
      </c>
      <c r="B1318" s="42" t="s">
        <v>606</v>
      </c>
      <c r="C1318" s="42" t="s">
        <v>607</v>
      </c>
      <c r="D1318" s="42" t="s">
        <v>633</v>
      </c>
      <c r="E1318" s="42" t="s">
        <v>666</v>
      </c>
      <c r="F1318" s="42" t="s">
        <v>269</v>
      </c>
      <c r="G1318" s="42" t="s">
        <v>678</v>
      </c>
      <c r="H1318" s="43" t="s">
        <v>56</v>
      </c>
      <c r="I1318" s="44">
        <v>298</v>
      </c>
      <c r="J1318" s="45">
        <v>7.957228278632916E-5</v>
      </c>
      <c r="K1318" s="45">
        <v>8.9648588032191509E-5</v>
      </c>
      <c r="L1318" s="45">
        <v>1.0275544217800892E-4</v>
      </c>
      <c r="M1318" s="45">
        <v>9.575578269152072E-5</v>
      </c>
      <c r="N1318" s="45">
        <v>9.0802955308940273E-5</v>
      </c>
      <c r="O1318" s="45">
        <v>1.1759573913620104E-4</v>
      </c>
      <c r="P1318" s="45">
        <v>1.2171131507984365E-4</v>
      </c>
      <c r="Q1318" s="45">
        <v>1.2585042182622916E-4</v>
      </c>
      <c r="R1318" s="45">
        <v>7.4524111758488511E-5</v>
      </c>
      <c r="S1318" s="45">
        <v>8.4244648074812987E-5</v>
      </c>
      <c r="T1318" s="45">
        <v>1.0368572070746224E-4</v>
      </c>
      <c r="U1318" s="45">
        <v>8.4244648074812987E-5</v>
      </c>
      <c r="V1318" s="45">
        <v>9.0725005619029421E-5</v>
      </c>
      <c r="W1318" s="45">
        <v>7.7764290530596701E-5</v>
      </c>
      <c r="X1318" s="45">
        <v>1.0044554193535402E-4</v>
      </c>
      <c r="Y1318" s="45">
        <v>8.6748422580533056E-5</v>
      </c>
      <c r="Z1318" s="45">
        <v>8.6748422580533056E-5</v>
      </c>
      <c r="AA1318" s="45">
        <v>8.6748422580533056E-5</v>
      </c>
      <c r="AB1318" s="45">
        <v>8.6748422580533056E-5</v>
      </c>
      <c r="AC1318" s="45">
        <v>8.6748422580533056E-5</v>
      </c>
      <c r="AD1318" s="45">
        <v>8.6748422580533056E-5</v>
      </c>
      <c r="AE1318" s="45">
        <v>8.6748422580533056E-5</v>
      </c>
    </row>
    <row r="1319" spans="1:31" ht="15" customHeight="1">
      <c r="A1319" s="42" t="s">
        <v>47</v>
      </c>
      <c r="B1319" s="42" t="s">
        <v>606</v>
      </c>
      <c r="C1319" s="42" t="s">
        <v>607</v>
      </c>
      <c r="D1319" s="42" t="s">
        <v>633</v>
      </c>
      <c r="E1319" s="42" t="s">
        <v>666</v>
      </c>
      <c r="F1319" s="42" t="s">
        <v>269</v>
      </c>
      <c r="G1319" s="42" t="s">
        <v>679</v>
      </c>
      <c r="H1319" s="43" t="s">
        <v>54</v>
      </c>
      <c r="I1319" s="44">
        <v>25</v>
      </c>
      <c r="J1319" s="45">
        <v>4.1080388929179952E-3</v>
      </c>
      <c r="K1319" s="45">
        <v>1.0676387843609999E-3</v>
      </c>
      <c r="L1319" s="45">
        <v>2.6774894576395568E-3</v>
      </c>
      <c r="M1319" s="45">
        <v>2.6953114040134795E-3</v>
      </c>
      <c r="N1319" s="45">
        <v>2.4055207724696186E-3</v>
      </c>
      <c r="O1319" s="45">
        <v>2.2680292276192051E-3</v>
      </c>
      <c r="P1319" s="45">
        <v>1.8829578162577424E-3</v>
      </c>
      <c r="Q1319" s="45">
        <v>2.823879377204996E-3</v>
      </c>
      <c r="R1319" s="45">
        <v>1.9275653892380147E-3</v>
      </c>
      <c r="S1319" s="45">
        <v>1.7941247591919188E-3</v>
      </c>
      <c r="T1319" s="45">
        <v>1.391411243612053E-3</v>
      </c>
      <c r="U1319" s="45">
        <v>1.9277821314564948E-3</v>
      </c>
      <c r="V1319" s="45">
        <v>2.2181567785961348E-3</v>
      </c>
      <c r="W1319" s="45">
        <v>2.1216547111686593E-3</v>
      </c>
      <c r="X1319" s="45">
        <v>2.6038489637069894E-3</v>
      </c>
      <c r="Y1319" s="45">
        <v>2.2487786504742182E-3</v>
      </c>
      <c r="Z1319" s="45">
        <v>2.2487786504742182E-3</v>
      </c>
      <c r="AA1319" s="45">
        <v>2.2487786504742182E-3</v>
      </c>
      <c r="AB1319" s="45">
        <v>2.2487786504742182E-3</v>
      </c>
      <c r="AC1319" s="45">
        <v>2.2487786504742182E-3</v>
      </c>
      <c r="AD1319" s="45">
        <v>2.2487786504742182E-3</v>
      </c>
      <c r="AE1319" s="45">
        <v>2.2487786504742182E-3</v>
      </c>
    </row>
    <row r="1320" spans="1:31" ht="15" customHeight="1">
      <c r="A1320" s="42" t="s">
        <v>47</v>
      </c>
      <c r="B1320" s="42" t="s">
        <v>606</v>
      </c>
      <c r="C1320" s="42" t="s">
        <v>607</v>
      </c>
      <c r="D1320" s="42" t="s">
        <v>633</v>
      </c>
      <c r="E1320" s="42" t="s">
        <v>666</v>
      </c>
      <c r="F1320" s="42" t="s">
        <v>269</v>
      </c>
      <c r="G1320" s="42" t="s">
        <v>679</v>
      </c>
      <c r="H1320" s="43" t="s">
        <v>56</v>
      </c>
      <c r="I1320" s="44">
        <v>298</v>
      </c>
      <c r="J1320" s="45">
        <v>3.7999861281640633E-4</v>
      </c>
      <c r="K1320" s="45">
        <v>9.4206085854732773E-5</v>
      </c>
      <c r="L1320" s="45">
        <v>2.5175627351836156E-4</v>
      </c>
      <c r="M1320" s="45">
        <v>2.4892858027898593E-4</v>
      </c>
      <c r="N1320" s="45">
        <v>2.3661333625420871E-4</v>
      </c>
      <c r="O1320" s="45">
        <v>2.327967573483708E-4</v>
      </c>
      <c r="P1320" s="45">
        <v>1.9048757043554378E-4</v>
      </c>
      <c r="Q1320" s="45">
        <v>2.9214112849143862E-4</v>
      </c>
      <c r="R1320" s="45">
        <v>1.9843548350361869E-4</v>
      </c>
      <c r="S1320" s="45">
        <v>1.8851370932843772E-4</v>
      </c>
      <c r="T1320" s="45">
        <v>1.5874838680289484E-4</v>
      </c>
      <c r="U1320" s="45">
        <v>2.1827903185398062E-4</v>
      </c>
      <c r="V1320" s="45">
        <v>2.2820080602916159E-4</v>
      </c>
      <c r="W1320" s="45">
        <v>2.1827903185398062E-4</v>
      </c>
      <c r="X1320" s="45">
        <v>2.6788790272988511E-4</v>
      </c>
      <c r="Y1320" s="45">
        <v>2.313577341758099E-4</v>
      </c>
      <c r="Z1320" s="45">
        <v>2.313577341758099E-4</v>
      </c>
      <c r="AA1320" s="45">
        <v>2.313577341758099E-4</v>
      </c>
      <c r="AB1320" s="45">
        <v>2.313577341758099E-4</v>
      </c>
      <c r="AC1320" s="45">
        <v>2.313577341758099E-4</v>
      </c>
      <c r="AD1320" s="45">
        <v>2.313577341758099E-4</v>
      </c>
      <c r="AE1320" s="45">
        <v>2.313577341758099E-4</v>
      </c>
    </row>
    <row r="1321" spans="1:31" ht="15" customHeight="1">
      <c r="A1321" s="42" t="s">
        <v>47</v>
      </c>
      <c r="B1321" s="42" t="s">
        <v>606</v>
      </c>
      <c r="C1321" s="42" t="s">
        <v>607</v>
      </c>
      <c r="D1321" s="42" t="s">
        <v>633</v>
      </c>
      <c r="E1321" s="42" t="s">
        <v>666</v>
      </c>
      <c r="F1321" s="42" t="s">
        <v>269</v>
      </c>
      <c r="G1321" s="42" t="s">
        <v>680</v>
      </c>
      <c r="H1321" s="43" t="s">
        <v>54</v>
      </c>
      <c r="I1321" s="44">
        <v>25</v>
      </c>
      <c r="J1321" s="45">
        <v>1.2215489679619539E-3</v>
      </c>
      <c r="K1321" s="45">
        <v>2.4675962761513868E-3</v>
      </c>
      <c r="L1321" s="45">
        <v>3.4592077974466466E-3</v>
      </c>
      <c r="M1321" s="45">
        <v>3.4777914056557425E-3</v>
      </c>
      <c r="N1321" s="45">
        <v>3.7140339263710158E-3</v>
      </c>
      <c r="O1321" s="45">
        <v>3.0348518491070905E-3</v>
      </c>
      <c r="P1321" s="45">
        <v>3.1494843303116757E-3</v>
      </c>
      <c r="Q1321" s="45">
        <v>3.5267263823247283E-3</v>
      </c>
      <c r="R1321" s="45">
        <v>1.2896384479014289E-3</v>
      </c>
      <c r="S1321" s="45">
        <v>3.7906103283459306E-3</v>
      </c>
      <c r="T1321" s="45">
        <v>2.6764073265899265E-3</v>
      </c>
      <c r="U1321" s="45">
        <v>2.9313260440349616E-3</v>
      </c>
      <c r="V1321" s="45">
        <v>3.0971660686102487E-3</v>
      </c>
      <c r="W1321" s="45">
        <v>2.9680328918036949E-3</v>
      </c>
      <c r="X1321" s="45">
        <v>2.7099430751251117E-3</v>
      </c>
      <c r="Y1321" s="45">
        <v>2.3404053830625967E-3</v>
      </c>
      <c r="Z1321" s="45">
        <v>2.3404053830625967E-3</v>
      </c>
      <c r="AA1321" s="45">
        <v>2.3404053830625967E-3</v>
      </c>
      <c r="AB1321" s="45">
        <v>2.3404053830625967E-3</v>
      </c>
      <c r="AC1321" s="45">
        <v>2.3404053830625967E-3</v>
      </c>
      <c r="AD1321" s="45">
        <v>2.3404053830625967E-3</v>
      </c>
      <c r="AE1321" s="45">
        <v>2.3404053830625967E-3</v>
      </c>
    </row>
    <row r="1322" spans="1:31" ht="15" customHeight="1">
      <c r="A1322" s="42" t="s">
        <v>47</v>
      </c>
      <c r="B1322" s="42" t="s">
        <v>606</v>
      </c>
      <c r="C1322" s="42" t="s">
        <v>607</v>
      </c>
      <c r="D1322" s="42" t="s">
        <v>633</v>
      </c>
      <c r="E1322" s="42" t="s">
        <v>666</v>
      </c>
      <c r="F1322" s="42" t="s">
        <v>269</v>
      </c>
      <c r="G1322" s="42" t="s">
        <v>680</v>
      </c>
      <c r="H1322" s="43" t="s">
        <v>56</v>
      </c>
      <c r="I1322" s="44">
        <v>298</v>
      </c>
      <c r="J1322" s="45">
        <v>1.1299477084140679E-4</v>
      </c>
      <c r="K1322" s="45">
        <v>2.177352397188055E-4</v>
      </c>
      <c r="L1322" s="45">
        <v>3.2525889576371373E-4</v>
      </c>
      <c r="M1322" s="45">
        <v>3.2119541950782808E-4</v>
      </c>
      <c r="N1322" s="45">
        <v>3.6532212414767788E-4</v>
      </c>
      <c r="O1322" s="45">
        <v>3.1150554009679515E-4</v>
      </c>
      <c r="P1322" s="45">
        <v>3.1861447613214402E-4</v>
      </c>
      <c r="Q1322" s="45">
        <v>3.6485334094993869E-4</v>
      </c>
      <c r="R1322" s="45">
        <v>1.3276334508960038E-4</v>
      </c>
      <c r="S1322" s="45">
        <v>3.9829003526880115E-4</v>
      </c>
      <c r="T1322" s="45">
        <v>3.0535569370608096E-4</v>
      </c>
      <c r="U1322" s="45">
        <v>3.3190836272400112E-4</v>
      </c>
      <c r="V1322" s="45">
        <v>3.1863202821504104E-4</v>
      </c>
      <c r="W1322" s="45">
        <v>3.0535569370608096E-4</v>
      </c>
      <c r="X1322" s="45">
        <v>2.7880302468816085E-4</v>
      </c>
      <c r="Y1322" s="45">
        <v>2.4078443041250256E-4</v>
      </c>
      <c r="Z1322" s="45">
        <v>2.4078443041250256E-4</v>
      </c>
      <c r="AA1322" s="45">
        <v>2.4078443041250256E-4</v>
      </c>
      <c r="AB1322" s="45">
        <v>2.4078443041250256E-4</v>
      </c>
      <c r="AC1322" s="45">
        <v>2.4078443041250256E-4</v>
      </c>
      <c r="AD1322" s="45">
        <v>2.4078443041250256E-4</v>
      </c>
      <c r="AE1322" s="45">
        <v>2.4078443041250256E-4</v>
      </c>
    </row>
    <row r="1323" spans="1:31" ht="15" customHeight="1">
      <c r="A1323" s="42" t="s">
        <v>47</v>
      </c>
      <c r="B1323" s="42" t="s">
        <v>606</v>
      </c>
      <c r="C1323" s="42" t="s">
        <v>607</v>
      </c>
      <c r="D1323" s="42" t="s">
        <v>633</v>
      </c>
      <c r="E1323" s="42" t="s">
        <v>666</v>
      </c>
      <c r="F1323" s="42" t="s">
        <v>269</v>
      </c>
      <c r="G1323" s="42" t="s">
        <v>681</v>
      </c>
      <c r="H1323" s="43" t="s">
        <v>54</v>
      </c>
      <c r="I1323" s="44">
        <v>25</v>
      </c>
      <c r="J1323" s="45">
        <v>2.2573417292255657E-3</v>
      </c>
      <c r="K1323" s="45">
        <v>1.3953349973887779E-3</v>
      </c>
      <c r="L1323" s="45">
        <v>1.6989733692299948E-3</v>
      </c>
      <c r="M1323" s="45">
        <v>1.3838778167592483E-3</v>
      </c>
      <c r="N1323" s="45">
        <v>1.7025213370472085E-3</v>
      </c>
      <c r="O1323" s="45">
        <v>1.825927393512367E-3</v>
      </c>
      <c r="P1323" s="45">
        <v>2.1655958370407464E-3</v>
      </c>
      <c r="Q1323" s="45">
        <v>2.0027808617452164E-3</v>
      </c>
      <c r="R1323" s="45">
        <v>9.4218213879740701E-4</v>
      </c>
      <c r="S1323" s="45">
        <v>9.7741357226771076E-4</v>
      </c>
      <c r="T1323" s="45">
        <v>1.3002165668521656E-3</v>
      </c>
      <c r="U1323" s="45">
        <v>1.3101331608381035E-3</v>
      </c>
      <c r="V1323" s="45">
        <v>1.3864724136340644E-3</v>
      </c>
      <c r="W1323" s="45">
        <v>1.2200609515714792E-3</v>
      </c>
      <c r="X1323" s="45">
        <v>1.3864328995130449E-3</v>
      </c>
      <c r="Y1323" s="45">
        <v>1.1973738677612659E-3</v>
      </c>
      <c r="Z1323" s="45">
        <v>1.1973738677612659E-3</v>
      </c>
      <c r="AA1323" s="45">
        <v>1.1973738677612659E-3</v>
      </c>
      <c r="AB1323" s="45">
        <v>1.1973738677612659E-3</v>
      </c>
      <c r="AC1323" s="45">
        <v>1.1973738677612659E-3</v>
      </c>
      <c r="AD1323" s="45">
        <v>1.1973738677612659E-3</v>
      </c>
      <c r="AE1323" s="45">
        <v>1.1973738677612659E-3</v>
      </c>
    </row>
    <row r="1324" spans="1:31" ht="15" customHeight="1">
      <c r="A1324" s="42" t="s">
        <v>47</v>
      </c>
      <c r="B1324" s="42" t="s">
        <v>606</v>
      </c>
      <c r="C1324" s="42" t="s">
        <v>607</v>
      </c>
      <c r="D1324" s="42" t="s">
        <v>633</v>
      </c>
      <c r="E1324" s="42" t="s">
        <v>666</v>
      </c>
      <c r="F1324" s="42" t="s">
        <v>269</v>
      </c>
      <c r="G1324" s="42" t="s">
        <v>681</v>
      </c>
      <c r="H1324" s="43" t="s">
        <v>56</v>
      </c>
      <c r="I1324" s="44">
        <v>298</v>
      </c>
      <c r="J1324" s="45">
        <v>2.0880686578626949E-4</v>
      </c>
      <c r="K1324" s="45">
        <v>1.2312127517809783E-4</v>
      </c>
      <c r="L1324" s="45">
        <v>1.5974935140224903E-4</v>
      </c>
      <c r="M1324" s="45">
        <v>1.278096251485082E-4</v>
      </c>
      <c r="N1324" s="45">
        <v>1.6746446682692446E-4</v>
      </c>
      <c r="O1324" s="45">
        <v>1.8741820924831991E-4</v>
      </c>
      <c r="P1324" s="45">
        <v>2.1908036705945688E-4</v>
      </c>
      <c r="Q1324" s="45">
        <v>2.07195344742527E-4</v>
      </c>
      <c r="R1324" s="45">
        <v>9.6994047156369155E-5</v>
      </c>
      <c r="S1324" s="45">
        <v>1.0269957934203794E-4</v>
      </c>
      <c r="T1324" s="45">
        <v>1.4834383682738812E-4</v>
      </c>
      <c r="U1324" s="45">
        <v>1.4834383682738812E-4</v>
      </c>
      <c r="V1324" s="45">
        <v>1.4263830464171951E-4</v>
      </c>
      <c r="W1324" s="45">
        <v>1.2552170808471314E-4</v>
      </c>
      <c r="X1324" s="45">
        <v>1.4263830464171951E-4</v>
      </c>
      <c r="Y1324" s="45">
        <v>1.2318762673603048E-4</v>
      </c>
      <c r="Z1324" s="45">
        <v>1.2318762673603048E-4</v>
      </c>
      <c r="AA1324" s="45">
        <v>1.2318762673603048E-4</v>
      </c>
      <c r="AB1324" s="45">
        <v>1.2318762673603048E-4</v>
      </c>
      <c r="AC1324" s="45">
        <v>1.2318762673603048E-4</v>
      </c>
      <c r="AD1324" s="45">
        <v>1.2318762673603048E-4</v>
      </c>
      <c r="AE1324" s="45">
        <v>1.2318762673603048E-4</v>
      </c>
    </row>
    <row r="1325" spans="1:31" ht="15" customHeight="1">
      <c r="A1325" s="42" t="s">
        <v>47</v>
      </c>
      <c r="B1325" s="42" t="s">
        <v>606</v>
      </c>
      <c r="C1325" s="42" t="s">
        <v>607</v>
      </c>
      <c r="D1325" s="42" t="s">
        <v>633</v>
      </c>
      <c r="E1325" s="42" t="s">
        <v>666</v>
      </c>
      <c r="F1325" s="42" t="s">
        <v>269</v>
      </c>
      <c r="G1325" s="42" t="s">
        <v>682</v>
      </c>
      <c r="H1325" s="43" t="s">
        <v>54</v>
      </c>
      <c r="I1325" s="44">
        <v>25</v>
      </c>
      <c r="J1325" s="45">
        <v>6.8876914714196972E-4</v>
      </c>
      <c r="K1325" s="45">
        <v>7.4569926339877225E-4</v>
      </c>
      <c r="L1325" s="45">
        <v>7.9145507479625474E-4</v>
      </c>
      <c r="M1325" s="45">
        <v>7.3799535339403872E-4</v>
      </c>
      <c r="N1325" s="45">
        <v>6.9419568878712401E-4</v>
      </c>
      <c r="O1325" s="45">
        <v>6.7005998158718662E-4</v>
      </c>
      <c r="P1325" s="45">
        <v>6.7993510710452133E-4</v>
      </c>
      <c r="Q1325" s="45">
        <v>6.642036173035126E-4</v>
      </c>
      <c r="R1325" s="45">
        <v>3.4142400824492623E-4</v>
      </c>
      <c r="S1325" s="45">
        <v>2.3413875196801219E-4</v>
      </c>
      <c r="T1325" s="45">
        <v>2.4635395726795272E-4</v>
      </c>
      <c r="U1325" s="45">
        <v>1.86184099443641E-4</v>
      </c>
      <c r="V1325" s="45">
        <v>1.7081375540060832E-4</v>
      </c>
      <c r="W1325" s="45">
        <v>1.3658374122316248E-4</v>
      </c>
      <c r="X1325" s="45">
        <v>2.0487561183474395E-4</v>
      </c>
      <c r="Y1325" s="45">
        <v>1.7693802840273345E-4</v>
      </c>
      <c r="Z1325" s="45">
        <v>1.7693802840273345E-4</v>
      </c>
      <c r="AA1325" s="45">
        <v>1.7693802840273345E-4</v>
      </c>
      <c r="AB1325" s="45">
        <v>1.7693802840273345E-4</v>
      </c>
      <c r="AC1325" s="45">
        <v>1.7693802840273345E-4</v>
      </c>
      <c r="AD1325" s="45">
        <v>1.7693802840273345E-4</v>
      </c>
      <c r="AE1325" s="45">
        <v>1.7693802840273345E-4</v>
      </c>
    </row>
    <row r="1326" spans="1:31" ht="15" customHeight="1">
      <c r="A1326" s="42" t="s">
        <v>47</v>
      </c>
      <c r="B1326" s="42" t="s">
        <v>606</v>
      </c>
      <c r="C1326" s="42" t="s">
        <v>607</v>
      </c>
      <c r="D1326" s="42" t="s">
        <v>633</v>
      </c>
      <c r="E1326" s="42" t="s">
        <v>666</v>
      </c>
      <c r="F1326" s="42" t="s">
        <v>269</v>
      </c>
      <c r="G1326" s="42" t="s">
        <v>682</v>
      </c>
      <c r="H1326" s="43" t="s">
        <v>56</v>
      </c>
      <c r="I1326" s="44">
        <v>298</v>
      </c>
      <c r="J1326" s="45">
        <v>8.8528629308821136E-5</v>
      </c>
      <c r="K1326" s="45">
        <v>8.7268566915861713E-5</v>
      </c>
      <c r="L1326" s="45">
        <v>9.4614480225495206E-5</v>
      </c>
      <c r="M1326" s="45">
        <v>8.3655467722735228E-5</v>
      </c>
      <c r="N1326" s="45">
        <v>8.1330184001348116E-5</v>
      </c>
      <c r="O1326" s="45">
        <v>7.9037313445653475E-5</v>
      </c>
      <c r="P1326" s="45">
        <v>7.6776855668431534E-5</v>
      </c>
      <c r="Q1326" s="45">
        <v>7.4548810306398794E-5</v>
      </c>
      <c r="R1326" s="45">
        <v>3.6782458748996603E-5</v>
      </c>
      <c r="S1326" s="45">
        <v>2.5747721124297611E-5</v>
      </c>
      <c r="T1326" s="45">
        <v>2.9425966999197259E-5</v>
      </c>
      <c r="U1326" s="45">
        <v>2.206947524939797E-5</v>
      </c>
      <c r="V1326" s="45">
        <v>1.8391229374498271E-5</v>
      </c>
      <c r="W1326" s="45">
        <v>1.4712983499598626E-5</v>
      </c>
      <c r="X1326" s="45">
        <v>2.206947524939797E-5</v>
      </c>
      <c r="Y1326" s="45">
        <v>1.9060001351752793E-5</v>
      </c>
      <c r="Z1326" s="45">
        <v>1.9060001351752793E-5</v>
      </c>
      <c r="AA1326" s="45">
        <v>1.9060001351752793E-5</v>
      </c>
      <c r="AB1326" s="45">
        <v>1.9060001351752793E-5</v>
      </c>
      <c r="AC1326" s="45">
        <v>1.9060001351752793E-5</v>
      </c>
      <c r="AD1326" s="45">
        <v>1.9060001351752793E-5</v>
      </c>
      <c r="AE1326" s="45">
        <v>1.9060001351752793E-5</v>
      </c>
    </row>
    <row r="1327" spans="1:31" ht="15" customHeight="1">
      <c r="A1327" s="42" t="s">
        <v>47</v>
      </c>
      <c r="B1327" s="42" t="s">
        <v>606</v>
      </c>
      <c r="C1327" s="42" t="s">
        <v>607</v>
      </c>
      <c r="D1327" s="42" t="s">
        <v>633</v>
      </c>
      <c r="E1327" s="42" t="s">
        <v>666</v>
      </c>
      <c r="F1327" s="42" t="s">
        <v>269</v>
      </c>
      <c r="G1327" s="42" t="s">
        <v>683</v>
      </c>
      <c r="H1327" s="43" t="s">
        <v>54</v>
      </c>
      <c r="I1327" s="44">
        <v>25</v>
      </c>
      <c r="J1327" s="45">
        <v>2.3701461123738055E-4</v>
      </c>
      <c r="K1327" s="45">
        <v>2.770634075836768E-4</v>
      </c>
      <c r="L1327" s="45">
        <v>2.9523799157760183E-4</v>
      </c>
      <c r="M1327" s="45">
        <v>2.7117970999069587E-4</v>
      </c>
      <c r="N1327" s="45">
        <v>2.3387563528363606E-4</v>
      </c>
      <c r="O1327" s="45">
        <v>2.8127181011930431E-4</v>
      </c>
      <c r="P1327" s="45">
        <v>2.8633891121327657E-4</v>
      </c>
      <c r="Q1327" s="45">
        <v>2.8076120245482599E-4</v>
      </c>
      <c r="R1327" s="45">
        <v>1.6529479392530256E-4</v>
      </c>
      <c r="S1327" s="45">
        <v>1.8307312799271223E-4</v>
      </c>
      <c r="T1327" s="45">
        <v>2.0750937363993088E-4</v>
      </c>
      <c r="U1327" s="45">
        <v>1.6988726824331403E-4</v>
      </c>
      <c r="V1327" s="45">
        <v>2.013606708343172E-4</v>
      </c>
      <c r="W1327" s="45">
        <v>1.7258994180426794E-4</v>
      </c>
      <c r="X1327" s="45">
        <v>2.2292867483051336E-4</v>
      </c>
      <c r="Y1327" s="45">
        <v>1.925293100808979E-4</v>
      </c>
      <c r="Z1327" s="45">
        <v>1.925293100808979E-4</v>
      </c>
      <c r="AA1327" s="45">
        <v>1.925293100808979E-4</v>
      </c>
      <c r="AB1327" s="45">
        <v>1.925293100808979E-4</v>
      </c>
      <c r="AC1327" s="45">
        <v>1.925293100808979E-4</v>
      </c>
      <c r="AD1327" s="45">
        <v>1.925293100808979E-4</v>
      </c>
      <c r="AE1327" s="45">
        <v>1.9252931008089793E-4</v>
      </c>
    </row>
    <row r="1328" spans="1:31" ht="15" customHeight="1">
      <c r="A1328" s="42" t="s">
        <v>47</v>
      </c>
      <c r="B1328" s="42" t="s">
        <v>606</v>
      </c>
      <c r="C1328" s="42" t="s">
        <v>607</v>
      </c>
      <c r="D1328" s="42" t="s">
        <v>633</v>
      </c>
      <c r="E1328" s="42" t="s">
        <v>666</v>
      </c>
      <c r="F1328" s="42" t="s">
        <v>269</v>
      </c>
      <c r="G1328" s="42" t="s">
        <v>683</v>
      </c>
      <c r="H1328" s="43" t="s">
        <v>56</v>
      </c>
      <c r="I1328" s="44">
        <v>298</v>
      </c>
      <c r="J1328" s="45">
        <v>2.9317400278159438E-5</v>
      </c>
      <c r="K1328" s="45">
        <v>3.3203468580273548E-5</v>
      </c>
      <c r="L1328" s="45">
        <v>3.8259846800984199E-5</v>
      </c>
      <c r="M1328" s="45">
        <v>3.4999655626715503E-5</v>
      </c>
      <c r="N1328" s="45">
        <v>3.2573149488591015E-5</v>
      </c>
      <c r="O1328" s="45">
        <v>4.1391359905357955E-5</v>
      </c>
      <c r="P1328" s="45">
        <v>4.2024375513542993E-5</v>
      </c>
      <c r="Q1328" s="45">
        <v>4.2615483637589671E-5</v>
      </c>
      <c r="R1328" s="45">
        <v>2.5235362894809724E-5</v>
      </c>
      <c r="S1328" s="45">
        <v>2.8526931968045818E-5</v>
      </c>
      <c r="T1328" s="45">
        <v>3.5110070114518E-5</v>
      </c>
      <c r="U1328" s="45">
        <v>2.8526931968045818E-5</v>
      </c>
      <c r="V1328" s="45">
        <v>3.0721311350203214E-5</v>
      </c>
      <c r="W1328" s="45">
        <v>2.6332552585888422E-5</v>
      </c>
      <c r="X1328" s="45">
        <v>3.4012880423439298E-5</v>
      </c>
      <c r="Y1328" s="45">
        <v>2.937476036569758E-5</v>
      </c>
      <c r="Z1328" s="45">
        <v>2.937476036569758E-5</v>
      </c>
      <c r="AA1328" s="45">
        <v>2.937476036569758E-5</v>
      </c>
      <c r="AB1328" s="45">
        <v>2.937476036569758E-5</v>
      </c>
      <c r="AC1328" s="45">
        <v>2.937476036569758E-5</v>
      </c>
      <c r="AD1328" s="45">
        <v>2.937476036569758E-5</v>
      </c>
      <c r="AE1328" s="45">
        <v>2.937476036569758E-5</v>
      </c>
    </row>
    <row r="1329" spans="1:31" ht="15" customHeight="1">
      <c r="A1329" s="42" t="s">
        <v>47</v>
      </c>
      <c r="B1329" s="42" t="s">
        <v>606</v>
      </c>
      <c r="C1329" s="42" t="s">
        <v>607</v>
      </c>
      <c r="D1329" s="42" t="s">
        <v>633</v>
      </c>
      <c r="E1329" s="42" t="s">
        <v>666</v>
      </c>
      <c r="F1329" s="42" t="s">
        <v>269</v>
      </c>
      <c r="G1329" s="42" t="s">
        <v>684</v>
      </c>
      <c r="H1329" s="43" t="s">
        <v>54</v>
      </c>
      <c r="I1329" s="44">
        <v>25</v>
      </c>
      <c r="J1329" s="45">
        <v>1.0669969452007657E-3</v>
      </c>
      <c r="K1329" s="45">
        <v>2.7875927921031595E-4</v>
      </c>
      <c r="L1329" s="45">
        <v>7.0279903088689649E-4</v>
      </c>
      <c r="M1329" s="45">
        <v>6.9450071909421584E-4</v>
      </c>
      <c r="N1329" s="45">
        <v>6.0832248692226792E-4</v>
      </c>
      <c r="O1329" s="45">
        <v>5.6277104718298028E-4</v>
      </c>
      <c r="P1329" s="45">
        <v>4.5832747716702737E-4</v>
      </c>
      <c r="Q1329" s="45">
        <v>6.7409930279256429E-4</v>
      </c>
      <c r="R1329" s="45">
        <v>4.6013668128364271E-4</v>
      </c>
      <c r="S1329" s="45">
        <v>4.2828254600988085E-4</v>
      </c>
      <c r="T1329" s="45">
        <v>3.3214922591522989E-4</v>
      </c>
      <c r="U1329" s="45">
        <v>4.6018842066724897E-4</v>
      </c>
      <c r="V1329" s="45">
        <v>5.2950488962323107E-4</v>
      </c>
      <c r="W1329" s="45">
        <v>5.06468503261966E-4</v>
      </c>
      <c r="X1329" s="45">
        <v>6.2157498127605082E-4</v>
      </c>
      <c r="Y1329" s="45">
        <v>5.3681475655658934E-4</v>
      </c>
      <c r="Z1329" s="45">
        <v>5.3681475655658934E-4</v>
      </c>
      <c r="AA1329" s="45">
        <v>5.3681475655658934E-4</v>
      </c>
      <c r="AB1329" s="45">
        <v>5.3681475655658934E-4</v>
      </c>
      <c r="AC1329" s="45">
        <v>5.3681475655658934E-4</v>
      </c>
      <c r="AD1329" s="45">
        <v>5.3681475655658934E-4</v>
      </c>
      <c r="AE1329" s="45">
        <v>5.3681475655658934E-4</v>
      </c>
    </row>
    <row r="1330" spans="1:31" ht="15" customHeight="1">
      <c r="A1330" s="42" t="s">
        <v>47</v>
      </c>
      <c r="B1330" s="42" t="s">
        <v>606</v>
      </c>
      <c r="C1330" s="42" t="s">
        <v>607</v>
      </c>
      <c r="D1330" s="42" t="s">
        <v>633</v>
      </c>
      <c r="E1330" s="42" t="s">
        <v>666</v>
      </c>
      <c r="F1330" s="42" t="s">
        <v>269</v>
      </c>
      <c r="G1330" s="42" t="s">
        <v>684</v>
      </c>
      <c r="H1330" s="43" t="s">
        <v>56</v>
      </c>
      <c r="I1330" s="44">
        <v>298</v>
      </c>
      <c r="J1330" s="45">
        <v>1.4000567844709309E-4</v>
      </c>
      <c r="K1330" s="45">
        <v>3.4891445369167017E-5</v>
      </c>
      <c r="L1330" s="45">
        <v>9.3738650253802154E-5</v>
      </c>
      <c r="M1330" s="45">
        <v>9.098578008055134E-5</v>
      </c>
      <c r="N1330" s="45">
        <v>8.4878752531568116E-5</v>
      </c>
      <c r="O1330" s="45">
        <v>8.1939825702753217E-5</v>
      </c>
      <c r="P1330" s="45">
        <v>6.5771380297668374E-5</v>
      </c>
      <c r="Q1330" s="45">
        <v>9.8924860961405444E-5</v>
      </c>
      <c r="R1330" s="45">
        <v>6.7194245181332154E-5</v>
      </c>
      <c r="S1330" s="45">
        <v>6.383453292226552E-5</v>
      </c>
      <c r="T1330" s="45">
        <v>5.3755396145065627E-5</v>
      </c>
      <c r="U1330" s="45">
        <v>7.3913669699464933E-5</v>
      </c>
      <c r="V1330" s="45">
        <v>7.7273381958531552E-5</v>
      </c>
      <c r="W1330" s="45">
        <v>7.3913669699464933E-5</v>
      </c>
      <c r="X1330" s="45">
        <v>9.0712230994798113E-5</v>
      </c>
      <c r="Y1330" s="45">
        <v>7.8342381313689272E-5</v>
      </c>
      <c r="Z1330" s="45">
        <v>7.8342381313689272E-5</v>
      </c>
      <c r="AA1330" s="45">
        <v>7.8342381313689272E-5</v>
      </c>
      <c r="AB1330" s="45">
        <v>7.8342381313689272E-5</v>
      </c>
      <c r="AC1330" s="45">
        <v>7.8342381313689272E-5</v>
      </c>
      <c r="AD1330" s="45">
        <v>7.8342381313689272E-5</v>
      </c>
      <c r="AE1330" s="45">
        <v>7.8342381313689272E-5</v>
      </c>
    </row>
    <row r="1331" spans="1:31" ht="15" customHeight="1">
      <c r="A1331" s="42" t="s">
        <v>47</v>
      </c>
      <c r="B1331" s="42" t="s">
        <v>606</v>
      </c>
      <c r="C1331" s="42" t="s">
        <v>607</v>
      </c>
      <c r="D1331" s="42" t="s">
        <v>633</v>
      </c>
      <c r="E1331" s="42" t="s">
        <v>666</v>
      </c>
      <c r="F1331" s="42" t="s">
        <v>269</v>
      </c>
      <c r="G1331" s="42" t="s">
        <v>685</v>
      </c>
      <c r="H1331" s="43" t="s">
        <v>54</v>
      </c>
      <c r="I1331" s="44">
        <v>25</v>
      </c>
      <c r="J1331" s="45">
        <v>3.1727767219427049E-4</v>
      </c>
      <c r="K1331" s="45">
        <v>6.442865971131972E-4</v>
      </c>
      <c r="L1331" s="45">
        <v>9.0798784687845296E-4</v>
      </c>
      <c r="M1331" s="45">
        <v>8.9612229165469373E-4</v>
      </c>
      <c r="N1331" s="45">
        <v>9.3922712306664363E-4</v>
      </c>
      <c r="O1331" s="45">
        <v>7.5304441952013361E-4</v>
      </c>
      <c r="P1331" s="45">
        <v>7.6661048645140718E-4</v>
      </c>
      <c r="Q1331" s="45">
        <v>8.4187866332247356E-4</v>
      </c>
      <c r="R1331" s="45">
        <v>3.0785464336840498E-4</v>
      </c>
      <c r="S1331" s="45">
        <v>9.0487143329238257E-4</v>
      </c>
      <c r="T1331" s="45">
        <v>6.388956721759449E-4</v>
      </c>
      <c r="U1331" s="45">
        <v>6.9974831732984538E-4</v>
      </c>
      <c r="V1331" s="45">
        <v>7.3933663892874861E-4</v>
      </c>
      <c r="W1331" s="45">
        <v>7.0851075268326541E-4</v>
      </c>
      <c r="X1331" s="45">
        <v>6.4690112201515901E-4</v>
      </c>
      <c r="Y1331" s="45">
        <v>5.586873326494556E-4</v>
      </c>
      <c r="Z1331" s="45">
        <v>5.586873326494556E-4</v>
      </c>
      <c r="AA1331" s="45">
        <v>5.586873326494556E-4</v>
      </c>
      <c r="AB1331" s="45">
        <v>5.586873326494556E-4</v>
      </c>
      <c r="AC1331" s="45">
        <v>5.586873326494556E-4</v>
      </c>
      <c r="AD1331" s="45">
        <v>5.586873326494556E-4</v>
      </c>
      <c r="AE1331" s="45">
        <v>5.586873326494556E-4</v>
      </c>
    </row>
    <row r="1332" spans="1:31" ht="15" customHeight="1">
      <c r="A1332" s="42" t="s">
        <v>47</v>
      </c>
      <c r="B1332" s="42" t="s">
        <v>606</v>
      </c>
      <c r="C1332" s="42" t="s">
        <v>607</v>
      </c>
      <c r="D1332" s="42" t="s">
        <v>633</v>
      </c>
      <c r="E1332" s="42" t="s">
        <v>666</v>
      </c>
      <c r="F1332" s="42" t="s">
        <v>269</v>
      </c>
      <c r="G1332" s="42" t="s">
        <v>685</v>
      </c>
      <c r="H1332" s="43" t="s">
        <v>56</v>
      </c>
      <c r="I1332" s="44">
        <v>298</v>
      </c>
      <c r="J1332" s="45">
        <v>4.1631492903023324E-5</v>
      </c>
      <c r="K1332" s="45">
        <v>8.0643380442597029E-5</v>
      </c>
      <c r="L1332" s="45">
        <v>1.2110653468863387E-4</v>
      </c>
      <c r="M1332" s="45">
        <v>1.1740000191808687E-4</v>
      </c>
      <c r="N1332" s="45">
        <v>1.310496130975626E-4</v>
      </c>
      <c r="O1332" s="45">
        <v>1.0964375084819894E-4</v>
      </c>
      <c r="P1332" s="45">
        <v>1.1001092528039995E-4</v>
      </c>
      <c r="Q1332" s="45">
        <v>1.2354667831658854E-4</v>
      </c>
      <c r="R1332" s="45">
        <v>4.4956338470995841E-5</v>
      </c>
      <c r="S1332" s="45">
        <v>1.3486901541298759E-4</v>
      </c>
      <c r="T1332" s="45">
        <v>1.0339957848329019E-4</v>
      </c>
      <c r="U1332" s="45">
        <v>1.1239084617748945E-4</v>
      </c>
      <c r="V1332" s="45">
        <v>1.078952123303898E-4</v>
      </c>
      <c r="W1332" s="45">
        <v>1.0339957848329019E-4</v>
      </c>
      <c r="X1332" s="45">
        <v>9.4408310789091573E-5</v>
      </c>
      <c r="Y1332" s="45">
        <v>8.1534450226942719E-5</v>
      </c>
      <c r="Z1332" s="45">
        <v>8.1534450226942719E-5</v>
      </c>
      <c r="AA1332" s="45">
        <v>8.1534450226942719E-5</v>
      </c>
      <c r="AB1332" s="45">
        <v>8.1534450226942719E-5</v>
      </c>
      <c r="AC1332" s="45">
        <v>8.1534450226942719E-5</v>
      </c>
      <c r="AD1332" s="45">
        <v>8.1534450226942719E-5</v>
      </c>
      <c r="AE1332" s="45">
        <v>8.1534450226942719E-5</v>
      </c>
    </row>
    <row r="1333" spans="1:31" ht="15" customHeight="1">
      <c r="A1333" s="42" t="s">
        <v>47</v>
      </c>
      <c r="B1333" s="42" t="s">
        <v>606</v>
      </c>
      <c r="C1333" s="42" t="s">
        <v>607</v>
      </c>
      <c r="D1333" s="42" t="s">
        <v>633</v>
      </c>
      <c r="E1333" s="42" t="s">
        <v>666</v>
      </c>
      <c r="F1333" s="42" t="s">
        <v>269</v>
      </c>
      <c r="G1333" s="42" t="s">
        <v>686</v>
      </c>
      <c r="H1333" s="43" t="s">
        <v>54</v>
      </c>
      <c r="I1333" s="44">
        <v>25</v>
      </c>
      <c r="J1333" s="45">
        <v>5.8630816117883396E-4</v>
      </c>
      <c r="K1333" s="45">
        <v>3.6432038984217358E-4</v>
      </c>
      <c r="L1333" s="45">
        <v>4.4595388937595804E-4</v>
      </c>
      <c r="M1333" s="45">
        <v>3.5658370956568919E-4</v>
      </c>
      <c r="N1333" s="45">
        <v>4.305437831357846E-4</v>
      </c>
      <c r="O1333" s="45">
        <v>4.5307135323194894E-4</v>
      </c>
      <c r="P1333" s="45">
        <v>5.271239047335318E-4</v>
      </c>
      <c r="Q1333" s="45">
        <v>4.7809166122563229E-4</v>
      </c>
      <c r="R1333" s="45">
        <v>2.2491198738650451E-4</v>
      </c>
      <c r="S1333" s="45">
        <v>2.3332222081588744E-4</v>
      </c>
      <c r="T1333" s="45">
        <v>3.1037978756086191E-4</v>
      </c>
      <c r="U1333" s="45">
        <v>3.12747016538827E-4</v>
      </c>
      <c r="V1333" s="45">
        <v>3.3097025847361354E-4</v>
      </c>
      <c r="W1333" s="45">
        <v>2.9124552679470181E-4</v>
      </c>
      <c r="X1333" s="45">
        <v>3.3096082590307075E-4</v>
      </c>
      <c r="Y1333" s="45">
        <v>2.858298041890157E-4</v>
      </c>
      <c r="Z1333" s="45">
        <v>2.858298041890157E-4</v>
      </c>
      <c r="AA1333" s="45">
        <v>2.858298041890157E-4</v>
      </c>
      <c r="AB1333" s="45">
        <v>2.858298041890157E-4</v>
      </c>
      <c r="AC1333" s="45">
        <v>2.858298041890157E-4</v>
      </c>
      <c r="AD1333" s="45">
        <v>2.858298041890157E-4</v>
      </c>
      <c r="AE1333" s="45">
        <v>2.858298041890157E-4</v>
      </c>
    </row>
    <row r="1334" spans="1:31" ht="15" customHeight="1">
      <c r="A1334" s="42" t="s">
        <v>47</v>
      </c>
      <c r="B1334" s="42" t="s">
        <v>606</v>
      </c>
      <c r="C1334" s="42" t="s">
        <v>607</v>
      </c>
      <c r="D1334" s="42" t="s">
        <v>633</v>
      </c>
      <c r="E1334" s="42" t="s">
        <v>666</v>
      </c>
      <c r="F1334" s="42" t="s">
        <v>269</v>
      </c>
      <c r="G1334" s="42" t="s">
        <v>686</v>
      </c>
      <c r="H1334" s="43" t="s">
        <v>56</v>
      </c>
      <c r="I1334" s="44">
        <v>298</v>
      </c>
      <c r="J1334" s="45">
        <v>7.6932246389388602E-5</v>
      </c>
      <c r="K1334" s="45">
        <v>4.5600867583895707E-5</v>
      </c>
      <c r="L1334" s="45">
        <v>5.9480895431489596E-5</v>
      </c>
      <c r="M1334" s="45">
        <v>4.6715642024338393E-5</v>
      </c>
      <c r="N1334" s="45">
        <v>6.0073431458497137E-5</v>
      </c>
      <c r="O1334" s="45">
        <v>6.5967479849164432E-5</v>
      </c>
      <c r="P1334" s="45">
        <v>7.5643875895283584E-5</v>
      </c>
      <c r="Q1334" s="45">
        <v>7.0160510354520681E-5</v>
      </c>
      <c r="R1334" s="45">
        <v>3.2844134882942461E-5</v>
      </c>
      <c r="S1334" s="45">
        <v>3.4776142817233219E-5</v>
      </c>
      <c r="T1334" s="45">
        <v>5.0232206291558932E-5</v>
      </c>
      <c r="U1334" s="45">
        <v>5.0232206291558932E-5</v>
      </c>
      <c r="V1334" s="45">
        <v>4.8300198357268194E-5</v>
      </c>
      <c r="W1334" s="45">
        <v>4.2504174554395947E-5</v>
      </c>
      <c r="X1334" s="45">
        <v>4.8300198357268194E-5</v>
      </c>
      <c r="Y1334" s="45">
        <v>4.1713807672186176E-5</v>
      </c>
      <c r="Z1334" s="45">
        <v>4.1713807672186176E-5</v>
      </c>
      <c r="AA1334" s="45">
        <v>4.1713807672186176E-5</v>
      </c>
      <c r="AB1334" s="45">
        <v>4.1713807672186176E-5</v>
      </c>
      <c r="AC1334" s="45">
        <v>4.1713807672186176E-5</v>
      </c>
      <c r="AD1334" s="45">
        <v>4.1713807672186176E-5</v>
      </c>
      <c r="AE1334" s="45">
        <v>4.1713807672186176E-5</v>
      </c>
    </row>
    <row r="1335" spans="1:31" ht="15" customHeight="1">
      <c r="A1335" s="42" t="s">
        <v>47</v>
      </c>
      <c r="B1335" s="42" t="s">
        <v>606</v>
      </c>
      <c r="C1335" s="42" t="s">
        <v>607</v>
      </c>
      <c r="D1335" s="42" t="s">
        <v>633</v>
      </c>
      <c r="E1335" s="42" t="s">
        <v>666</v>
      </c>
      <c r="F1335" s="42" t="s">
        <v>269</v>
      </c>
      <c r="G1335" s="42" t="s">
        <v>687</v>
      </c>
      <c r="H1335" s="43" t="s">
        <v>54</v>
      </c>
      <c r="I1335" s="44">
        <v>25</v>
      </c>
      <c r="J1335" s="45">
        <v>3.6060113875690118E-5</v>
      </c>
      <c r="K1335" s="45">
        <v>3.8524978189409897E-5</v>
      </c>
      <c r="L1335" s="45">
        <v>4.5110364397140582E-5</v>
      </c>
      <c r="M1335" s="45">
        <v>3.9192031800207229E-5</v>
      </c>
      <c r="N1335" s="45">
        <v>3.7357923639137777E-5</v>
      </c>
      <c r="O1335" s="45">
        <v>3.5507097696010391E-5</v>
      </c>
      <c r="P1335" s="45">
        <v>3.3639553970825071E-5</v>
      </c>
      <c r="Q1335" s="45">
        <v>3.1755292463581819E-5</v>
      </c>
      <c r="R1335" s="45">
        <v>1.5943226229994729E-5</v>
      </c>
      <c r="S1335" s="45">
        <v>1.1160258360996308E-5</v>
      </c>
      <c r="T1335" s="45">
        <v>1.2754580983995783E-5</v>
      </c>
      <c r="U1335" s="45">
        <v>9.5659357379968372E-6</v>
      </c>
      <c r="V1335" s="45">
        <v>7.9716131149973643E-6</v>
      </c>
      <c r="W1335" s="45">
        <v>6.3772904919978915E-6</v>
      </c>
      <c r="X1335" s="45">
        <v>9.5659357379968372E-6</v>
      </c>
      <c r="Y1335" s="45">
        <v>8.261489955542725E-6</v>
      </c>
      <c r="Z1335" s="45">
        <v>8.261489955542725E-6</v>
      </c>
      <c r="AA1335" s="45">
        <v>8.261489955542725E-6</v>
      </c>
      <c r="AB1335" s="45">
        <v>8.261489955542725E-6</v>
      </c>
      <c r="AC1335" s="45">
        <v>8.261489955542725E-6</v>
      </c>
      <c r="AD1335" s="45">
        <v>8.261489955542725E-6</v>
      </c>
      <c r="AE1335" s="45">
        <v>8.261489955542725E-6</v>
      </c>
    </row>
    <row r="1336" spans="1:31" ht="15" customHeight="1">
      <c r="A1336" s="42" t="s">
        <v>47</v>
      </c>
      <c r="B1336" s="42" t="s">
        <v>606</v>
      </c>
      <c r="C1336" s="42" t="s">
        <v>607</v>
      </c>
      <c r="D1336" s="42" t="s">
        <v>633</v>
      </c>
      <c r="E1336" s="42" t="s">
        <v>666</v>
      </c>
      <c r="F1336" s="42" t="s">
        <v>269</v>
      </c>
      <c r="G1336" s="42" t="s">
        <v>688</v>
      </c>
      <c r="H1336" s="43" t="s">
        <v>54</v>
      </c>
      <c r="I1336" s="44">
        <v>25</v>
      </c>
      <c r="J1336" s="45">
        <v>1.2603240808474777E-5</v>
      </c>
      <c r="K1336" s="45">
        <v>1.4664671436282567E-5</v>
      </c>
      <c r="L1336" s="45">
        <v>1.7321068036958357E-5</v>
      </c>
      <c r="M1336" s="45">
        <v>1.4793280007544404E-5</v>
      </c>
      <c r="N1336" s="45">
        <v>1.2838410767353432E-5</v>
      </c>
      <c r="O1336" s="45">
        <v>1.5189421195475675E-5</v>
      </c>
      <c r="P1336" s="45">
        <v>1.4330828931759578E-5</v>
      </c>
      <c r="Q1336" s="45">
        <v>1.3472236668043481E-5</v>
      </c>
      <c r="R1336" s="45">
        <v>7.746536084124991E-6</v>
      </c>
      <c r="S1336" s="45">
        <v>8.7569538342282747E-6</v>
      </c>
      <c r="T1336" s="45">
        <v>1.0777789334434779E-5</v>
      </c>
      <c r="U1336" s="45">
        <v>8.7569538342282747E-6</v>
      </c>
      <c r="V1336" s="45">
        <v>9.4305656676304441E-6</v>
      </c>
      <c r="W1336" s="45">
        <v>8.0833420008260749E-6</v>
      </c>
      <c r="X1336" s="45">
        <v>1.0440983417733696E-5</v>
      </c>
      <c r="Y1336" s="45">
        <v>9.0172129516790992E-6</v>
      </c>
      <c r="Z1336" s="45">
        <v>9.0172129516790992E-6</v>
      </c>
      <c r="AA1336" s="45">
        <v>9.0172129516790992E-6</v>
      </c>
      <c r="AB1336" s="45">
        <v>9.0172129516790992E-6</v>
      </c>
      <c r="AC1336" s="45">
        <v>9.0172129516790992E-6</v>
      </c>
      <c r="AD1336" s="45">
        <v>9.0172129516790992E-6</v>
      </c>
      <c r="AE1336" s="45">
        <v>9.0172129516790992E-6</v>
      </c>
    </row>
    <row r="1337" spans="1:31" ht="15" customHeight="1">
      <c r="A1337" s="42" t="s">
        <v>47</v>
      </c>
      <c r="B1337" s="42" t="s">
        <v>606</v>
      </c>
      <c r="C1337" s="42" t="s">
        <v>607</v>
      </c>
      <c r="D1337" s="42" t="s">
        <v>633</v>
      </c>
      <c r="E1337" s="42" t="s">
        <v>666</v>
      </c>
      <c r="F1337" s="42" t="s">
        <v>269</v>
      </c>
      <c r="G1337" s="42" t="s">
        <v>689</v>
      </c>
      <c r="H1337" s="43" t="s">
        <v>54</v>
      </c>
      <c r="I1337" s="44">
        <v>25</v>
      </c>
      <c r="J1337" s="45">
        <v>5.6737512392448135E-5</v>
      </c>
      <c r="K1337" s="45">
        <v>1.4754432117491416E-5</v>
      </c>
      <c r="L1337" s="45">
        <v>4.1231921966589627E-5</v>
      </c>
      <c r="M1337" s="45">
        <v>3.7886107346873933E-5</v>
      </c>
      <c r="N1337" s="45">
        <v>3.3393362915527779E-5</v>
      </c>
      <c r="O1337" s="45">
        <v>3.0391124047075367E-5</v>
      </c>
      <c r="P1337" s="45">
        <v>2.2938596232606848E-5</v>
      </c>
      <c r="Q1337" s="45">
        <v>3.2346439841330165E-5</v>
      </c>
      <c r="R1337" s="45">
        <v>2.1564293227553443E-5</v>
      </c>
      <c r="S1337" s="45">
        <v>2.0486078566175782E-5</v>
      </c>
      <c r="T1337" s="45">
        <v>1.7251434582042795E-5</v>
      </c>
      <c r="U1337" s="45">
        <v>2.3720722550308763E-5</v>
      </c>
      <c r="V1337" s="45">
        <v>2.4798937211686431E-5</v>
      </c>
      <c r="W1337" s="45">
        <v>2.3720722550308763E-5</v>
      </c>
      <c r="X1337" s="45">
        <v>2.9111795857197181E-5</v>
      </c>
      <c r="Y1337" s="45">
        <v>2.5142005513033929E-5</v>
      </c>
      <c r="Z1337" s="45">
        <v>2.5142005513033929E-5</v>
      </c>
      <c r="AA1337" s="45">
        <v>2.5142005513033929E-5</v>
      </c>
      <c r="AB1337" s="45">
        <v>2.5142005513033929E-5</v>
      </c>
      <c r="AC1337" s="45">
        <v>2.5142005513033929E-5</v>
      </c>
      <c r="AD1337" s="45">
        <v>2.5142005513033929E-5</v>
      </c>
      <c r="AE1337" s="45">
        <v>2.5142005513033929E-5</v>
      </c>
    </row>
    <row r="1338" spans="1:31" ht="15" customHeight="1">
      <c r="A1338" s="42" t="s">
        <v>47</v>
      </c>
      <c r="B1338" s="42" t="s">
        <v>606</v>
      </c>
      <c r="C1338" s="42" t="s">
        <v>607</v>
      </c>
      <c r="D1338" s="42" t="s">
        <v>633</v>
      </c>
      <c r="E1338" s="42" t="s">
        <v>666</v>
      </c>
      <c r="F1338" s="42" t="s">
        <v>269</v>
      </c>
      <c r="G1338" s="42" t="s">
        <v>690</v>
      </c>
      <c r="H1338" s="43" t="s">
        <v>54</v>
      </c>
      <c r="I1338" s="44">
        <v>25</v>
      </c>
      <c r="J1338" s="45">
        <v>1.6871225301008137E-5</v>
      </c>
      <c r="K1338" s="45">
        <v>3.4101404223190657E-5</v>
      </c>
      <c r="L1338" s="45">
        <v>5.3269971078160464E-5</v>
      </c>
      <c r="M1338" s="45">
        <v>4.8884881475480141E-5</v>
      </c>
      <c r="N1338" s="45">
        <v>5.1558100933196646E-5</v>
      </c>
      <c r="O1338" s="45">
        <v>4.0666389078031397E-5</v>
      </c>
      <c r="P1338" s="45">
        <v>3.8367694045065465E-5</v>
      </c>
      <c r="Q1338" s="45">
        <v>4.0397278893551563E-5</v>
      </c>
      <c r="R1338" s="45">
        <v>1.4427599604839835E-5</v>
      </c>
      <c r="S1338" s="45">
        <v>4.3282798814519499E-5</v>
      </c>
      <c r="T1338" s="45">
        <v>3.3183479091131571E-5</v>
      </c>
      <c r="U1338" s="45">
        <v>3.6068999012099514E-5</v>
      </c>
      <c r="V1338" s="45">
        <v>3.4626239051615542E-5</v>
      </c>
      <c r="W1338" s="45">
        <v>3.3183479091131571E-5</v>
      </c>
      <c r="X1338" s="45">
        <v>3.0297959170163632E-5</v>
      </c>
      <c r="Y1338" s="45">
        <v>2.6166419283323138E-5</v>
      </c>
      <c r="Z1338" s="45">
        <v>2.6166419283323138E-5</v>
      </c>
      <c r="AA1338" s="45">
        <v>2.6166419283323138E-5</v>
      </c>
      <c r="AB1338" s="45">
        <v>2.6166419283323138E-5</v>
      </c>
      <c r="AC1338" s="45">
        <v>2.6166419283323138E-5</v>
      </c>
      <c r="AD1338" s="45">
        <v>2.6166419283323138E-5</v>
      </c>
      <c r="AE1338" s="45">
        <v>2.6166419283323135E-5</v>
      </c>
    </row>
    <row r="1339" spans="1:31" ht="15" customHeight="1">
      <c r="A1339" s="42" t="s">
        <v>47</v>
      </c>
      <c r="B1339" s="42" t="s">
        <v>606</v>
      </c>
      <c r="C1339" s="42" t="s">
        <v>607</v>
      </c>
      <c r="D1339" s="42" t="s">
        <v>633</v>
      </c>
      <c r="E1339" s="42" t="s">
        <v>666</v>
      </c>
      <c r="F1339" s="42" t="s">
        <v>269</v>
      </c>
      <c r="G1339" s="42" t="s">
        <v>691</v>
      </c>
      <c r="H1339" s="43" t="s">
        <v>54</v>
      </c>
      <c r="I1339" s="44">
        <v>25</v>
      </c>
      <c r="J1339" s="45">
        <v>3.1176908903350574E-5</v>
      </c>
      <c r="K1339" s="45">
        <v>1.9283090687319607E-5</v>
      </c>
      <c r="L1339" s="45">
        <v>2.6163291580300744E-5</v>
      </c>
      <c r="M1339" s="45">
        <v>1.9452202607322947E-5</v>
      </c>
      <c r="N1339" s="45">
        <v>2.3634347094446092E-5</v>
      </c>
      <c r="O1339" s="45">
        <v>2.4467050618848636E-5</v>
      </c>
      <c r="P1339" s="45">
        <v>2.6381753260739222E-5</v>
      </c>
      <c r="Q1339" s="45">
        <v>2.2941075735299057E-5</v>
      </c>
      <c r="R1339" s="45">
        <v>1.0540494256759038E-5</v>
      </c>
      <c r="S1339" s="45">
        <v>1.116052333068603E-5</v>
      </c>
      <c r="T1339" s="45">
        <v>1.6120755922102052E-5</v>
      </c>
      <c r="U1339" s="45">
        <v>1.6120755922102052E-5</v>
      </c>
      <c r="V1339" s="45">
        <v>1.5500726848174998E-5</v>
      </c>
      <c r="W1339" s="45">
        <v>1.3640639626394012E-5</v>
      </c>
      <c r="X1339" s="45">
        <v>1.5500726848174998E-5</v>
      </c>
      <c r="Y1339" s="45">
        <v>1.3386991368878411E-5</v>
      </c>
      <c r="Z1339" s="45">
        <v>1.3386991368878411E-5</v>
      </c>
      <c r="AA1339" s="45">
        <v>1.3386991368878411E-5</v>
      </c>
      <c r="AB1339" s="45">
        <v>1.3386991368878411E-5</v>
      </c>
      <c r="AC1339" s="45">
        <v>1.3386991368878411E-5</v>
      </c>
      <c r="AD1339" s="45">
        <v>1.3386991368878411E-5</v>
      </c>
      <c r="AE1339" s="45">
        <v>1.3386991368878411E-5</v>
      </c>
    </row>
    <row r="1340" spans="1:31" ht="15" customHeight="1">
      <c r="A1340" s="42" t="s">
        <v>47</v>
      </c>
      <c r="B1340" s="42" t="s">
        <v>606</v>
      </c>
      <c r="C1340" s="42" t="s">
        <v>607</v>
      </c>
      <c r="D1340" s="42" t="s">
        <v>633</v>
      </c>
      <c r="E1340" s="42" t="s">
        <v>666</v>
      </c>
      <c r="F1340" s="42" t="s">
        <v>269</v>
      </c>
      <c r="G1340" s="42" t="s">
        <v>692</v>
      </c>
      <c r="H1340" s="43" t="s">
        <v>54</v>
      </c>
      <c r="I1340" s="44">
        <v>25</v>
      </c>
      <c r="J1340" s="45">
        <v>2.035365606786795E-5</v>
      </c>
      <c r="K1340" s="45">
        <v>2.0274023997985249E-5</v>
      </c>
      <c r="L1340" s="45">
        <v>2.2212282505230204E-5</v>
      </c>
      <c r="M1340" s="45">
        <v>2.0396005201698551E-5</v>
      </c>
      <c r="N1340" s="45">
        <v>2.0600016253705344E-5</v>
      </c>
      <c r="O1340" s="45">
        <v>2.0805017251684203E-5</v>
      </c>
      <c r="P1340" s="45">
        <v>2.1011008195635128E-5</v>
      </c>
      <c r="Q1340" s="45">
        <v>2.1217989085558184E-5</v>
      </c>
      <c r="R1340" s="45">
        <v>1.0652813244424348E-5</v>
      </c>
      <c r="S1340" s="45">
        <v>7.4569692710970555E-6</v>
      </c>
      <c r="T1340" s="45">
        <v>8.5222505955394661E-6</v>
      </c>
      <c r="U1340" s="45">
        <v>6.3916879466546153E-6</v>
      </c>
      <c r="V1340" s="45">
        <v>5.3264066222121742E-6</v>
      </c>
      <c r="W1340" s="45">
        <v>4.2611252977697331E-6</v>
      </c>
      <c r="X1340" s="45">
        <v>6.3916879466546153E-6</v>
      </c>
      <c r="Y1340" s="45">
        <v>5.5200941357471672E-6</v>
      </c>
      <c r="Z1340" s="45">
        <v>5.5200941357471672E-6</v>
      </c>
      <c r="AA1340" s="45">
        <v>5.5200941357471672E-6</v>
      </c>
      <c r="AB1340" s="45">
        <v>5.5200941357471672E-6</v>
      </c>
      <c r="AC1340" s="45">
        <v>5.5200941357471672E-6</v>
      </c>
      <c r="AD1340" s="45">
        <v>5.5200941357471672E-6</v>
      </c>
      <c r="AE1340" s="45">
        <v>5.5200941357471664E-6</v>
      </c>
    </row>
    <row r="1341" spans="1:31" ht="15" customHeight="1">
      <c r="A1341" s="42" t="s">
        <v>47</v>
      </c>
      <c r="B1341" s="42" t="s">
        <v>606</v>
      </c>
      <c r="C1341" s="42" t="s">
        <v>607</v>
      </c>
      <c r="D1341" s="42" t="s">
        <v>633</v>
      </c>
      <c r="E1341" s="42" t="s">
        <v>666</v>
      </c>
      <c r="F1341" s="42" t="s">
        <v>269</v>
      </c>
      <c r="G1341" s="42" t="s">
        <v>692</v>
      </c>
      <c r="H1341" s="43" t="s">
        <v>56</v>
      </c>
      <c r="I1341" s="44">
        <v>298</v>
      </c>
      <c r="J1341" s="45">
        <v>4.8291601029095236E-5</v>
      </c>
      <c r="K1341" s="45">
        <v>4.732023028210146E-5</v>
      </c>
      <c r="L1341" s="45">
        <v>5.0994182757374697E-5</v>
      </c>
      <c r="M1341" s="45">
        <v>4.6050490862878584E-5</v>
      </c>
      <c r="N1341" s="45">
        <v>4.5735961722052359E-5</v>
      </c>
      <c r="O1341" s="45">
        <v>4.5414760966314005E-5</v>
      </c>
      <c r="P1341" s="45">
        <v>4.508688838250792E-5</v>
      </c>
      <c r="Q1341" s="45">
        <v>4.4752343752551748E-5</v>
      </c>
      <c r="R1341" s="45">
        <v>2.2080851877227934E-5</v>
      </c>
      <c r="S1341" s="45">
        <v>1.5456596314059579E-5</v>
      </c>
      <c r="T1341" s="45">
        <v>1.766468150178232E-5</v>
      </c>
      <c r="U1341" s="45">
        <v>1.3248511126336772E-5</v>
      </c>
      <c r="V1341" s="45">
        <v>1.1040425938613967E-5</v>
      </c>
      <c r="W1341" s="45">
        <v>8.8323407508911599E-6</v>
      </c>
      <c r="X1341" s="45">
        <v>1.3248511126336772E-5</v>
      </c>
      <c r="Y1341" s="45">
        <v>1.1441895972745394E-5</v>
      </c>
      <c r="Z1341" s="45">
        <v>1.1441895972745394E-5</v>
      </c>
      <c r="AA1341" s="45">
        <v>1.1441895972745394E-5</v>
      </c>
      <c r="AB1341" s="45">
        <v>1.1441895972745394E-5</v>
      </c>
      <c r="AC1341" s="45">
        <v>1.1441895972745394E-5</v>
      </c>
      <c r="AD1341" s="45">
        <v>1.1441895972745394E-5</v>
      </c>
      <c r="AE1341" s="45">
        <v>1.1441895972745394E-5</v>
      </c>
    </row>
    <row r="1342" spans="1:31" ht="15" customHeight="1">
      <c r="A1342" s="42" t="s">
        <v>47</v>
      </c>
      <c r="B1342" s="42" t="s">
        <v>606</v>
      </c>
      <c r="C1342" s="42" t="s">
        <v>607</v>
      </c>
      <c r="D1342" s="42" t="s">
        <v>633</v>
      </c>
      <c r="E1342" s="42" t="s">
        <v>666</v>
      </c>
      <c r="F1342" s="42" t="s">
        <v>269</v>
      </c>
      <c r="G1342" s="42" t="s">
        <v>693</v>
      </c>
      <c r="H1342" s="43" t="s">
        <v>54</v>
      </c>
      <c r="I1342" s="44">
        <v>25</v>
      </c>
      <c r="J1342" s="45">
        <v>7.1137331856610226E-6</v>
      </c>
      <c r="K1342" s="45">
        <v>7.7173801153114794E-6</v>
      </c>
      <c r="L1342" s="45">
        <v>8.5288705083840777E-6</v>
      </c>
      <c r="M1342" s="45">
        <v>7.6986010197731986E-6</v>
      </c>
      <c r="N1342" s="45">
        <v>7.0793942681052797E-6</v>
      </c>
      <c r="O1342" s="45">
        <v>8.9000845048081188E-6</v>
      </c>
      <c r="P1342" s="45">
        <v>8.950926174484588E-6</v>
      </c>
      <c r="Q1342" s="45">
        <v>9.0017678441611232E-6</v>
      </c>
      <c r="R1342" s="45">
        <v>5.1760165103926506E-6</v>
      </c>
      <c r="S1342" s="45">
        <v>5.8511490987047405E-6</v>
      </c>
      <c r="T1342" s="45">
        <v>7.201414275328927E-6</v>
      </c>
      <c r="U1342" s="45">
        <v>5.8511490987047405E-6</v>
      </c>
      <c r="V1342" s="45">
        <v>6.3012374909127942E-6</v>
      </c>
      <c r="W1342" s="45">
        <v>5.4010607064966817E-6</v>
      </c>
      <c r="X1342" s="45">
        <v>6.9763700792248756E-6</v>
      </c>
      <c r="Y1342" s="45">
        <v>6.0250468866033026E-6</v>
      </c>
      <c r="Z1342" s="45">
        <v>6.0250468866033026E-6</v>
      </c>
      <c r="AA1342" s="45">
        <v>6.0250468866033026E-6</v>
      </c>
      <c r="AB1342" s="45">
        <v>6.0250468866033026E-6</v>
      </c>
      <c r="AC1342" s="45">
        <v>6.0250468866033026E-6</v>
      </c>
      <c r="AD1342" s="45">
        <v>6.0250468866033026E-6</v>
      </c>
      <c r="AE1342" s="45">
        <v>6.0250468866033026E-6</v>
      </c>
    </row>
    <row r="1343" spans="1:31" ht="15" customHeight="1">
      <c r="A1343" s="42" t="s">
        <v>47</v>
      </c>
      <c r="B1343" s="42" t="s">
        <v>606</v>
      </c>
      <c r="C1343" s="42" t="s">
        <v>607</v>
      </c>
      <c r="D1343" s="42" t="s">
        <v>633</v>
      </c>
      <c r="E1343" s="42" t="s">
        <v>666</v>
      </c>
      <c r="F1343" s="42" t="s">
        <v>269</v>
      </c>
      <c r="G1343" s="42" t="s">
        <v>693</v>
      </c>
      <c r="H1343" s="43" t="s">
        <v>56</v>
      </c>
      <c r="I1343" s="44">
        <v>298</v>
      </c>
      <c r="J1343" s="45">
        <v>1.5992388095204437E-5</v>
      </c>
      <c r="K1343" s="45">
        <v>1.8004143243212589E-5</v>
      </c>
      <c r="L1343" s="45">
        <v>2.0620835366728667E-5</v>
      </c>
      <c r="M1343" s="45">
        <v>1.9266538882836681E-5</v>
      </c>
      <c r="N1343" s="45">
        <v>1.8317483680501569E-5</v>
      </c>
      <c r="O1343" s="45">
        <v>2.3783433851974961E-5</v>
      </c>
      <c r="P1343" s="45">
        <v>2.4678639306438487E-5</v>
      </c>
      <c r="Q1343" s="45">
        <v>2.5582470935380773E-5</v>
      </c>
      <c r="R1343" s="45">
        <v>1.5149022906566545E-5</v>
      </c>
      <c r="S1343" s="45">
        <v>1.7124982416118715E-5</v>
      </c>
      <c r="T1343" s="45">
        <v>2.107690143522308E-5</v>
      </c>
      <c r="U1343" s="45">
        <v>1.7124982416118715E-5</v>
      </c>
      <c r="V1343" s="45">
        <v>1.8442288755820145E-5</v>
      </c>
      <c r="W1343" s="45">
        <v>1.5807676076417268E-5</v>
      </c>
      <c r="X1343" s="45">
        <v>2.04182482653723E-5</v>
      </c>
      <c r="Y1343" s="45">
        <v>1.7633941683730622E-5</v>
      </c>
      <c r="Z1343" s="45">
        <v>1.7633941683730622E-5</v>
      </c>
      <c r="AA1343" s="45">
        <v>1.7633941683730622E-5</v>
      </c>
      <c r="AB1343" s="45">
        <v>1.7633941683730622E-5</v>
      </c>
      <c r="AC1343" s="45">
        <v>1.7633941683730622E-5</v>
      </c>
      <c r="AD1343" s="45">
        <v>1.7633941683730622E-5</v>
      </c>
      <c r="AE1343" s="45">
        <v>1.7633941683730622E-5</v>
      </c>
    </row>
    <row r="1344" spans="1:31" ht="15" customHeight="1">
      <c r="A1344" s="42" t="s">
        <v>47</v>
      </c>
      <c r="B1344" s="42" t="s">
        <v>606</v>
      </c>
      <c r="C1344" s="42" t="s">
        <v>607</v>
      </c>
      <c r="D1344" s="42" t="s">
        <v>633</v>
      </c>
      <c r="E1344" s="42" t="s">
        <v>666</v>
      </c>
      <c r="F1344" s="42" t="s">
        <v>269</v>
      </c>
      <c r="G1344" s="42" t="s">
        <v>694</v>
      </c>
      <c r="H1344" s="43" t="s">
        <v>54</v>
      </c>
      <c r="I1344" s="44">
        <v>25</v>
      </c>
      <c r="J1344" s="45">
        <v>3.2024741168685071E-5</v>
      </c>
      <c r="K1344" s="45">
        <v>7.7646172661272132E-6</v>
      </c>
      <c r="L1344" s="45">
        <v>2.03025426904676E-5</v>
      </c>
      <c r="M1344" s="45">
        <v>1.9716386393492982E-5</v>
      </c>
      <c r="N1344" s="45">
        <v>1.8413866505821415E-5</v>
      </c>
      <c r="O1344" s="45">
        <v>1.7807365319202688E-5</v>
      </c>
      <c r="P1344" s="45">
        <v>1.4327271813938577E-5</v>
      </c>
      <c r="Q1344" s="45">
        <v>2.1612977058772501E-5</v>
      </c>
      <c r="R1344" s="45">
        <v>1.4408651372515059E-5</v>
      </c>
      <c r="S1344" s="45">
        <v>1.36882188038893E-5</v>
      </c>
      <c r="T1344" s="45">
        <v>1.1526921098012048E-5</v>
      </c>
      <c r="U1344" s="45">
        <v>1.5849516509766571E-5</v>
      </c>
      <c r="V1344" s="45">
        <v>1.6569949078392309E-5</v>
      </c>
      <c r="W1344" s="45">
        <v>1.5849516509766571E-5</v>
      </c>
      <c r="X1344" s="45">
        <v>1.9451679352895337E-5</v>
      </c>
      <c r="Y1344" s="45">
        <v>1.6799177622955064E-5</v>
      </c>
      <c r="Z1344" s="45">
        <v>1.6799177622955064E-5</v>
      </c>
      <c r="AA1344" s="45">
        <v>1.6799177622955064E-5</v>
      </c>
      <c r="AB1344" s="45">
        <v>1.6799177622955064E-5</v>
      </c>
      <c r="AC1344" s="45">
        <v>1.6799177622955064E-5</v>
      </c>
      <c r="AD1344" s="45">
        <v>1.6799177622955064E-5</v>
      </c>
      <c r="AE1344" s="45">
        <v>1.6799177622955064E-5</v>
      </c>
    </row>
    <row r="1345" spans="1:31" ht="15" customHeight="1">
      <c r="A1345" s="42" t="s">
        <v>47</v>
      </c>
      <c r="B1345" s="42" t="s">
        <v>606</v>
      </c>
      <c r="C1345" s="42" t="s">
        <v>607</v>
      </c>
      <c r="D1345" s="42" t="s">
        <v>633</v>
      </c>
      <c r="E1345" s="42" t="s">
        <v>666</v>
      </c>
      <c r="F1345" s="42" t="s">
        <v>269</v>
      </c>
      <c r="G1345" s="42" t="s">
        <v>694</v>
      </c>
      <c r="H1345" s="43" t="s">
        <v>56</v>
      </c>
      <c r="I1345" s="44">
        <v>298</v>
      </c>
      <c r="J1345" s="45">
        <v>7.6371885774821551E-5</v>
      </c>
      <c r="K1345" s="45">
        <v>1.8919426410842636E-5</v>
      </c>
      <c r="L1345" s="45">
        <v>5.0522138377545562E-5</v>
      </c>
      <c r="M1345" s="45">
        <v>5.0085666224929912E-5</v>
      </c>
      <c r="N1345" s="45">
        <v>4.7731496300746039E-5</v>
      </c>
      <c r="O1345" s="45">
        <v>4.7082541595631774E-5</v>
      </c>
      <c r="P1345" s="45">
        <v>3.8623968856590644E-5</v>
      </c>
      <c r="Q1345" s="45">
        <v>5.938551353432129E-5</v>
      </c>
      <c r="R1345" s="45">
        <v>4.0337329947841032E-5</v>
      </c>
      <c r="S1345" s="45">
        <v>3.8320463450448969E-5</v>
      </c>
      <c r="T1345" s="45">
        <v>3.2269863958272842E-5</v>
      </c>
      <c r="U1345" s="45">
        <v>4.4371062942625164E-5</v>
      </c>
      <c r="V1345" s="45">
        <v>4.6387929440017173E-5</v>
      </c>
      <c r="W1345" s="45">
        <v>4.4371062942625164E-5</v>
      </c>
      <c r="X1345" s="45">
        <v>5.4455395429585417E-5</v>
      </c>
      <c r="Y1345" s="45">
        <v>4.7029659689187405E-5</v>
      </c>
      <c r="Z1345" s="45">
        <v>4.7029659689187405E-5</v>
      </c>
      <c r="AA1345" s="45">
        <v>4.7029659689187405E-5</v>
      </c>
      <c r="AB1345" s="45">
        <v>4.7029659689187405E-5</v>
      </c>
      <c r="AC1345" s="45">
        <v>4.7029659689187405E-5</v>
      </c>
      <c r="AD1345" s="45">
        <v>4.7029659689187405E-5</v>
      </c>
      <c r="AE1345" s="45">
        <v>4.7029659689187405E-5</v>
      </c>
    </row>
    <row r="1346" spans="1:31" ht="15" customHeight="1">
      <c r="A1346" s="42" t="s">
        <v>47</v>
      </c>
      <c r="B1346" s="42" t="s">
        <v>606</v>
      </c>
      <c r="C1346" s="42" t="s">
        <v>607</v>
      </c>
      <c r="D1346" s="42" t="s">
        <v>633</v>
      </c>
      <c r="E1346" s="42" t="s">
        <v>666</v>
      </c>
      <c r="F1346" s="42" t="s">
        <v>269</v>
      </c>
      <c r="G1346" s="42" t="s">
        <v>695</v>
      </c>
      <c r="H1346" s="43" t="s">
        <v>54</v>
      </c>
      <c r="I1346" s="44">
        <v>25</v>
      </c>
      <c r="J1346" s="45">
        <v>9.5227407878966311E-6</v>
      </c>
      <c r="K1346" s="45">
        <v>1.7946089007157758E-5</v>
      </c>
      <c r="L1346" s="45">
        <v>2.6230061814986016E-5</v>
      </c>
      <c r="M1346" s="45">
        <v>2.5440280869874129E-5</v>
      </c>
      <c r="N1346" s="45">
        <v>2.8430319829695572E-5</v>
      </c>
      <c r="O1346" s="45">
        <v>2.3828050762572158E-5</v>
      </c>
      <c r="P1346" s="45">
        <v>2.3964168333731326E-5</v>
      </c>
      <c r="Q1346" s="45">
        <v>2.6992320213477399E-5</v>
      </c>
      <c r="R1346" s="45">
        <v>9.6401143619562207E-6</v>
      </c>
      <c r="S1346" s="45">
        <v>2.892034308586854E-5</v>
      </c>
      <c r="T1346" s="45">
        <v>2.2172263032499295E-5</v>
      </c>
      <c r="U1346" s="45">
        <v>2.4100285904890545E-5</v>
      </c>
      <c r="V1346" s="45">
        <v>2.3136274468694917E-5</v>
      </c>
      <c r="W1346" s="45">
        <v>2.2172263032499295E-5</v>
      </c>
      <c r="X1346" s="45">
        <v>2.0244240160108063E-5</v>
      </c>
      <c r="Y1346" s="45">
        <v>1.7483661956456966E-5</v>
      </c>
      <c r="Z1346" s="45">
        <v>1.7483661956456966E-5</v>
      </c>
      <c r="AA1346" s="45">
        <v>1.7483661956456966E-5</v>
      </c>
      <c r="AB1346" s="45">
        <v>1.7483661956456966E-5</v>
      </c>
      <c r="AC1346" s="45">
        <v>1.7483661956456966E-5</v>
      </c>
      <c r="AD1346" s="45">
        <v>1.7483661956456966E-5</v>
      </c>
      <c r="AE1346" s="45">
        <v>1.748366195645697E-5</v>
      </c>
    </row>
    <row r="1347" spans="1:31" ht="15" customHeight="1">
      <c r="A1347" s="42" t="s">
        <v>47</v>
      </c>
      <c r="B1347" s="42" t="s">
        <v>606</v>
      </c>
      <c r="C1347" s="42" t="s">
        <v>607</v>
      </c>
      <c r="D1347" s="42" t="s">
        <v>633</v>
      </c>
      <c r="E1347" s="42" t="s">
        <v>666</v>
      </c>
      <c r="F1347" s="42" t="s">
        <v>269</v>
      </c>
      <c r="G1347" s="42" t="s">
        <v>695</v>
      </c>
      <c r="H1347" s="43" t="s">
        <v>56</v>
      </c>
      <c r="I1347" s="44">
        <v>298</v>
      </c>
      <c r="J1347" s="45">
        <v>2.2709619037534197E-5</v>
      </c>
      <c r="K1347" s="45">
        <v>4.372781023148894E-5</v>
      </c>
      <c r="L1347" s="45">
        <v>6.5272553929439679E-5</v>
      </c>
      <c r="M1347" s="45">
        <v>6.4626113065906885E-5</v>
      </c>
      <c r="N1347" s="45">
        <v>7.3695641561815831E-5</v>
      </c>
      <c r="O1347" s="45">
        <v>6.3001189174337709E-5</v>
      </c>
      <c r="P1347" s="45">
        <v>6.4603457198016863E-5</v>
      </c>
      <c r="Q1347" s="45">
        <v>7.4166219350590244E-5</v>
      </c>
      <c r="R1347" s="45">
        <v>2.6987707849945251E-5</v>
      </c>
      <c r="S1347" s="45">
        <v>8.0963123549835446E-5</v>
      </c>
      <c r="T1347" s="45">
        <v>6.2071728054874048E-5</v>
      </c>
      <c r="U1347" s="45">
        <v>6.7469269624863127E-5</v>
      </c>
      <c r="V1347" s="45">
        <v>6.4770498839868587E-5</v>
      </c>
      <c r="W1347" s="45">
        <v>6.2071728054874048E-5</v>
      </c>
      <c r="X1347" s="45">
        <v>5.6674186484885043E-5</v>
      </c>
      <c r="Y1347" s="45">
        <v>4.8945888327855265E-5</v>
      </c>
      <c r="Z1347" s="45">
        <v>4.8945888327855265E-5</v>
      </c>
      <c r="AA1347" s="45">
        <v>4.8945888327855265E-5</v>
      </c>
      <c r="AB1347" s="45">
        <v>4.8945888327855265E-5</v>
      </c>
      <c r="AC1347" s="45">
        <v>4.8945888327855265E-5</v>
      </c>
      <c r="AD1347" s="45">
        <v>4.8945888327855265E-5</v>
      </c>
      <c r="AE1347" s="45">
        <v>4.8945888327855258E-5</v>
      </c>
    </row>
    <row r="1348" spans="1:31" ht="15" customHeight="1">
      <c r="A1348" s="42" t="s">
        <v>47</v>
      </c>
      <c r="B1348" s="42" t="s">
        <v>606</v>
      </c>
      <c r="C1348" s="42" t="s">
        <v>607</v>
      </c>
      <c r="D1348" s="42" t="s">
        <v>633</v>
      </c>
      <c r="E1348" s="42" t="s">
        <v>666</v>
      </c>
      <c r="F1348" s="42" t="s">
        <v>269</v>
      </c>
      <c r="G1348" s="42" t="s">
        <v>696</v>
      </c>
      <c r="H1348" s="43" t="s">
        <v>54</v>
      </c>
      <c r="I1348" s="44">
        <v>25</v>
      </c>
      <c r="J1348" s="45">
        <v>1.7597395373336278E-5</v>
      </c>
      <c r="K1348" s="45">
        <v>1.0147853723055713E-5</v>
      </c>
      <c r="L1348" s="45">
        <v>1.2882769439237515E-5</v>
      </c>
      <c r="M1348" s="45">
        <v>1.0123160431844609E-5</v>
      </c>
      <c r="N1348" s="45">
        <v>1.3032521266284719E-5</v>
      </c>
      <c r="O1348" s="45">
        <v>1.4336215665415352E-5</v>
      </c>
      <c r="P1348" s="45">
        <v>1.6477841366664807E-5</v>
      </c>
      <c r="Q1348" s="45">
        <v>1.5328578539176648E-5</v>
      </c>
      <c r="R1348" s="45">
        <v>7.0428604098919865E-6</v>
      </c>
      <c r="S1348" s="45">
        <v>7.4571463163562104E-6</v>
      </c>
      <c r="T1348" s="45">
        <v>1.0771433568070092E-5</v>
      </c>
      <c r="U1348" s="45">
        <v>1.0771433568070092E-5</v>
      </c>
      <c r="V1348" s="45">
        <v>1.0357147661605856E-5</v>
      </c>
      <c r="W1348" s="45">
        <v>9.114289942213157E-6</v>
      </c>
      <c r="X1348" s="45">
        <v>1.0357147661605856E-5</v>
      </c>
      <c r="Y1348" s="45">
        <v>8.944809344114149E-6</v>
      </c>
      <c r="Z1348" s="45">
        <v>8.944809344114149E-6</v>
      </c>
      <c r="AA1348" s="45">
        <v>8.944809344114149E-6</v>
      </c>
      <c r="AB1348" s="45">
        <v>8.944809344114149E-6</v>
      </c>
      <c r="AC1348" s="45">
        <v>8.944809344114149E-6</v>
      </c>
      <c r="AD1348" s="45">
        <v>8.944809344114149E-6</v>
      </c>
      <c r="AE1348" s="45">
        <v>8.944809344114149E-6</v>
      </c>
    </row>
    <row r="1349" spans="1:31" ht="15" customHeight="1">
      <c r="A1349" s="42" t="s">
        <v>47</v>
      </c>
      <c r="B1349" s="42" t="s">
        <v>606</v>
      </c>
      <c r="C1349" s="42" t="s">
        <v>607</v>
      </c>
      <c r="D1349" s="42" t="s">
        <v>633</v>
      </c>
      <c r="E1349" s="42" t="s">
        <v>666</v>
      </c>
      <c r="F1349" s="42" t="s">
        <v>269</v>
      </c>
      <c r="G1349" s="42" t="s">
        <v>696</v>
      </c>
      <c r="H1349" s="43" t="s">
        <v>56</v>
      </c>
      <c r="I1349" s="44">
        <v>298</v>
      </c>
      <c r="J1349" s="45">
        <v>4.1965874518947549E-5</v>
      </c>
      <c r="K1349" s="45">
        <v>2.4726469465391739E-5</v>
      </c>
      <c r="L1349" s="45">
        <v>3.2058302756371762E-5</v>
      </c>
      <c r="M1349" s="45">
        <v>2.5715931125093014E-5</v>
      </c>
      <c r="N1349" s="45">
        <v>3.3782244506573492E-5</v>
      </c>
      <c r="O1349" s="45">
        <v>3.790484770158509E-5</v>
      </c>
      <c r="P1349" s="45">
        <v>4.442155073450407E-5</v>
      </c>
      <c r="Q1349" s="45">
        <v>4.211800650251934E-5</v>
      </c>
      <c r="R1349" s="45">
        <v>1.9716639454009602E-5</v>
      </c>
      <c r="S1349" s="45">
        <v>2.0876441774833669E-5</v>
      </c>
      <c r="T1349" s="45">
        <v>3.0154860341426434E-5</v>
      </c>
      <c r="U1349" s="45">
        <v>3.0154860341426434E-5</v>
      </c>
      <c r="V1349" s="45">
        <v>2.8995058020602336E-5</v>
      </c>
      <c r="W1349" s="45">
        <v>2.5515651058130075E-5</v>
      </c>
      <c r="X1349" s="45">
        <v>2.8995058020602336E-5</v>
      </c>
      <c r="Y1349" s="45">
        <v>2.5041186472338391E-5</v>
      </c>
      <c r="Z1349" s="45">
        <v>2.5041186472338391E-5</v>
      </c>
      <c r="AA1349" s="45">
        <v>2.5041186472338391E-5</v>
      </c>
      <c r="AB1349" s="45">
        <v>2.5041186472338391E-5</v>
      </c>
      <c r="AC1349" s="45">
        <v>2.5041186472338391E-5</v>
      </c>
      <c r="AD1349" s="45">
        <v>2.5041186472338391E-5</v>
      </c>
      <c r="AE1349" s="45">
        <v>2.5041186472338391E-5</v>
      </c>
    </row>
    <row r="1350" spans="1:31" ht="15" customHeight="1">
      <c r="A1350" s="42" t="s">
        <v>47</v>
      </c>
      <c r="B1350" s="42" t="s">
        <v>606</v>
      </c>
      <c r="C1350" s="42" t="s">
        <v>607</v>
      </c>
      <c r="D1350" s="42" t="s">
        <v>633</v>
      </c>
      <c r="E1350" s="42" t="s">
        <v>697</v>
      </c>
      <c r="F1350" s="42" t="s">
        <v>269</v>
      </c>
      <c r="G1350" s="42" t="s">
        <v>698</v>
      </c>
      <c r="H1350" s="43" t="s">
        <v>54</v>
      </c>
      <c r="I1350" s="44">
        <v>25</v>
      </c>
      <c r="J1350" s="45">
        <v>9.1996728165576358E-2</v>
      </c>
      <c r="K1350" s="45">
        <v>9.3428563177605894E-2</v>
      </c>
      <c r="L1350" s="45">
        <v>8.8905357927802645E-2</v>
      </c>
      <c r="M1350" s="45">
        <v>8.1316851025409531E-2</v>
      </c>
      <c r="N1350" s="45">
        <v>7.3402218703486843E-2</v>
      </c>
      <c r="O1350" s="45">
        <v>7.5229827426972803E-2</v>
      </c>
      <c r="P1350" s="45">
        <v>7.4850940319787729E-2</v>
      </c>
      <c r="Q1350" s="45">
        <v>7.9780434136692294E-2</v>
      </c>
      <c r="R1350" s="45">
        <v>7.8460611794124793E-2</v>
      </c>
      <c r="S1350" s="45">
        <v>7.5728593595084728E-2</v>
      </c>
      <c r="T1350" s="45">
        <v>7.2570349520274996E-2</v>
      </c>
      <c r="U1350" s="45">
        <v>7.5468668760505328E-2</v>
      </c>
      <c r="V1350" s="45">
        <v>7.6931805261415839E-2</v>
      </c>
      <c r="W1350" s="45">
        <v>6.4939819808630617E-2</v>
      </c>
      <c r="X1350" s="45">
        <v>5.6869606360672231E-2</v>
      </c>
      <c r="Y1350" s="45">
        <v>5.6869606360672231E-2</v>
      </c>
      <c r="Z1350" s="45">
        <v>5.6869606360672231E-2</v>
      </c>
      <c r="AA1350" s="45">
        <v>5.6869606360672231E-2</v>
      </c>
      <c r="AB1350" s="45">
        <v>5.6869606360672231E-2</v>
      </c>
      <c r="AC1350" s="45">
        <v>5.6869606360672231E-2</v>
      </c>
      <c r="AD1350" s="45">
        <v>5.6869606360672231E-2</v>
      </c>
      <c r="AE1350" s="45">
        <v>5.6869606360672231E-2</v>
      </c>
    </row>
    <row r="1351" spans="1:31" ht="15" customHeight="1">
      <c r="A1351" s="42" t="s">
        <v>47</v>
      </c>
      <c r="B1351" s="42" t="s">
        <v>606</v>
      </c>
      <c r="C1351" s="42" t="s">
        <v>607</v>
      </c>
      <c r="D1351" s="42" t="s">
        <v>633</v>
      </c>
      <c r="E1351" s="42" t="s">
        <v>697</v>
      </c>
      <c r="F1351" s="42" t="s">
        <v>269</v>
      </c>
      <c r="G1351" s="42" t="s">
        <v>698</v>
      </c>
      <c r="H1351" s="43" t="s">
        <v>56</v>
      </c>
      <c r="I1351" s="44">
        <v>298</v>
      </c>
      <c r="J1351" s="45">
        <v>3.5929478213631255E-3</v>
      </c>
      <c r="K1351" s="45">
        <v>3.5837936629621865E-3</v>
      </c>
      <c r="L1351" s="45">
        <v>3.4840488864592142E-3</v>
      </c>
      <c r="M1351" s="45">
        <v>3.16871356318773E-3</v>
      </c>
      <c r="N1351" s="45">
        <v>2.9699768644415804E-3</v>
      </c>
      <c r="O1351" s="45">
        <v>3.0261718857401906E-3</v>
      </c>
      <c r="P1351" s="45">
        <v>3.0714895515966917E-3</v>
      </c>
      <c r="Q1351" s="45">
        <v>3.3077922810556592E-3</v>
      </c>
      <c r="R1351" s="45">
        <v>3.2139721504420788E-3</v>
      </c>
      <c r="S1351" s="45">
        <v>3.1365385560976982E-3</v>
      </c>
      <c r="T1351" s="45">
        <v>3.0297885392031811E-3</v>
      </c>
      <c r="U1351" s="45">
        <v>3.1545426634246834E-3</v>
      </c>
      <c r="V1351" s="45">
        <v>3.1193310906878352E-3</v>
      </c>
      <c r="W1351" s="45">
        <v>2.7090605033693567E-3</v>
      </c>
      <c r="X1351" s="45">
        <v>2.3723996291930669E-3</v>
      </c>
      <c r="Y1351" s="45">
        <v>2.3723996291930669E-3</v>
      </c>
      <c r="Z1351" s="45">
        <v>2.3723996291930669E-3</v>
      </c>
      <c r="AA1351" s="45">
        <v>2.3723996291930669E-3</v>
      </c>
      <c r="AB1351" s="45">
        <v>2.3723996291930669E-3</v>
      </c>
      <c r="AC1351" s="45">
        <v>2.3723996291930669E-3</v>
      </c>
      <c r="AD1351" s="45">
        <v>2.3723996291930669E-3</v>
      </c>
      <c r="AE1351" s="45">
        <v>2.3723996291930677E-3</v>
      </c>
    </row>
    <row r="1352" spans="1:31" ht="15" customHeight="1">
      <c r="A1352" s="42" t="s">
        <v>47</v>
      </c>
      <c r="B1352" s="42" t="s">
        <v>606</v>
      </c>
      <c r="C1352" s="42" t="s">
        <v>607</v>
      </c>
      <c r="D1352" s="42" t="s">
        <v>633</v>
      </c>
      <c r="E1352" s="42" t="s">
        <v>697</v>
      </c>
      <c r="F1352" s="42" t="s">
        <v>269</v>
      </c>
      <c r="G1352" s="42" t="s">
        <v>699</v>
      </c>
      <c r="H1352" s="43" t="s">
        <v>54</v>
      </c>
      <c r="I1352" s="44">
        <v>25</v>
      </c>
      <c r="J1352" s="45">
        <v>5.402220892047467E-4</v>
      </c>
      <c r="K1352" s="45">
        <v>3.2396253596820933E-4</v>
      </c>
      <c r="L1352" s="45">
        <v>2.7969342335100672E-4</v>
      </c>
      <c r="M1352" s="45">
        <v>2.5943872288164893E-4</v>
      </c>
      <c r="N1352" s="45">
        <v>1.9973971625218443E-4</v>
      </c>
      <c r="O1352" s="45">
        <v>1.700243219590267E-4</v>
      </c>
      <c r="P1352" s="45">
        <v>2.0966232172151255E-4</v>
      </c>
      <c r="Q1352" s="45">
        <v>1.5633951491875374E-4</v>
      </c>
      <c r="R1352" s="45">
        <v>2.5261985160312886E-5</v>
      </c>
      <c r="S1352" s="45">
        <v>2.0820248536392883E-5</v>
      </c>
      <c r="T1352" s="45">
        <v>2.8916889848180424E-5</v>
      </c>
      <c r="U1352" s="45">
        <v>2.4756439185837699E-5</v>
      </c>
      <c r="V1352" s="45">
        <v>4.2535456098263702E-5</v>
      </c>
      <c r="W1352" s="45">
        <v>8.6819706578249587E-5</v>
      </c>
      <c r="X1352" s="45">
        <v>7.8551163094606777E-5</v>
      </c>
      <c r="Y1352" s="45">
        <v>7.8551163094606777E-5</v>
      </c>
      <c r="Z1352" s="45">
        <v>7.8551163094606777E-5</v>
      </c>
      <c r="AA1352" s="45">
        <v>7.8551163094606777E-5</v>
      </c>
      <c r="AB1352" s="45">
        <v>7.8551163094606777E-5</v>
      </c>
      <c r="AC1352" s="45">
        <v>7.8551163094606777E-5</v>
      </c>
      <c r="AD1352" s="45">
        <v>7.8551163094606777E-5</v>
      </c>
      <c r="AE1352" s="45">
        <v>7.8551163094606777E-5</v>
      </c>
    </row>
    <row r="1353" spans="1:31" ht="15" customHeight="1">
      <c r="A1353" s="42" t="s">
        <v>47</v>
      </c>
      <c r="B1353" s="42" t="s">
        <v>606</v>
      </c>
      <c r="C1353" s="42" t="s">
        <v>607</v>
      </c>
      <c r="D1353" s="42" t="s">
        <v>633</v>
      </c>
      <c r="E1353" s="42" t="s">
        <v>697</v>
      </c>
      <c r="F1353" s="42" t="s">
        <v>269</v>
      </c>
      <c r="G1353" s="42" t="s">
        <v>699</v>
      </c>
      <c r="H1353" s="43" t="s">
        <v>56</v>
      </c>
      <c r="I1353" s="44">
        <v>298</v>
      </c>
      <c r="J1353" s="45">
        <v>2.486329507416594E-5</v>
      </c>
      <c r="K1353" s="45">
        <v>1.4826615325902895E-5</v>
      </c>
      <c r="L1353" s="45">
        <v>1.3234339899146403E-5</v>
      </c>
      <c r="M1353" s="45">
        <v>1.2347949715410526E-5</v>
      </c>
      <c r="N1353" s="45">
        <v>9.9812173363114231E-6</v>
      </c>
      <c r="O1353" s="45">
        <v>8.5376820143342746E-6</v>
      </c>
      <c r="P1353" s="45">
        <v>1.0851473000206832E-5</v>
      </c>
      <c r="Q1353" s="45">
        <v>8.2578489358511064E-6</v>
      </c>
      <c r="R1353" s="45">
        <v>1.3310978868388644E-6</v>
      </c>
      <c r="S1353" s="45">
        <v>1.1092482390323868E-6</v>
      </c>
      <c r="T1353" s="45">
        <v>1.5529475346453415E-6</v>
      </c>
      <c r="U1353" s="45">
        <v>1.3310978868388644E-6</v>
      </c>
      <c r="V1353" s="45">
        <v>2.2184964780647736E-6</v>
      </c>
      <c r="W1353" s="45">
        <v>4.6588426039360246E-6</v>
      </c>
      <c r="X1353" s="45">
        <v>4.2151433083230699E-6</v>
      </c>
      <c r="Y1353" s="45">
        <v>4.2151433083230699E-6</v>
      </c>
      <c r="Z1353" s="45">
        <v>4.2151433083230699E-6</v>
      </c>
      <c r="AA1353" s="45">
        <v>4.2151433083230699E-6</v>
      </c>
      <c r="AB1353" s="45">
        <v>4.2151433083230699E-6</v>
      </c>
      <c r="AC1353" s="45">
        <v>4.2151433083230699E-6</v>
      </c>
      <c r="AD1353" s="45">
        <v>4.2151433083230699E-6</v>
      </c>
      <c r="AE1353" s="45">
        <v>4.2151433083230699E-6</v>
      </c>
    </row>
    <row r="1354" spans="1:31" ht="15" customHeight="1">
      <c r="A1354" s="42" t="s">
        <v>47</v>
      </c>
      <c r="B1354" s="42" t="s">
        <v>606</v>
      </c>
      <c r="C1354" s="42" t="s">
        <v>607</v>
      </c>
      <c r="D1354" s="42" t="s">
        <v>633</v>
      </c>
      <c r="E1354" s="42" t="s">
        <v>697</v>
      </c>
      <c r="F1354" s="42" t="s">
        <v>269</v>
      </c>
      <c r="G1354" s="42" t="s">
        <v>700</v>
      </c>
      <c r="H1354" s="43" t="s">
        <v>54</v>
      </c>
      <c r="I1354" s="44">
        <v>25</v>
      </c>
      <c r="J1354" s="45">
        <v>2.0713898656957962E-2</v>
      </c>
      <c r="K1354" s="45">
        <v>1.9319126623165966E-2</v>
      </c>
      <c r="L1354" s="45">
        <v>1.8663017627412883E-2</v>
      </c>
      <c r="M1354" s="45">
        <v>1.9349503358102416E-2</v>
      </c>
      <c r="N1354" s="45">
        <v>1.5905893007068989E-2</v>
      </c>
      <c r="O1354" s="45">
        <v>1.543244902329432E-2</v>
      </c>
      <c r="P1354" s="45">
        <v>1.2240518249733486E-2</v>
      </c>
      <c r="Q1354" s="45">
        <v>1.6286301966486085E-2</v>
      </c>
      <c r="R1354" s="45">
        <v>1.5721683168344856E-2</v>
      </c>
      <c r="S1354" s="45">
        <v>1.5129562054732716E-2</v>
      </c>
      <c r="T1354" s="45">
        <v>1.8383012917499195E-2</v>
      </c>
      <c r="U1354" s="45">
        <v>1.8406899411307655E-2</v>
      </c>
      <c r="V1354" s="45">
        <v>1.7073689542386951E-2</v>
      </c>
      <c r="W1354" s="45">
        <v>1.4330071394576375E-2</v>
      </c>
      <c r="X1354" s="45">
        <v>1.0327428851528389E-2</v>
      </c>
      <c r="Y1354" s="45">
        <v>1.5315454768723685E-2</v>
      </c>
      <c r="Z1354" s="45">
        <v>1.5315454768723685E-2</v>
      </c>
      <c r="AA1354" s="45">
        <v>1.5315454768723685E-2</v>
      </c>
      <c r="AB1354" s="45">
        <v>1.5315454768723685E-2</v>
      </c>
      <c r="AC1354" s="45">
        <v>1.5315454768723685E-2</v>
      </c>
      <c r="AD1354" s="45">
        <v>1.5315454768723685E-2</v>
      </c>
      <c r="AE1354" s="45">
        <v>1.5315454768723685E-2</v>
      </c>
    </row>
    <row r="1355" spans="1:31" ht="15" customHeight="1">
      <c r="A1355" s="42" t="s">
        <v>47</v>
      </c>
      <c r="B1355" s="42" t="s">
        <v>606</v>
      </c>
      <c r="C1355" s="42" t="s">
        <v>607</v>
      </c>
      <c r="D1355" s="42" t="s">
        <v>633</v>
      </c>
      <c r="E1355" s="42" t="s">
        <v>697</v>
      </c>
      <c r="F1355" s="42" t="s">
        <v>269</v>
      </c>
      <c r="G1355" s="42" t="s">
        <v>700</v>
      </c>
      <c r="H1355" s="43" t="s">
        <v>56</v>
      </c>
      <c r="I1355" s="44">
        <v>298</v>
      </c>
      <c r="J1355" s="45">
        <v>8.0898482517231395E-4</v>
      </c>
      <c r="K1355" s="45">
        <v>7.4105563878201135E-4</v>
      </c>
      <c r="L1355" s="45">
        <v>7.3137173392361391E-4</v>
      </c>
      <c r="M1355" s="45">
        <v>7.5400157481020542E-4</v>
      </c>
      <c r="N1355" s="45">
        <v>6.4357910528709862E-4</v>
      </c>
      <c r="O1355" s="45">
        <v>6.2078094500144757E-4</v>
      </c>
      <c r="P1355" s="45">
        <v>5.0228659452453009E-4</v>
      </c>
      <c r="Q1355" s="45">
        <v>6.7524957108384346E-4</v>
      </c>
      <c r="R1355" s="45">
        <v>6.440053258024432E-4</v>
      </c>
      <c r="S1355" s="45">
        <v>6.2663853200915613E-4</v>
      </c>
      <c r="T1355" s="45">
        <v>7.6748482295654831E-4</v>
      </c>
      <c r="U1355" s="45">
        <v>7.6939676355764429E-4</v>
      </c>
      <c r="V1355" s="45">
        <v>6.9228182598011264E-4</v>
      </c>
      <c r="W1355" s="45">
        <v>5.9780009460929403E-4</v>
      </c>
      <c r="X1355" s="45">
        <v>4.3082394878025883E-4</v>
      </c>
      <c r="Y1355" s="45">
        <v>6.3890681753285431E-4</v>
      </c>
      <c r="Z1355" s="45">
        <v>6.3890681753285431E-4</v>
      </c>
      <c r="AA1355" s="45">
        <v>6.3890681753285431E-4</v>
      </c>
      <c r="AB1355" s="45">
        <v>6.3890681753285431E-4</v>
      </c>
      <c r="AC1355" s="45">
        <v>6.3890681753285431E-4</v>
      </c>
      <c r="AD1355" s="45">
        <v>6.3890681753285431E-4</v>
      </c>
      <c r="AE1355" s="45">
        <v>6.3890681753285431E-4</v>
      </c>
    </row>
    <row r="1356" spans="1:31" ht="15" customHeight="1">
      <c r="A1356" s="42" t="s">
        <v>47</v>
      </c>
      <c r="B1356" s="42" t="s">
        <v>606</v>
      </c>
      <c r="C1356" s="42" t="s">
        <v>607</v>
      </c>
      <c r="D1356" s="42" t="s">
        <v>633</v>
      </c>
      <c r="E1356" s="42" t="s">
        <v>697</v>
      </c>
      <c r="F1356" s="42" t="s">
        <v>269</v>
      </c>
      <c r="G1356" s="42" t="s">
        <v>701</v>
      </c>
      <c r="H1356" s="43" t="s">
        <v>54</v>
      </c>
      <c r="I1356" s="44">
        <v>25</v>
      </c>
      <c r="J1356" s="45">
        <v>7.9875637907685323E-5</v>
      </c>
      <c r="K1356" s="45">
        <v>8.1198989912471131E-5</v>
      </c>
      <c r="L1356" s="45">
        <v>8.6564064081971751E-5</v>
      </c>
      <c r="M1356" s="45">
        <v>8.3936054468512089E-5</v>
      </c>
      <c r="N1356" s="45">
        <v>8.038584803947924E-5</v>
      </c>
      <c r="O1356" s="45">
        <v>7.6015971622509469E-5</v>
      </c>
      <c r="P1356" s="45">
        <v>8.4761412524999942E-5</v>
      </c>
      <c r="Q1356" s="45">
        <v>7.6247880805721413E-5</v>
      </c>
      <c r="R1356" s="45">
        <v>7.1207787584901211E-5</v>
      </c>
      <c r="S1356" s="45">
        <v>7.2980140007168317E-5</v>
      </c>
      <c r="T1356" s="45">
        <v>7.395175565738169E-5</v>
      </c>
      <c r="U1356" s="45">
        <v>5.4059362968272611E-5</v>
      </c>
      <c r="V1356" s="45">
        <v>5.0079068326431684E-5</v>
      </c>
      <c r="W1356" s="45">
        <v>4.990653844461817E-5</v>
      </c>
      <c r="X1356" s="45">
        <v>4.9625042321659103E-5</v>
      </c>
      <c r="Y1356" s="45">
        <v>4.9625042321659103E-5</v>
      </c>
      <c r="Z1356" s="45">
        <v>4.9625042321659103E-5</v>
      </c>
      <c r="AA1356" s="45">
        <v>4.9625042321659103E-5</v>
      </c>
      <c r="AB1356" s="45">
        <v>4.9625042321659103E-5</v>
      </c>
      <c r="AC1356" s="45">
        <v>4.9625042321659103E-5</v>
      </c>
      <c r="AD1356" s="45">
        <v>4.9625042321659103E-5</v>
      </c>
      <c r="AE1356" s="45">
        <v>4.9625042321659103E-5</v>
      </c>
    </row>
    <row r="1357" spans="1:31" ht="15" customHeight="1">
      <c r="A1357" s="42" t="s">
        <v>47</v>
      </c>
      <c r="B1357" s="42" t="s">
        <v>606</v>
      </c>
      <c r="C1357" s="42" t="s">
        <v>607</v>
      </c>
      <c r="D1357" s="42" t="s">
        <v>633</v>
      </c>
      <c r="E1357" s="42" t="s">
        <v>697</v>
      </c>
      <c r="F1357" s="42" t="s">
        <v>269</v>
      </c>
      <c r="G1357" s="42" t="s">
        <v>702</v>
      </c>
      <c r="H1357" s="43" t="s">
        <v>54</v>
      </c>
      <c r="I1357" s="44">
        <v>25</v>
      </c>
      <c r="J1357" s="45">
        <v>1.2363632583300001E-4</v>
      </c>
      <c r="K1357" s="45">
        <v>1.2700314607715004E-4</v>
      </c>
      <c r="L1357" s="45">
        <v>1.18847360429325E-4</v>
      </c>
      <c r="M1357" s="45">
        <v>1.1482819995158034E-4</v>
      </c>
      <c r="N1357" s="45">
        <v>1.029982028838045E-4</v>
      </c>
      <c r="O1357" s="45">
        <v>9.4008179777114323E-5</v>
      </c>
      <c r="P1357" s="45">
        <v>1.0121877022730088E-4</v>
      </c>
      <c r="Q1357" s="45">
        <v>1.0253269265782499E-4</v>
      </c>
      <c r="R1357" s="45">
        <v>1.0003369364389374E-4</v>
      </c>
      <c r="S1357" s="45">
        <v>9.3781593652500004E-5</v>
      </c>
      <c r="T1357" s="45">
        <v>9.5032014901200073E-5</v>
      </c>
      <c r="U1357" s="45">
        <v>9.3781593652500004E-5</v>
      </c>
      <c r="V1357" s="45">
        <v>9.6907646774250069E-5</v>
      </c>
      <c r="W1357" s="45">
        <v>8.1277381165499921E-5</v>
      </c>
      <c r="X1357" s="45">
        <v>6.8773168678500055E-5</v>
      </c>
      <c r="Y1357" s="45">
        <v>6.8773168678500055E-5</v>
      </c>
      <c r="Z1357" s="45">
        <v>6.8773168678500055E-5</v>
      </c>
      <c r="AA1357" s="45">
        <v>6.8773168678500055E-5</v>
      </c>
      <c r="AB1357" s="45">
        <v>6.8773168678500055E-5</v>
      </c>
      <c r="AC1357" s="45">
        <v>6.8773168678500055E-5</v>
      </c>
      <c r="AD1357" s="45">
        <v>6.8773168678500055E-5</v>
      </c>
      <c r="AE1357" s="45">
        <v>6.8773168678500055E-5</v>
      </c>
    </row>
    <row r="1358" spans="1:31" ht="15" customHeight="1">
      <c r="A1358" s="42" t="s">
        <v>47</v>
      </c>
      <c r="B1358" s="42" t="s">
        <v>606</v>
      </c>
      <c r="C1358" s="42" t="s">
        <v>607</v>
      </c>
      <c r="D1358" s="42" t="s">
        <v>633</v>
      </c>
      <c r="E1358" s="42" t="s">
        <v>697</v>
      </c>
      <c r="F1358" s="42" t="s">
        <v>269</v>
      </c>
      <c r="G1358" s="42" t="s">
        <v>703</v>
      </c>
      <c r="H1358" s="43" t="s">
        <v>54</v>
      </c>
      <c r="I1358" s="44">
        <v>25</v>
      </c>
      <c r="J1358" s="45">
        <v>7.9076881528608485E-3</v>
      </c>
      <c r="K1358" s="45">
        <v>8.0387000013346418E-3</v>
      </c>
      <c r="L1358" s="45">
        <v>8.5698423441152027E-3</v>
      </c>
      <c r="M1358" s="45">
        <v>8.3096693923826979E-3</v>
      </c>
      <c r="N1358" s="45">
        <v>7.9581989559084545E-3</v>
      </c>
      <c r="O1358" s="45">
        <v>7.5255811906284357E-3</v>
      </c>
      <c r="P1358" s="45">
        <v>8.3913798399750019E-3</v>
      </c>
      <c r="Q1358" s="45">
        <v>7.5485401997664198E-3</v>
      </c>
      <c r="R1358" s="45">
        <v>7.0495709709052171E-3</v>
      </c>
      <c r="S1358" s="45">
        <v>7.2250338607096508E-3</v>
      </c>
      <c r="T1358" s="45">
        <v>7.3212238100807993E-3</v>
      </c>
      <c r="U1358" s="45">
        <v>5.3518769338589999E-3</v>
      </c>
      <c r="V1358" s="45">
        <v>4.9578277643167355E-3</v>
      </c>
      <c r="W1358" s="45">
        <v>4.9407473060171991E-3</v>
      </c>
      <c r="X1358" s="45">
        <v>4.9128791898442499E-3</v>
      </c>
      <c r="Y1358" s="45">
        <v>4.9128791898442499E-3</v>
      </c>
      <c r="Z1358" s="45">
        <v>4.9128791898442499E-3</v>
      </c>
      <c r="AA1358" s="45">
        <v>4.9128791898442499E-3</v>
      </c>
      <c r="AB1358" s="45">
        <v>4.9128791898442499E-3</v>
      </c>
      <c r="AC1358" s="45">
        <v>4.9128791898442499E-3</v>
      </c>
      <c r="AD1358" s="45">
        <v>4.9128791898442499E-3</v>
      </c>
      <c r="AE1358" s="45">
        <v>4.9128791898442499E-3</v>
      </c>
    </row>
    <row r="1359" spans="1:31" ht="15" customHeight="1">
      <c r="A1359" s="42" t="s">
        <v>47</v>
      </c>
      <c r="B1359" s="42" t="s">
        <v>606</v>
      </c>
      <c r="C1359" s="42" t="s">
        <v>607</v>
      </c>
      <c r="D1359" s="42" t="s">
        <v>633</v>
      </c>
      <c r="E1359" s="42" t="s">
        <v>697</v>
      </c>
      <c r="F1359" s="42" t="s">
        <v>269</v>
      </c>
      <c r="G1359" s="42" t="s">
        <v>703</v>
      </c>
      <c r="H1359" s="43" t="s">
        <v>56</v>
      </c>
      <c r="I1359" s="44">
        <v>298</v>
      </c>
      <c r="J1359" s="45">
        <v>1.0027183010704942E-2</v>
      </c>
      <c r="K1359" s="45">
        <v>9.9742997684425985E-3</v>
      </c>
      <c r="L1359" s="45">
        <v>1.0404716642356805E-2</v>
      </c>
      <c r="M1359" s="45">
        <v>9.8717330786103306E-3</v>
      </c>
      <c r="N1359" s="45">
        <v>9.2505134352052019E-3</v>
      </c>
      <c r="O1359" s="45">
        <v>8.5589278403044727E-3</v>
      </c>
      <c r="P1359" s="45">
        <v>9.3373916294662001E-3</v>
      </c>
      <c r="Q1359" s="45">
        <v>8.2177010131951698E-3</v>
      </c>
      <c r="R1359" s="45">
        <v>7.5080158639069241E-3</v>
      </c>
      <c r="S1359" s="45">
        <v>7.6948893865107348E-3</v>
      </c>
      <c r="T1359" s="45">
        <v>7.7973347223769338E-3</v>
      </c>
      <c r="U1359" s="45">
        <v>5.6999180640820244E-3</v>
      </c>
      <c r="V1359" s="45">
        <v>5.2802432458139313E-3</v>
      </c>
      <c r="W1359" s="45">
        <v>5.2620520179498566E-3</v>
      </c>
      <c r="X1359" s="45">
        <v>5.2323715935400231E-3</v>
      </c>
      <c r="Y1359" s="45">
        <v>5.2323715935400231E-3</v>
      </c>
      <c r="Z1359" s="45">
        <v>5.2323715935400231E-3</v>
      </c>
      <c r="AA1359" s="45">
        <v>5.2323715935400231E-3</v>
      </c>
      <c r="AB1359" s="45">
        <v>5.2323715935400231E-3</v>
      </c>
      <c r="AC1359" s="45">
        <v>5.2323715935400231E-3</v>
      </c>
      <c r="AD1359" s="45">
        <v>5.2323715935400231E-3</v>
      </c>
      <c r="AE1359" s="45">
        <v>5.2323715935400231E-3</v>
      </c>
    </row>
    <row r="1360" spans="1:31" ht="15" customHeight="1">
      <c r="A1360" s="42" t="s">
        <v>47</v>
      </c>
      <c r="B1360" s="42" t="s">
        <v>606</v>
      </c>
      <c r="C1360" s="42" t="s">
        <v>607</v>
      </c>
      <c r="D1360" s="42" t="s">
        <v>633</v>
      </c>
      <c r="E1360" s="42" t="s">
        <v>697</v>
      </c>
      <c r="F1360" s="42" t="s">
        <v>269</v>
      </c>
      <c r="G1360" s="42" t="s">
        <v>704</v>
      </c>
      <c r="H1360" s="43" t="s">
        <v>54</v>
      </c>
      <c r="I1360" s="44">
        <v>25</v>
      </c>
      <c r="J1360" s="45">
        <v>1.2239996257467E-2</v>
      </c>
      <c r="K1360" s="45">
        <v>1.2573311461637855E-2</v>
      </c>
      <c r="L1360" s="45">
        <v>1.1765888682503174E-2</v>
      </c>
      <c r="M1360" s="45">
        <v>1.1367991795206452E-2</v>
      </c>
      <c r="N1360" s="45">
        <v>1.0196822085496646E-2</v>
      </c>
      <c r="O1360" s="45">
        <v>9.3068097979343168E-3</v>
      </c>
      <c r="P1360" s="45">
        <v>1.0020658252502784E-2</v>
      </c>
      <c r="Q1360" s="45">
        <v>1.0150736573124675E-2</v>
      </c>
      <c r="R1360" s="45">
        <v>9.9033356707454809E-3</v>
      </c>
      <c r="S1360" s="45">
        <v>9.2843777715974993E-3</v>
      </c>
      <c r="T1360" s="45">
        <v>9.408169475218801E-3</v>
      </c>
      <c r="U1360" s="45">
        <v>9.2843777715974993E-3</v>
      </c>
      <c r="V1360" s="45">
        <v>9.5938570306507518E-3</v>
      </c>
      <c r="W1360" s="45">
        <v>8.0464607353844999E-3</v>
      </c>
      <c r="X1360" s="45">
        <v>6.8085436991715004E-3</v>
      </c>
      <c r="Y1360" s="45">
        <v>6.8085436991715004E-3</v>
      </c>
      <c r="Z1360" s="45">
        <v>6.8085436991715004E-3</v>
      </c>
      <c r="AA1360" s="45">
        <v>6.8085436991715004E-3</v>
      </c>
      <c r="AB1360" s="45">
        <v>6.8085436991715004E-3</v>
      </c>
      <c r="AC1360" s="45">
        <v>6.8085436991715004E-3</v>
      </c>
      <c r="AD1360" s="45">
        <v>6.8085436991715004E-3</v>
      </c>
      <c r="AE1360" s="45">
        <v>6.8085436991715004E-3</v>
      </c>
    </row>
    <row r="1361" spans="1:31" ht="15" customHeight="1">
      <c r="A1361" s="42" t="s">
        <v>47</v>
      </c>
      <c r="B1361" s="42" t="s">
        <v>606</v>
      </c>
      <c r="C1361" s="42" t="s">
        <v>607</v>
      </c>
      <c r="D1361" s="42" t="s">
        <v>633</v>
      </c>
      <c r="E1361" s="42" t="s">
        <v>697</v>
      </c>
      <c r="F1361" s="42" t="s">
        <v>269</v>
      </c>
      <c r="G1361" s="42" t="s">
        <v>704</v>
      </c>
      <c r="H1361" s="43" t="s">
        <v>56</v>
      </c>
      <c r="I1361" s="44">
        <v>298</v>
      </c>
      <c r="J1361" s="45">
        <v>1.7448109122035687E-2</v>
      </c>
      <c r="K1361" s="45">
        <v>1.7879072760194712E-2</v>
      </c>
      <c r="L1361" s="45">
        <v>1.6688639756242261E-2</v>
      </c>
      <c r="M1361" s="45">
        <v>1.6082458201494676E-2</v>
      </c>
      <c r="N1361" s="45">
        <v>1.4387206071394003E-2</v>
      </c>
      <c r="O1361" s="45">
        <v>1.3095578616264626E-2</v>
      </c>
      <c r="P1361" s="45">
        <v>1.4060487559217176E-2</v>
      </c>
      <c r="Q1361" s="45">
        <v>1.420197336677559E-2</v>
      </c>
      <c r="R1361" s="45">
        <v>1.3814812369944559E-2</v>
      </c>
      <c r="S1361" s="45">
        <v>1.2951387406284737E-2</v>
      </c>
      <c r="T1361" s="45">
        <v>1.3124072571701867E-2</v>
      </c>
      <c r="U1361" s="45">
        <v>1.2951387406284737E-2</v>
      </c>
      <c r="V1361" s="45">
        <v>1.338310031982756E-2</v>
      </c>
      <c r="W1361" s="45">
        <v>1.122453575211344E-2</v>
      </c>
      <c r="X1361" s="45">
        <v>9.4976840979421398E-3</v>
      </c>
      <c r="Y1361" s="45">
        <v>9.4976840979421398E-3</v>
      </c>
      <c r="Z1361" s="45">
        <v>9.4976840979421398E-3</v>
      </c>
      <c r="AA1361" s="45">
        <v>9.4976840979421398E-3</v>
      </c>
      <c r="AB1361" s="45">
        <v>9.4976840979421398E-3</v>
      </c>
      <c r="AC1361" s="45">
        <v>9.4976840979421398E-3</v>
      </c>
      <c r="AD1361" s="45">
        <v>9.4976840979421398E-3</v>
      </c>
      <c r="AE1361" s="45">
        <v>9.4976840979421398E-3</v>
      </c>
    </row>
    <row r="1362" spans="1:31" ht="15" customHeight="1">
      <c r="A1362" s="42" t="s">
        <v>47</v>
      </c>
      <c r="B1362" s="42" t="s">
        <v>606</v>
      </c>
      <c r="C1362" s="42" t="s">
        <v>607</v>
      </c>
      <c r="D1362" s="42" t="s">
        <v>633</v>
      </c>
      <c r="E1362" s="42" t="s">
        <v>697</v>
      </c>
      <c r="F1362" s="42" t="s">
        <v>269</v>
      </c>
      <c r="G1362" s="42" t="s">
        <v>705</v>
      </c>
      <c r="H1362" s="43" t="s">
        <v>54</v>
      </c>
      <c r="I1362" s="44">
        <v>25</v>
      </c>
      <c r="J1362" s="45">
        <v>1.3889942685829678E-2</v>
      </c>
      <c r="K1362" s="45">
        <v>1.3713259035005533E-2</v>
      </c>
      <c r="L1362" s="45">
        <v>1.3197156196042075E-2</v>
      </c>
      <c r="M1362" s="45">
        <v>1.188301812927465E-2</v>
      </c>
      <c r="N1362" s="45">
        <v>1.1027896814796212E-2</v>
      </c>
      <c r="O1362" s="45">
        <v>1.1126953059553401E-2</v>
      </c>
      <c r="P1362" s="45">
        <v>1.1184612835819068E-2</v>
      </c>
      <c r="Q1362" s="45">
        <v>1.193011587789008E-2</v>
      </c>
      <c r="R1362" s="45">
        <v>1.1482261043552646E-2</v>
      </c>
      <c r="S1362" s="45">
        <v>1.1205621202824581E-2</v>
      </c>
      <c r="T1362" s="45">
        <v>1.0824245290709753E-2</v>
      </c>
      <c r="U1362" s="45">
        <v>1.1269942811882752E-2</v>
      </c>
      <c r="V1362" s="45">
        <v>1.1144145682662787E-2</v>
      </c>
      <c r="W1362" s="45">
        <v>9.678409901027446E-3</v>
      </c>
      <c r="X1362" s="45">
        <v>8.475652733417556E-3</v>
      </c>
      <c r="Y1362" s="45">
        <v>8.475652733417556E-3</v>
      </c>
      <c r="Z1362" s="45">
        <v>8.475652733417556E-3</v>
      </c>
      <c r="AA1362" s="45">
        <v>8.475652733417556E-3</v>
      </c>
      <c r="AB1362" s="45">
        <v>8.475652733417556E-3</v>
      </c>
      <c r="AC1362" s="45">
        <v>8.475652733417556E-3</v>
      </c>
      <c r="AD1362" s="45">
        <v>8.475652733417556E-3</v>
      </c>
      <c r="AE1362" s="45">
        <v>8.475652733417556E-3</v>
      </c>
    </row>
    <row r="1363" spans="1:31" ht="15" customHeight="1">
      <c r="A1363" s="42" t="s">
        <v>47</v>
      </c>
      <c r="B1363" s="42" t="s">
        <v>606</v>
      </c>
      <c r="C1363" s="42" t="s">
        <v>607</v>
      </c>
      <c r="D1363" s="42" t="s">
        <v>633</v>
      </c>
      <c r="E1363" s="42" t="s">
        <v>697</v>
      </c>
      <c r="F1363" s="42" t="s">
        <v>269</v>
      </c>
      <c r="G1363" s="42" t="s">
        <v>705</v>
      </c>
      <c r="H1363" s="43" t="s">
        <v>56</v>
      </c>
      <c r="I1363" s="44">
        <v>298</v>
      </c>
      <c r="J1363" s="45">
        <v>2.1233049396089776E-2</v>
      </c>
      <c r="K1363" s="45">
        <v>2.1178951561339414E-2</v>
      </c>
      <c r="L1363" s="45">
        <v>2.0589495250870078E-2</v>
      </c>
      <c r="M1363" s="45">
        <v>1.8725975147531885E-2</v>
      </c>
      <c r="N1363" s="45">
        <v>1.7551511628690172E-2</v>
      </c>
      <c r="O1363" s="45">
        <v>1.7883604306449967E-2</v>
      </c>
      <c r="P1363" s="45">
        <v>1.8151415665113538E-2</v>
      </c>
      <c r="Q1363" s="45">
        <v>1.9547881123698891E-2</v>
      </c>
      <c r="R1363" s="45">
        <v>1.8993437372575903E-2</v>
      </c>
      <c r="S1363" s="45">
        <v>1.853583224848945E-2</v>
      </c>
      <c r="T1363" s="45">
        <v>1.7904977447794138E-2</v>
      </c>
      <c r="U1363" s="45">
        <v>1.8642230147711197E-2</v>
      </c>
      <c r="V1363" s="45">
        <v>1.8434142220914679E-2</v>
      </c>
      <c r="W1363" s="45">
        <v>1.6009588322720009E-2</v>
      </c>
      <c r="X1363" s="45">
        <v>1.4020041764706281E-2</v>
      </c>
      <c r="Y1363" s="45">
        <v>1.4020041764706281E-2</v>
      </c>
      <c r="Z1363" s="45">
        <v>1.4020041764706281E-2</v>
      </c>
      <c r="AA1363" s="45">
        <v>1.4020041764706281E-2</v>
      </c>
      <c r="AB1363" s="45">
        <v>1.4020041764706281E-2</v>
      </c>
      <c r="AC1363" s="45">
        <v>1.4020041764706281E-2</v>
      </c>
      <c r="AD1363" s="45">
        <v>1.4020041764706281E-2</v>
      </c>
      <c r="AE1363" s="45">
        <v>1.4020041764706281E-2</v>
      </c>
    </row>
    <row r="1364" spans="1:31" ht="15" customHeight="1">
      <c r="A1364" s="42" t="s">
        <v>47</v>
      </c>
      <c r="B1364" s="42" t="s">
        <v>606</v>
      </c>
      <c r="C1364" s="42" t="s">
        <v>607</v>
      </c>
      <c r="D1364" s="42" t="s">
        <v>633</v>
      </c>
      <c r="E1364" s="42" t="s">
        <v>697</v>
      </c>
      <c r="F1364" s="42" t="s">
        <v>269</v>
      </c>
      <c r="G1364" s="42" t="s">
        <v>706</v>
      </c>
      <c r="H1364" s="43" t="s">
        <v>54</v>
      </c>
      <c r="I1364" s="44">
        <v>25</v>
      </c>
      <c r="J1364" s="45">
        <v>8.1564355671083995E-5</v>
      </c>
      <c r="K1364" s="45">
        <v>4.7550577920416997E-5</v>
      </c>
      <c r="L1364" s="45">
        <v>4.1517832906835992E-5</v>
      </c>
      <c r="M1364" s="45">
        <v>3.7912376199555E-5</v>
      </c>
      <c r="N1364" s="45">
        <v>3.0008752045271999E-5</v>
      </c>
      <c r="O1364" s="45">
        <v>2.51476404256935E-5</v>
      </c>
      <c r="P1364" s="45">
        <v>3.1328823454928996E-5</v>
      </c>
      <c r="Q1364" s="45">
        <v>2.3378520679371E-5</v>
      </c>
      <c r="R1364" s="45">
        <v>3.6969468049799998E-6</v>
      </c>
      <c r="S1364" s="45">
        <v>3.0807890041499999E-6</v>
      </c>
      <c r="T1364" s="45">
        <v>4.3131046058099997E-6</v>
      </c>
      <c r="U1364" s="45">
        <v>3.6969468049799998E-6</v>
      </c>
      <c r="V1364" s="45">
        <v>6.1615780082999999E-6</v>
      </c>
      <c r="W1364" s="45">
        <v>1.2939313817429998E-5</v>
      </c>
      <c r="X1364" s="45">
        <v>1.1706998215769999E-5</v>
      </c>
      <c r="Y1364" s="45">
        <v>1.1706998215769999E-5</v>
      </c>
      <c r="Z1364" s="45">
        <v>1.1706998215769999E-5</v>
      </c>
      <c r="AA1364" s="45">
        <v>1.1706998215769999E-5</v>
      </c>
      <c r="AB1364" s="45">
        <v>1.1706998215769999E-5</v>
      </c>
      <c r="AC1364" s="45">
        <v>1.1706998215769999E-5</v>
      </c>
      <c r="AD1364" s="45">
        <v>1.1706998215769999E-5</v>
      </c>
      <c r="AE1364" s="45">
        <v>1.1706998215769999E-5</v>
      </c>
    </row>
    <row r="1365" spans="1:31" ht="15" customHeight="1">
      <c r="A1365" s="42" t="s">
        <v>47</v>
      </c>
      <c r="B1365" s="42" t="s">
        <v>606</v>
      </c>
      <c r="C1365" s="42" t="s">
        <v>607</v>
      </c>
      <c r="D1365" s="42" t="s">
        <v>633</v>
      </c>
      <c r="E1365" s="42" t="s">
        <v>697</v>
      </c>
      <c r="F1365" s="42" t="s">
        <v>269</v>
      </c>
      <c r="G1365" s="42" t="s">
        <v>706</v>
      </c>
      <c r="H1365" s="43" t="s">
        <v>56</v>
      </c>
      <c r="I1365" s="44">
        <v>298</v>
      </c>
      <c r="J1365" s="45">
        <v>1.4693327003536402E-4</v>
      </c>
      <c r="K1365" s="45">
        <v>8.7620046614615411E-5</v>
      </c>
      <c r="L1365" s="45">
        <v>7.8210262651854217E-5</v>
      </c>
      <c r="M1365" s="45">
        <v>7.2972010528189179E-5</v>
      </c>
      <c r="N1365" s="45">
        <v>5.8985460204819645E-5</v>
      </c>
      <c r="O1365" s="45">
        <v>5.0454677593867993E-5</v>
      </c>
      <c r="P1365" s="45">
        <v>6.4128363029305327E-5</v>
      </c>
      <c r="Q1365" s="45">
        <v>4.8800963186226314E-5</v>
      </c>
      <c r="R1365" s="45">
        <v>7.866317182295608E-6</v>
      </c>
      <c r="S1365" s="45">
        <v>6.5552643185796739E-6</v>
      </c>
      <c r="T1365" s="45">
        <v>9.1773700460115421E-6</v>
      </c>
      <c r="U1365" s="45">
        <v>7.866317182295608E-6</v>
      </c>
      <c r="V1365" s="45">
        <v>1.3110528637159348E-5</v>
      </c>
      <c r="W1365" s="45">
        <v>2.7532110138034631E-5</v>
      </c>
      <c r="X1365" s="45">
        <v>2.491000441060276E-5</v>
      </c>
      <c r="Y1365" s="45">
        <v>2.491000441060276E-5</v>
      </c>
      <c r="Z1365" s="45">
        <v>2.491000441060276E-5</v>
      </c>
      <c r="AA1365" s="45">
        <v>2.491000441060276E-5</v>
      </c>
      <c r="AB1365" s="45">
        <v>2.491000441060276E-5</v>
      </c>
      <c r="AC1365" s="45">
        <v>2.491000441060276E-5</v>
      </c>
      <c r="AD1365" s="45">
        <v>2.491000441060276E-5</v>
      </c>
      <c r="AE1365" s="45">
        <v>2.491000441060276E-5</v>
      </c>
    </row>
    <row r="1366" spans="1:31" ht="15" customHeight="1">
      <c r="A1366" s="42" t="s">
        <v>47</v>
      </c>
      <c r="B1366" s="42" t="s">
        <v>606</v>
      </c>
      <c r="C1366" s="42" t="s">
        <v>607</v>
      </c>
      <c r="D1366" s="42" t="s">
        <v>633</v>
      </c>
      <c r="E1366" s="42" t="s">
        <v>697</v>
      </c>
      <c r="F1366" s="42" t="s">
        <v>269</v>
      </c>
      <c r="G1366" s="42" t="s">
        <v>707</v>
      </c>
      <c r="H1366" s="43" t="s">
        <v>54</v>
      </c>
      <c r="I1366" s="44">
        <v>25</v>
      </c>
      <c r="J1366" s="45">
        <v>3.1274467134026688E-3</v>
      </c>
      <c r="K1366" s="45">
        <v>2.8356230546960591E-3</v>
      </c>
      <c r="L1366" s="45">
        <v>2.7703477547266183E-3</v>
      </c>
      <c r="M1366" s="45">
        <v>2.8275873487150168E-3</v>
      </c>
      <c r="N1366" s="45">
        <v>2.3896899838643832E-3</v>
      </c>
      <c r="O1366" s="45">
        <v>2.2825538984897363E-3</v>
      </c>
      <c r="P1366" s="45">
        <v>1.8290412511605301E-3</v>
      </c>
      <c r="Q1366" s="45">
        <v>2.4354025117184412E-3</v>
      </c>
      <c r="R1366" s="45">
        <v>2.3007782638330265E-3</v>
      </c>
      <c r="S1366" s="45">
        <v>2.2387335258919573E-3</v>
      </c>
      <c r="T1366" s="45">
        <v>2.7419220427718177E-3</v>
      </c>
      <c r="U1366" s="45">
        <v>2.7487526561231278E-3</v>
      </c>
      <c r="V1366" s="45">
        <v>2.4732512509536117E-3</v>
      </c>
      <c r="W1366" s="45">
        <v>2.1357051078430265E-3</v>
      </c>
      <c r="X1366" s="45">
        <v>1.5391648751619256E-3</v>
      </c>
      <c r="Y1366" s="45">
        <v>2.2825632948961986E-3</v>
      </c>
      <c r="Z1366" s="45">
        <v>2.2825632948961986E-3</v>
      </c>
      <c r="AA1366" s="45">
        <v>2.2825632948961986E-3</v>
      </c>
      <c r="AB1366" s="45">
        <v>2.2825632948961986E-3</v>
      </c>
      <c r="AC1366" s="45">
        <v>2.2825632948961986E-3</v>
      </c>
      <c r="AD1366" s="45">
        <v>2.2825632948961986E-3</v>
      </c>
      <c r="AE1366" s="45">
        <v>2.2825632948961986E-3</v>
      </c>
    </row>
    <row r="1367" spans="1:31" ht="15" customHeight="1">
      <c r="A1367" s="42" t="s">
        <v>47</v>
      </c>
      <c r="B1367" s="42" t="s">
        <v>606</v>
      </c>
      <c r="C1367" s="42" t="s">
        <v>607</v>
      </c>
      <c r="D1367" s="42" t="s">
        <v>633</v>
      </c>
      <c r="E1367" s="42" t="s">
        <v>697</v>
      </c>
      <c r="F1367" s="42" t="s">
        <v>269</v>
      </c>
      <c r="G1367" s="42" t="s">
        <v>707</v>
      </c>
      <c r="H1367" s="43" t="s">
        <v>56</v>
      </c>
      <c r="I1367" s="44">
        <v>298</v>
      </c>
      <c r="J1367" s="45">
        <v>4.7808138630451771E-3</v>
      </c>
      <c r="K1367" s="45">
        <v>4.37937642454815E-3</v>
      </c>
      <c r="L1367" s="45">
        <v>4.3221479758123217E-3</v>
      </c>
      <c r="M1367" s="45">
        <v>4.455882322443705E-3</v>
      </c>
      <c r="N1367" s="45">
        <v>3.8033246270934773E-3</v>
      </c>
      <c r="O1367" s="45">
        <v>3.6685955724139272E-3</v>
      </c>
      <c r="P1367" s="45">
        <v>2.968335918801863E-3</v>
      </c>
      <c r="Q1367" s="45">
        <v>3.9904858657457904E-3</v>
      </c>
      <c r="R1367" s="45">
        <v>3.8058434394185898E-3</v>
      </c>
      <c r="S1367" s="45">
        <v>3.7032118375144264E-3</v>
      </c>
      <c r="T1367" s="45">
        <v>4.5355635447004812E-3</v>
      </c>
      <c r="U1367" s="45">
        <v>4.5468624366532323E-3</v>
      </c>
      <c r="V1367" s="45">
        <v>4.0911404612255743E-3</v>
      </c>
      <c r="W1367" s="45">
        <v>3.532786883893752E-3</v>
      </c>
      <c r="X1367" s="45">
        <v>2.5460169866867556E-3</v>
      </c>
      <c r="Y1367" s="45">
        <v>3.7757130608779181E-3</v>
      </c>
      <c r="Z1367" s="45">
        <v>3.7757130608779181E-3</v>
      </c>
      <c r="AA1367" s="45">
        <v>3.7757130608779181E-3</v>
      </c>
      <c r="AB1367" s="45">
        <v>3.7757130608779181E-3</v>
      </c>
      <c r="AC1367" s="45">
        <v>3.7757130608779181E-3</v>
      </c>
      <c r="AD1367" s="45">
        <v>3.7757130608779181E-3</v>
      </c>
      <c r="AE1367" s="45">
        <v>3.7757130608779181E-3</v>
      </c>
    </row>
    <row r="1368" spans="1:31" ht="15" customHeight="1">
      <c r="A1368" s="42" t="s">
        <v>47</v>
      </c>
      <c r="B1368" s="42" t="s">
        <v>606</v>
      </c>
      <c r="C1368" s="42" t="s">
        <v>708</v>
      </c>
      <c r="D1368" s="42" t="s">
        <v>709</v>
      </c>
      <c r="E1368" s="42" t="s">
        <v>710</v>
      </c>
      <c r="F1368" s="42" t="s">
        <v>269</v>
      </c>
      <c r="G1368" s="42" t="s">
        <v>711</v>
      </c>
      <c r="H1368" s="43" t="s">
        <v>54</v>
      </c>
      <c r="I1368" s="44">
        <v>25</v>
      </c>
      <c r="J1368" s="45">
        <v>9.5841793672557657E-3</v>
      </c>
      <c r="K1368" s="45">
        <v>9.960029538520699E-3</v>
      </c>
      <c r="L1368" s="45">
        <v>1.0241917166969396E-2</v>
      </c>
      <c r="M1368" s="45">
        <v>1.0335879709785629E-2</v>
      </c>
      <c r="N1368" s="45">
        <v>1.0711729881050562E-2</v>
      </c>
      <c r="O1368" s="45">
        <v>1.1087580052315492E-2</v>
      </c>
      <c r="P1368" s="45">
        <v>1.1463430223580425E-2</v>
      </c>
      <c r="Q1368" s="45">
        <v>1.2213100975185459E-2</v>
      </c>
      <c r="R1368" s="45">
        <v>1.3342681079905085E-2</v>
      </c>
      <c r="S1368" s="45">
        <v>1.4094381422434949E-2</v>
      </c>
      <c r="T1368" s="45">
        <v>1.4470231593699881E-2</v>
      </c>
      <c r="U1368" s="45">
        <v>1.5034006850597281E-2</v>
      </c>
      <c r="V1368" s="45">
        <v>1.5409857021862211E-2</v>
      </c>
      <c r="W1368" s="45">
        <v>1.6537407535657009E-2</v>
      </c>
      <c r="X1368" s="45">
        <v>1.7477032963819337E-2</v>
      </c>
      <c r="Y1368" s="45">
        <v>1.785288313508427E-2</v>
      </c>
      <c r="Z1368" s="45">
        <v>1.82287333063492E-2</v>
      </c>
      <c r="AA1368" s="45">
        <v>1.9356283820143996E-2</v>
      </c>
      <c r="AB1368" s="45">
        <v>2.0483834333938796E-2</v>
      </c>
      <c r="AC1368" s="45">
        <v>2.2175250956422199E-2</v>
      </c>
      <c r="AD1368" s="45">
        <v>2.3490731945362508E-2</v>
      </c>
      <c r="AE1368" s="45">
        <v>2.3490731945362508E-2</v>
      </c>
    </row>
    <row r="1369" spans="1:31" ht="15" customHeight="1">
      <c r="A1369" s="42" t="s">
        <v>47</v>
      </c>
      <c r="B1369" s="42" t="s">
        <v>606</v>
      </c>
      <c r="C1369" s="42" t="s">
        <v>708</v>
      </c>
      <c r="D1369" s="42" t="s">
        <v>709</v>
      </c>
      <c r="E1369" s="42" t="s">
        <v>710</v>
      </c>
      <c r="F1369" s="42" t="s">
        <v>269</v>
      </c>
      <c r="G1369" s="42" t="s">
        <v>711</v>
      </c>
      <c r="H1369" s="43" t="s">
        <v>56</v>
      </c>
      <c r="I1369" s="44">
        <v>298</v>
      </c>
      <c r="J1369" s="45">
        <v>1.9528789411570723E-2</v>
      </c>
      <c r="K1369" s="45">
        <v>2.0294624290455848E-2</v>
      </c>
      <c r="L1369" s="45">
        <v>2.0869000449619694E-2</v>
      </c>
      <c r="M1369" s="45">
        <v>2.1060459169340972E-2</v>
      </c>
      <c r="N1369" s="45">
        <v>2.18262940482261E-2</v>
      </c>
      <c r="O1369" s="45">
        <v>2.2592128927111224E-2</v>
      </c>
      <c r="P1369" s="45">
        <v>2.3357963805996352E-2</v>
      </c>
      <c r="Q1369" s="45">
        <v>2.4885498055420629E-2</v>
      </c>
      <c r="R1369" s="45">
        <v>2.7187138200421991E-2</v>
      </c>
      <c r="S1369" s="45">
        <v>2.8718807958192243E-2</v>
      </c>
      <c r="T1369" s="45">
        <v>2.9484642837077361E-2</v>
      </c>
      <c r="U1369" s="45">
        <v>3.0633395155405051E-2</v>
      </c>
      <c r="V1369" s="45">
        <v>3.1399230034290182E-2</v>
      </c>
      <c r="W1369" s="45">
        <v>3.3696734670945562E-2</v>
      </c>
      <c r="X1369" s="45">
        <v>3.561132186815838E-2</v>
      </c>
      <c r="Y1369" s="45">
        <v>3.6377156747043504E-2</v>
      </c>
      <c r="Z1369" s="45">
        <v>3.7142991625928629E-2</v>
      </c>
      <c r="AA1369" s="45">
        <v>3.9440496262584009E-2</v>
      </c>
      <c r="AB1369" s="45">
        <v>4.1738000899239389E-2</v>
      </c>
      <c r="AC1369" s="45">
        <v>4.5184442974453447E-2</v>
      </c>
      <c r="AD1369" s="45">
        <v>4.7864876032260008E-2</v>
      </c>
      <c r="AE1369" s="45">
        <v>4.7864876032260008E-2</v>
      </c>
    </row>
    <row r="1370" spans="1:31" ht="15" customHeight="1">
      <c r="A1370" s="42" t="s">
        <v>47</v>
      </c>
      <c r="B1370" s="42" t="s">
        <v>606</v>
      </c>
      <c r="C1370" s="42" t="s">
        <v>708</v>
      </c>
      <c r="D1370" s="42" t="s">
        <v>709</v>
      </c>
      <c r="E1370" s="42" t="s">
        <v>710</v>
      </c>
      <c r="F1370" s="42" t="s">
        <v>269</v>
      </c>
      <c r="G1370" s="42" t="s">
        <v>712</v>
      </c>
      <c r="H1370" s="43" t="s">
        <v>54</v>
      </c>
      <c r="I1370" s="44">
        <v>25</v>
      </c>
      <c r="J1370" s="45">
        <v>4.1710954179510529E-4</v>
      </c>
      <c r="K1370" s="45">
        <v>4.8296894313117452E-4</v>
      </c>
      <c r="L1370" s="45">
        <v>3.280325061746937E-4</v>
      </c>
      <c r="M1370" s="45">
        <v>2.5465635183280109E-4</v>
      </c>
      <c r="N1370" s="45">
        <v>3.2929700668034626E-4</v>
      </c>
      <c r="O1370" s="45">
        <v>2.6343760534427703E-4</v>
      </c>
      <c r="P1370" s="45">
        <v>2.8539073912296677E-4</v>
      </c>
      <c r="Q1370" s="45">
        <v>1.9373640559693705E-4</v>
      </c>
      <c r="R1370" s="45">
        <v>2.6343760534427703E-4</v>
      </c>
      <c r="S1370" s="45">
        <v>2.4148447156558726E-4</v>
      </c>
      <c r="T1370" s="45">
        <v>3.2929700668034626E-4</v>
      </c>
      <c r="U1370" s="45">
        <v>3.2929700668034626E-4</v>
      </c>
      <c r="V1370" s="45">
        <v>3.51250140459036E-4</v>
      </c>
      <c r="W1370" s="45">
        <v>1.8440632374099392E-4</v>
      </c>
      <c r="X1370" s="45">
        <v>1.0976566889344876E-4</v>
      </c>
      <c r="Y1370" s="45">
        <v>1.2732817591640054E-4</v>
      </c>
      <c r="Z1370" s="45">
        <v>2.6343760534427703E-4</v>
      </c>
      <c r="AA1370" s="45">
        <v>1.2732817591640057E-4</v>
      </c>
      <c r="AB1370" s="45">
        <v>1.141562956491867E-4</v>
      </c>
      <c r="AC1370" s="45">
        <v>2.0636030297587252E-4</v>
      </c>
      <c r="AD1370" s="45">
        <v>1.4489127655752752E-4</v>
      </c>
      <c r="AE1370" s="45">
        <v>1.4489127655752752E-4</v>
      </c>
    </row>
    <row r="1371" spans="1:31" ht="15" customHeight="1">
      <c r="A1371" s="42" t="s">
        <v>47</v>
      </c>
      <c r="B1371" s="42" t="s">
        <v>606</v>
      </c>
      <c r="C1371" s="42" t="s">
        <v>708</v>
      </c>
      <c r="D1371" s="42" t="s">
        <v>709</v>
      </c>
      <c r="E1371" s="42" t="s">
        <v>710</v>
      </c>
      <c r="F1371" s="42" t="s">
        <v>269</v>
      </c>
      <c r="G1371" s="42" t="s">
        <v>712</v>
      </c>
      <c r="H1371" s="43" t="s">
        <v>56</v>
      </c>
      <c r="I1371" s="44">
        <v>298</v>
      </c>
      <c r="J1371" s="45">
        <v>4.0258669944920285E-4</v>
      </c>
      <c r="K1371" s="45">
        <v>4.6615302041486638E-4</v>
      </c>
      <c r="L1371" s="45">
        <v>3.1661113146577729E-4</v>
      </c>
      <c r="M1371" s="45">
        <v>2.4578977440056592E-4</v>
      </c>
      <c r="N1371" s="45">
        <v>3.1783160482831794E-4</v>
      </c>
      <c r="O1371" s="45">
        <v>2.542652838626544E-4</v>
      </c>
      <c r="P1371" s="45">
        <v>2.7545405751787562E-4</v>
      </c>
      <c r="Q1371" s="45">
        <v>1.8699092750732707E-4</v>
      </c>
      <c r="R1371" s="45">
        <v>2.542652838626544E-4</v>
      </c>
      <c r="S1371" s="45">
        <v>2.3307651020743319E-4</v>
      </c>
      <c r="T1371" s="45">
        <v>3.1783160482831794E-4</v>
      </c>
      <c r="U1371" s="45">
        <v>3.1783160482831794E-4</v>
      </c>
      <c r="V1371" s="45">
        <v>3.390203784835392E-4</v>
      </c>
      <c r="W1371" s="45">
        <v>1.7798569870385809E-4</v>
      </c>
      <c r="X1371" s="45">
        <v>1.05943868276106E-4</v>
      </c>
      <c r="Y1371" s="45">
        <v>1.2289488720028296E-4</v>
      </c>
      <c r="Z1371" s="45">
        <v>2.542652838626544E-4</v>
      </c>
      <c r="AA1371" s="45">
        <v>1.2289488720028299E-4</v>
      </c>
      <c r="AB1371" s="45">
        <v>1.1018162300715024E-4</v>
      </c>
      <c r="AC1371" s="45">
        <v>1.9917528837833204E-4</v>
      </c>
      <c r="AD1371" s="45">
        <v>1.39846479074148E-4</v>
      </c>
      <c r="AE1371" s="45">
        <v>1.39846479074148E-4</v>
      </c>
    </row>
    <row r="1372" spans="1:31" ht="15" customHeight="1">
      <c r="A1372" s="42" t="s">
        <v>47</v>
      </c>
      <c r="B1372" s="42" t="s">
        <v>606</v>
      </c>
      <c r="C1372" s="42" t="s">
        <v>708</v>
      </c>
      <c r="D1372" s="42" t="s">
        <v>709</v>
      </c>
      <c r="E1372" s="42" t="s">
        <v>710</v>
      </c>
      <c r="F1372" s="42" t="s">
        <v>269</v>
      </c>
      <c r="G1372" s="42" t="s">
        <v>713</v>
      </c>
      <c r="H1372" s="43" t="s">
        <v>54</v>
      </c>
      <c r="I1372" s="44">
        <v>25</v>
      </c>
      <c r="J1372" s="45">
        <v>9.8650471878866251E-4</v>
      </c>
      <c r="K1372" s="45">
        <v>7.6995490246920017E-4</v>
      </c>
      <c r="L1372" s="45">
        <v>8.1015617281437308E-4</v>
      </c>
      <c r="M1372" s="45">
        <v>6.7371053966054986E-4</v>
      </c>
      <c r="N1372" s="45">
        <v>7.2183272106487496E-4</v>
      </c>
      <c r="O1372" s="45">
        <v>6.2558835825622498E-4</v>
      </c>
      <c r="P1372" s="45">
        <v>5.29343995447575E-4</v>
      </c>
      <c r="Q1372" s="45">
        <v>9.1415301904725966E-4</v>
      </c>
      <c r="R1372" s="45">
        <v>8.1807708387352505E-4</v>
      </c>
      <c r="S1372" s="45">
        <v>7.6995490246920017E-4</v>
      </c>
      <c r="T1372" s="45">
        <v>8.6619926527785004E-4</v>
      </c>
      <c r="U1372" s="45">
        <v>7.2183272106487496E-4</v>
      </c>
      <c r="V1372" s="45">
        <v>8.6619926527785004E-4</v>
      </c>
      <c r="W1372" s="45">
        <v>8.6619926527785004E-4</v>
      </c>
      <c r="X1372" s="45">
        <v>4.5716072334108746E-4</v>
      </c>
      <c r="Y1372" s="45">
        <v>2.8873308842595E-4</v>
      </c>
      <c r="Z1372" s="45">
        <v>4.8122181404999993E-4</v>
      </c>
      <c r="AA1372" s="45">
        <v>3.8497745123460003E-4</v>
      </c>
      <c r="AB1372" s="45">
        <v>3.1279421365285634E-4</v>
      </c>
      <c r="AC1372" s="45">
        <v>2.8873427136749994E-4</v>
      </c>
      <c r="AD1372" s="45">
        <v>2.8873427136749994E-4</v>
      </c>
      <c r="AE1372" s="45">
        <v>2.8873427136749994E-4</v>
      </c>
    </row>
    <row r="1373" spans="1:31" ht="15" customHeight="1">
      <c r="A1373" s="42" t="s">
        <v>47</v>
      </c>
      <c r="B1373" s="42" t="s">
        <v>606</v>
      </c>
      <c r="C1373" s="42" t="s">
        <v>708</v>
      </c>
      <c r="D1373" s="42" t="s">
        <v>709</v>
      </c>
      <c r="E1373" s="42" t="s">
        <v>710</v>
      </c>
      <c r="F1373" s="42" t="s">
        <v>269</v>
      </c>
      <c r="G1373" s="42" t="s">
        <v>713</v>
      </c>
      <c r="H1373" s="43" t="s">
        <v>56</v>
      </c>
      <c r="I1373" s="44">
        <v>298</v>
      </c>
      <c r="J1373" s="45">
        <v>6.7195064274062043E-4</v>
      </c>
      <c r="K1373" s="45">
        <v>5.2444928213902077E-4</v>
      </c>
      <c r="L1373" s="45">
        <v>5.5183209028270442E-4</v>
      </c>
      <c r="M1373" s="45">
        <v>4.5889312187164319E-4</v>
      </c>
      <c r="N1373" s="45">
        <v>4.9167120200533201E-4</v>
      </c>
      <c r="O1373" s="45">
        <v>4.2611504173795442E-4</v>
      </c>
      <c r="P1373" s="45">
        <v>3.6055888147057679E-4</v>
      </c>
      <c r="Q1373" s="45">
        <v>6.2266879925961926E-4</v>
      </c>
      <c r="R1373" s="45">
        <v>5.5722736227270964E-4</v>
      </c>
      <c r="S1373" s="45">
        <v>5.2444928213902077E-4</v>
      </c>
      <c r="T1373" s="45">
        <v>5.900054424063983E-4</v>
      </c>
      <c r="U1373" s="45">
        <v>4.9167120200533201E-4</v>
      </c>
      <c r="V1373" s="45">
        <v>5.900054424063983E-4</v>
      </c>
      <c r="W1373" s="45">
        <v>5.900054424063983E-4</v>
      </c>
      <c r="X1373" s="45">
        <v>3.1139176127004359E-4</v>
      </c>
      <c r="Y1373" s="45">
        <v>1.966684808021328E-4</v>
      </c>
      <c r="Z1373" s="45">
        <v>3.2778080133688802E-4</v>
      </c>
      <c r="AA1373" s="45">
        <v>2.6222464106951039E-4</v>
      </c>
      <c r="AB1373" s="45">
        <v>2.1305754438525988E-4</v>
      </c>
      <c r="AC1373" s="45">
        <v>1.9666928655431997E-4</v>
      </c>
      <c r="AD1373" s="45">
        <v>1.9666928655431997E-4</v>
      </c>
      <c r="AE1373" s="45">
        <v>1.9666928655431997E-4</v>
      </c>
    </row>
    <row r="1374" spans="1:31" ht="15" customHeight="1">
      <c r="A1374" s="42" t="s">
        <v>47</v>
      </c>
      <c r="B1374" s="42" t="s">
        <v>606</v>
      </c>
      <c r="C1374" s="42" t="s">
        <v>708</v>
      </c>
      <c r="D1374" s="42" t="s">
        <v>709</v>
      </c>
      <c r="E1374" s="42" t="s">
        <v>710</v>
      </c>
      <c r="F1374" s="42" t="s">
        <v>269</v>
      </c>
      <c r="G1374" s="42" t="s">
        <v>714</v>
      </c>
      <c r="H1374" s="43" t="s">
        <v>54</v>
      </c>
      <c r="I1374" s="44">
        <v>25</v>
      </c>
      <c r="J1374" s="45">
        <v>7.2751202483219996E-3</v>
      </c>
      <c r="K1374" s="45">
        <v>3.4738256660175005E-3</v>
      </c>
      <c r="L1374" s="45">
        <v>3.3749949570480004E-3</v>
      </c>
      <c r="M1374" s="45">
        <v>3.4900516033110006E-3</v>
      </c>
      <c r="N1374" s="45">
        <v>3.5682311193615001E-3</v>
      </c>
      <c r="O1374" s="45">
        <v>3.3363477245853005E-3</v>
      </c>
      <c r="P1374" s="45">
        <v>3.4716130382047507E-3</v>
      </c>
      <c r="Q1374" s="45">
        <v>3.1972963589307008E-3</v>
      </c>
      <c r="R1374" s="45">
        <v>3.1013174813643006E-3</v>
      </c>
      <c r="S1374" s="45">
        <v>2.7611628322842001E-3</v>
      </c>
      <c r="T1374" s="45">
        <v>2.7734552090217003E-3</v>
      </c>
      <c r="U1374" s="45">
        <v>2.6807215189140004E-3</v>
      </c>
      <c r="V1374" s="45">
        <v>2.4100925526612002E-3</v>
      </c>
      <c r="W1374" s="45">
        <v>2.3488273470015E-3</v>
      </c>
      <c r="X1374" s="45">
        <v>1.9103238501200102E-3</v>
      </c>
      <c r="Y1374" s="45">
        <v>1.6338043769346003E-3</v>
      </c>
      <c r="Z1374" s="45">
        <v>1.4231622091608002E-3</v>
      </c>
      <c r="AA1374" s="45">
        <v>1.6535705187284999E-3</v>
      </c>
      <c r="AB1374" s="45">
        <v>9.9091307356335024E-4</v>
      </c>
      <c r="AC1374" s="45">
        <v>1.2749161457065504E-3</v>
      </c>
      <c r="AD1374" s="45">
        <v>1.43373365315505E-3</v>
      </c>
      <c r="AE1374" s="45">
        <v>1.43373365315505E-3</v>
      </c>
    </row>
    <row r="1375" spans="1:31" ht="15" customHeight="1">
      <c r="A1375" s="42" t="s">
        <v>47</v>
      </c>
      <c r="B1375" s="42" t="s">
        <v>606</v>
      </c>
      <c r="C1375" s="42" t="s">
        <v>708</v>
      </c>
      <c r="D1375" s="42" t="s">
        <v>709</v>
      </c>
      <c r="E1375" s="42" t="s">
        <v>710</v>
      </c>
      <c r="F1375" s="42" t="s">
        <v>269</v>
      </c>
      <c r="G1375" s="42" t="s">
        <v>714</v>
      </c>
      <c r="H1375" s="43" t="s">
        <v>56</v>
      </c>
      <c r="I1375" s="44">
        <v>298</v>
      </c>
      <c r="J1375" s="45">
        <v>2.4088731488888404E-2</v>
      </c>
      <c r="K1375" s="45">
        <v>1.1502222760813502E-2</v>
      </c>
      <c r="L1375" s="45">
        <v>1.1174983302225602E-2</v>
      </c>
      <c r="M1375" s="45">
        <v>1.1555948642074201E-2</v>
      </c>
      <c r="N1375" s="45">
        <v>1.1814809706330301E-2</v>
      </c>
      <c r="O1375" s="45">
        <v>1.1047018021404663E-2</v>
      </c>
      <c r="P1375" s="45">
        <v>1.1494896504277952E-2</v>
      </c>
      <c r="Q1375" s="45">
        <v>1.0586603499570541E-2</v>
      </c>
      <c r="R1375" s="45">
        <v>1.0268806771628463E-2</v>
      </c>
      <c r="S1375" s="45">
        <v>9.1425169335632422E-3</v>
      </c>
      <c r="T1375" s="45">
        <v>9.1832183587607398E-3</v>
      </c>
      <c r="U1375" s="45">
        <v>8.8761668070708004E-3</v>
      </c>
      <c r="V1375" s="45">
        <v>7.9800842299226401E-3</v>
      </c>
      <c r="W1375" s="45">
        <v>7.7772283267383002E-3</v>
      </c>
      <c r="X1375" s="45">
        <v>6.325294525952924E-3</v>
      </c>
      <c r="Y1375" s="45">
        <v>5.4097078258501198E-3</v>
      </c>
      <c r="Z1375" s="45">
        <v>4.7122482036657601E-3</v>
      </c>
      <c r="AA1375" s="45">
        <v>5.4751557175677004E-3</v>
      </c>
      <c r="AB1375" s="45">
        <v>3.2810232880208703E-3</v>
      </c>
      <c r="AC1375" s="45">
        <v>4.2213890157839114E-3</v>
      </c>
      <c r="AD1375" s="45">
        <v>4.7472514293356105E-3</v>
      </c>
      <c r="AE1375" s="45">
        <v>4.7472514293356105E-3</v>
      </c>
    </row>
    <row r="1376" spans="1:31" ht="15" customHeight="1">
      <c r="A1376" s="42" t="s">
        <v>47</v>
      </c>
      <c r="B1376" s="42" t="s">
        <v>606</v>
      </c>
      <c r="C1376" s="42" t="s">
        <v>708</v>
      </c>
      <c r="D1376" s="42" t="s">
        <v>709</v>
      </c>
      <c r="E1376" s="42" t="s">
        <v>710</v>
      </c>
      <c r="F1376" s="42" t="s">
        <v>269</v>
      </c>
      <c r="G1376" s="42" t="s">
        <v>715</v>
      </c>
      <c r="H1376" s="43" t="s">
        <v>54</v>
      </c>
      <c r="I1376" s="44">
        <v>25</v>
      </c>
      <c r="J1376" s="45">
        <v>4.6026516807228003E-3</v>
      </c>
      <c r="K1376" s="45">
        <v>4.6947047143372561E-3</v>
      </c>
      <c r="L1376" s="45">
        <v>4.8327842647589402E-3</v>
      </c>
      <c r="M1376" s="45">
        <v>4.9018240399697826E-3</v>
      </c>
      <c r="N1376" s="45">
        <v>4.9248372983733951E-3</v>
      </c>
      <c r="O1376" s="45">
        <v>4.9478505567770092E-3</v>
      </c>
      <c r="P1376" s="45">
        <v>4.9708638151806242E-3</v>
      </c>
      <c r="Q1376" s="45">
        <v>5.1293561258063131E-3</v>
      </c>
      <c r="R1376" s="45">
        <v>5.2930494328312207E-3</v>
      </c>
      <c r="S1376" s="45">
        <v>5.5231820168673597E-3</v>
      </c>
      <c r="T1376" s="45">
        <v>5.8683808929215694E-3</v>
      </c>
      <c r="U1376" s="45">
        <v>6.0985134769577102E-3</v>
      </c>
      <c r="V1376" s="45">
        <v>6.2135797689757801E-3</v>
      </c>
      <c r="W1376" s="45">
        <v>6.4437123530119199E-3</v>
      </c>
      <c r="X1376" s="45">
        <v>6.6738449370480598E-3</v>
      </c>
      <c r="Y1376" s="45">
        <v>6.9039775210841996E-3</v>
      </c>
      <c r="Z1376" s="45">
        <v>7.2491763971383998E-3</v>
      </c>
      <c r="AA1376" s="45">
        <v>7.7094415652107003E-3</v>
      </c>
      <c r="AB1376" s="45">
        <v>8.0546404412648997E-3</v>
      </c>
      <c r="AC1376" s="45">
        <v>8.3998737315215E-3</v>
      </c>
      <c r="AD1376" s="45">
        <v>8.745074021858E-3</v>
      </c>
      <c r="AE1376" s="45">
        <v>8.745074021858E-3</v>
      </c>
    </row>
    <row r="1377" spans="1:31" ht="15" customHeight="1">
      <c r="A1377" s="42" t="s">
        <v>47</v>
      </c>
      <c r="B1377" s="42" t="s">
        <v>606</v>
      </c>
      <c r="C1377" s="42" t="s">
        <v>708</v>
      </c>
      <c r="D1377" s="42" t="s">
        <v>709</v>
      </c>
      <c r="E1377" s="42" t="s">
        <v>710</v>
      </c>
      <c r="F1377" s="42" t="s">
        <v>269</v>
      </c>
      <c r="G1377" s="42" t="s">
        <v>715</v>
      </c>
      <c r="H1377" s="43" t="s">
        <v>56</v>
      </c>
      <c r="I1377" s="44">
        <v>298</v>
      </c>
      <c r="J1377" s="45">
        <v>6.69068390661168E-3</v>
      </c>
      <c r="K1377" s="45">
        <v>6.8244975847439136E-3</v>
      </c>
      <c r="L1377" s="45">
        <v>7.0252181019422634E-3</v>
      </c>
      <c r="M1377" s="45">
        <v>7.1255783605414392E-3</v>
      </c>
      <c r="N1377" s="45">
        <v>7.1590317800744978E-3</v>
      </c>
      <c r="O1377" s="45">
        <v>7.1924851996075564E-3</v>
      </c>
      <c r="P1377" s="45">
        <v>7.2259386191406141E-3</v>
      </c>
      <c r="Q1377" s="45">
        <v>7.4563323194647875E-3</v>
      </c>
      <c r="R1377" s="45">
        <v>7.6942864926034318E-3</v>
      </c>
      <c r="S1377" s="45">
        <v>8.0288206879340161E-3</v>
      </c>
      <c r="T1377" s="45">
        <v>8.5306219809298933E-3</v>
      </c>
      <c r="U1377" s="45">
        <v>8.8651561762604757E-3</v>
      </c>
      <c r="V1377" s="45">
        <v>9.0324232739257687E-3</v>
      </c>
      <c r="W1377" s="45">
        <v>9.3669574692563512E-3</v>
      </c>
      <c r="X1377" s="45">
        <v>9.7014916645869354E-3</v>
      </c>
      <c r="Y1377" s="45">
        <v>1.0036025859917521E-2</v>
      </c>
      <c r="Z1377" s="45">
        <v>1.0537827152913395E-2</v>
      </c>
      <c r="AA1377" s="45">
        <v>1.1206895543574564E-2</v>
      </c>
      <c r="AB1377" s="45">
        <v>1.1708696836570441E-2</v>
      </c>
      <c r="AC1377" s="45">
        <v>1.2210548156065404E-2</v>
      </c>
      <c r="AD1377" s="45">
        <v>1.27123515049448E-2</v>
      </c>
      <c r="AE1377" s="45">
        <v>1.27123515049448E-2</v>
      </c>
    </row>
    <row r="1378" spans="1:31" ht="15" customHeight="1">
      <c r="A1378" s="42" t="s">
        <v>47</v>
      </c>
      <c r="B1378" s="42" t="s">
        <v>606</v>
      </c>
      <c r="C1378" s="42" t="s">
        <v>708</v>
      </c>
      <c r="D1378" s="42" t="s">
        <v>709</v>
      </c>
      <c r="E1378" s="42" t="s">
        <v>710</v>
      </c>
      <c r="F1378" s="42" t="s">
        <v>269</v>
      </c>
      <c r="G1378" s="42" t="s">
        <v>716</v>
      </c>
      <c r="H1378" s="43" t="s">
        <v>54</v>
      </c>
      <c r="I1378" s="44">
        <v>25</v>
      </c>
      <c r="J1378" s="45">
        <v>3.6102055089782688E-3</v>
      </c>
      <c r="K1378" s="45">
        <v>3.4174635310862049E-3</v>
      </c>
      <c r="L1378" s="45">
        <v>3.0421281817533947E-3</v>
      </c>
      <c r="M1378" s="45">
        <v>3.8919053228205153E-3</v>
      </c>
      <c r="N1378" s="45">
        <v>3.1135242582564127E-3</v>
      </c>
      <c r="O1378" s="45">
        <v>2.7354534554681334E-3</v>
      </c>
      <c r="P1378" s="45">
        <v>2.3351431936923087E-3</v>
      </c>
      <c r="Q1378" s="45">
        <v>2.6254793307747197E-3</v>
      </c>
      <c r="R1378" s="45">
        <v>4.0401683827374869E-3</v>
      </c>
      <c r="S1378" s="45">
        <v>3.6324449679658146E-3</v>
      </c>
      <c r="T1378" s="45">
        <v>3.1505900232356547E-3</v>
      </c>
      <c r="U1378" s="45">
        <v>3.9289710877997578E-3</v>
      </c>
      <c r="V1378" s="45">
        <v>3.1505900232356547E-3</v>
      </c>
      <c r="W1378" s="45">
        <v>2.9207822803643483E-3</v>
      </c>
      <c r="X1378" s="45">
        <v>1.6308936590866919E-3</v>
      </c>
      <c r="Y1378" s="45">
        <v>1.7420909540244211E-3</v>
      </c>
      <c r="Z1378" s="45">
        <v>1.6086542000991475E-3</v>
      </c>
      <c r="AA1378" s="45">
        <v>1.349193845244445E-3</v>
      </c>
      <c r="AB1378" s="45">
        <v>1.0897337881311351E-3</v>
      </c>
      <c r="AC1378" s="45">
        <v>9.0440837084598E-4</v>
      </c>
      <c r="AD1378" s="45">
        <v>7.5614470349418016E-4</v>
      </c>
      <c r="AE1378" s="45">
        <v>7.5614470349418016E-4</v>
      </c>
    </row>
    <row r="1379" spans="1:31" ht="15" customHeight="1">
      <c r="A1379" s="42" t="s">
        <v>47</v>
      </c>
      <c r="B1379" s="42" t="s">
        <v>606</v>
      </c>
      <c r="C1379" s="42" t="s">
        <v>708</v>
      </c>
      <c r="D1379" s="42" t="s">
        <v>709</v>
      </c>
      <c r="E1379" s="42" t="s">
        <v>710</v>
      </c>
      <c r="F1379" s="42" t="s">
        <v>269</v>
      </c>
      <c r="G1379" s="42" t="s">
        <v>716</v>
      </c>
      <c r="H1379" s="43" t="s">
        <v>56</v>
      </c>
      <c r="I1379" s="44">
        <v>298</v>
      </c>
      <c r="J1379" s="45">
        <v>2.3644862454407119E-3</v>
      </c>
      <c r="K1379" s="45">
        <v>2.238250840139976E-3</v>
      </c>
      <c r="L1379" s="45">
        <v>1.992426809148377E-3</v>
      </c>
      <c r="M1379" s="45">
        <v>2.5489841454956336E-3</v>
      </c>
      <c r="N1379" s="45">
        <v>2.0391873163965071E-3</v>
      </c>
      <c r="O1379" s="45">
        <v>1.7915717136912169E-3</v>
      </c>
      <c r="P1379" s="45">
        <v>1.5293904872973802E-3</v>
      </c>
      <c r="Q1379" s="45">
        <v>1.7195447045513547E-3</v>
      </c>
      <c r="R1379" s="45">
        <v>2.6460883034192771E-3</v>
      </c>
      <c r="S1379" s="45">
        <v>2.3790518691292587E-3</v>
      </c>
      <c r="T1379" s="45">
        <v>2.063463355877418E-3</v>
      </c>
      <c r="U1379" s="45">
        <v>2.5732601849765445E-3</v>
      </c>
      <c r="V1379" s="45">
        <v>2.063463355877418E-3</v>
      </c>
      <c r="W1379" s="45">
        <v>1.9129519110957713E-3</v>
      </c>
      <c r="X1379" s="45">
        <v>1.0681457371600751E-3</v>
      </c>
      <c r="Y1379" s="45">
        <v>1.1409738556028076E-3</v>
      </c>
      <c r="Z1379" s="45">
        <v>1.0535801134715168E-3</v>
      </c>
      <c r="AA1379" s="45">
        <v>8.8364783710514116E-4</v>
      </c>
      <c r="AB1379" s="45">
        <v>7.137157557430291E-4</v>
      </c>
      <c r="AC1379" s="45">
        <v>5.923377901364881E-4</v>
      </c>
      <c r="AD1379" s="45">
        <v>4.9523323437640813E-4</v>
      </c>
      <c r="AE1379" s="45">
        <v>4.9523323437640813E-4</v>
      </c>
    </row>
    <row r="1380" spans="1:31" ht="15" customHeight="1">
      <c r="A1380" s="42" t="s">
        <v>47</v>
      </c>
      <c r="B1380" s="42" t="s">
        <v>606</v>
      </c>
      <c r="C1380" s="42" t="s">
        <v>708</v>
      </c>
      <c r="D1380" s="42" t="s">
        <v>717</v>
      </c>
      <c r="E1380" s="42" t="s">
        <v>269</v>
      </c>
      <c r="F1380" s="42" t="s">
        <v>269</v>
      </c>
      <c r="G1380" s="42" t="s">
        <v>718</v>
      </c>
      <c r="H1380" s="43" t="s">
        <v>55</v>
      </c>
      <c r="I1380" s="44">
        <v>1</v>
      </c>
      <c r="J1380" s="45">
        <v>2.4977113510170281E-3</v>
      </c>
      <c r="K1380" s="45">
        <v>1.4752690107404235E-3</v>
      </c>
      <c r="L1380" s="45">
        <v>2.234642917847108E-3</v>
      </c>
      <c r="M1380" s="45">
        <v>2.0406710109319211E-3</v>
      </c>
      <c r="N1380" s="45">
        <v>8.3735452028614356E-3</v>
      </c>
      <c r="O1380" s="45">
        <v>7.1786030099978883E-3</v>
      </c>
      <c r="P1380" s="45">
        <v>2.0475779560189585E-3</v>
      </c>
      <c r="Q1380" s="45">
        <v>1.093991561840343E-3</v>
      </c>
      <c r="R1380" s="45">
        <v>1.3206855597378516E-3</v>
      </c>
      <c r="S1380" s="45">
        <v>1.4567697791003419E-3</v>
      </c>
      <c r="T1380" s="45">
        <v>3.1845510421182818E-3</v>
      </c>
      <c r="U1380" s="45">
        <v>1.684204193976468E-3</v>
      </c>
      <c r="V1380" s="45">
        <v>2.2984743979179855E-3</v>
      </c>
      <c r="W1380" s="45">
        <v>2.411138040572153E-3</v>
      </c>
      <c r="X1380" s="45">
        <v>7.4128465248711071E-4</v>
      </c>
      <c r="Y1380" s="45">
        <v>7.6711258004221296E-4</v>
      </c>
      <c r="Z1380" s="45">
        <v>3.9318207621250154E-4</v>
      </c>
      <c r="AA1380" s="45">
        <v>3.1897712043237563E-4</v>
      </c>
      <c r="AB1380" s="45">
        <v>4.5329154676596685E-4</v>
      </c>
      <c r="AC1380" s="45">
        <v>3.8551451590888001E-4</v>
      </c>
      <c r="AD1380" s="45">
        <v>4.6740163269055922E-4</v>
      </c>
      <c r="AE1380" s="45">
        <v>4.6740163269055922E-4</v>
      </c>
    </row>
    <row r="1381" spans="1:31" ht="15" customHeight="1">
      <c r="A1381" s="42" t="s">
        <v>47</v>
      </c>
      <c r="B1381" s="42" t="s">
        <v>606</v>
      </c>
      <c r="C1381" s="42" t="s">
        <v>708</v>
      </c>
      <c r="D1381" s="42" t="s">
        <v>717</v>
      </c>
      <c r="E1381" s="42" t="s">
        <v>269</v>
      </c>
      <c r="F1381" s="42" t="s">
        <v>269</v>
      </c>
      <c r="G1381" s="42" t="s">
        <v>719</v>
      </c>
      <c r="H1381" s="43" t="s">
        <v>55</v>
      </c>
      <c r="I1381" s="44">
        <v>1</v>
      </c>
      <c r="J1381" s="45">
        <v>0.26298018551573504</v>
      </c>
      <c r="K1381" s="45">
        <v>0.16120296488169517</v>
      </c>
      <c r="L1381" s="45">
        <v>0.2310799200344332</v>
      </c>
      <c r="M1381" s="45">
        <v>0.20720659495616434</v>
      </c>
      <c r="N1381" s="45">
        <v>0.22713286343129083</v>
      </c>
      <c r="O1381" s="45">
        <v>0.29078451019731671</v>
      </c>
      <c r="P1381" s="45">
        <v>0.48257156410266772</v>
      </c>
      <c r="Q1381" s="45">
        <v>0.25542970403150089</v>
      </c>
      <c r="R1381" s="45">
        <v>0.16951216854657261</v>
      </c>
      <c r="S1381" s="45">
        <v>0.16834544481911173</v>
      </c>
      <c r="T1381" s="45">
        <v>0.17429401210776713</v>
      </c>
      <c r="U1381" s="45">
        <v>0.17038964276291155</v>
      </c>
      <c r="V1381" s="45">
        <v>0.22663279028422093</v>
      </c>
      <c r="W1381" s="45">
        <v>0.20333243874910467</v>
      </c>
      <c r="X1381" s="45">
        <v>0.16509196656123198</v>
      </c>
      <c r="Y1381" s="45">
        <v>0.17035543583546131</v>
      </c>
      <c r="Z1381" s="45">
        <v>9.3411731599540082E-2</v>
      </c>
      <c r="AA1381" s="45">
        <v>9.4443153219455178E-2</v>
      </c>
      <c r="AB1381" s="45">
        <v>0.13421114011648363</v>
      </c>
      <c r="AC1381" s="45">
        <v>0.11414363025458854</v>
      </c>
      <c r="AD1381" s="45">
        <v>0.13838887237862707</v>
      </c>
      <c r="AE1381" s="45">
        <v>0.13838887237862707</v>
      </c>
    </row>
    <row r="1382" spans="1:31" ht="15" customHeight="1">
      <c r="A1382" s="42" t="s">
        <v>47</v>
      </c>
      <c r="B1382" s="42" t="s">
        <v>606</v>
      </c>
      <c r="C1382" s="42" t="s">
        <v>708</v>
      </c>
      <c r="D1382" s="42" t="s">
        <v>720</v>
      </c>
      <c r="E1382" s="42" t="s">
        <v>269</v>
      </c>
      <c r="F1382" s="42" t="s">
        <v>269</v>
      </c>
      <c r="G1382" s="42" t="s">
        <v>721</v>
      </c>
      <c r="H1382" s="43" t="s">
        <v>56</v>
      </c>
      <c r="I1382" s="44">
        <v>298</v>
      </c>
      <c r="J1382" s="45">
        <v>0.3776393177845227</v>
      </c>
      <c r="K1382" s="45">
        <v>0.3833249490417881</v>
      </c>
      <c r="L1382" s="45">
        <v>0.38805141109498681</v>
      </c>
      <c r="M1382" s="45">
        <v>0.39305654190685591</v>
      </c>
      <c r="N1382" s="45">
        <v>0.39709759432409114</v>
      </c>
      <c r="O1382" s="45">
        <v>0.39968343826141323</v>
      </c>
      <c r="P1382" s="45">
        <v>0.40258496980844816</v>
      </c>
      <c r="Q1382" s="45">
        <v>0.40598038591872765</v>
      </c>
      <c r="R1382" s="45">
        <v>0.40935343300230476</v>
      </c>
      <c r="S1382" s="45">
        <v>0.41180782836414387</v>
      </c>
      <c r="T1382" s="45">
        <v>0.41502583610127691</v>
      </c>
      <c r="U1382" s="45">
        <v>0.41896351784745006</v>
      </c>
      <c r="V1382" s="45">
        <v>0.42303460295992024</v>
      </c>
      <c r="W1382" s="45">
        <v>0.42637957213907651</v>
      </c>
      <c r="X1382" s="45">
        <v>0.42989450815816621</v>
      </c>
      <c r="Y1382" s="45">
        <v>0.43324296486184327</v>
      </c>
      <c r="Z1382" s="45">
        <v>0.4359887573361767</v>
      </c>
      <c r="AA1382" s="45">
        <v>0.43858875129336922</v>
      </c>
      <c r="AB1382" s="45">
        <v>0.44060928305536984</v>
      </c>
      <c r="AC1382" s="45">
        <v>0.4416182883184302</v>
      </c>
      <c r="AD1382" s="45">
        <v>0.44185401831978638</v>
      </c>
      <c r="AE1382" s="45">
        <v>0.44185401831978638</v>
      </c>
    </row>
    <row r="1383" spans="1:31" ht="15" customHeight="1">
      <c r="A1383" s="42" t="s">
        <v>47</v>
      </c>
      <c r="B1383" s="42" t="s">
        <v>606</v>
      </c>
      <c r="C1383" s="42" t="s">
        <v>708</v>
      </c>
      <c r="D1383" s="42" t="s">
        <v>720</v>
      </c>
      <c r="E1383" s="42" t="s">
        <v>269</v>
      </c>
      <c r="F1383" s="42" t="s">
        <v>269</v>
      </c>
      <c r="G1383" s="42" t="s">
        <v>722</v>
      </c>
      <c r="H1383" s="43" t="s">
        <v>56</v>
      </c>
      <c r="I1383" s="44">
        <v>298</v>
      </c>
      <c r="J1383" s="45">
        <v>0.14907420399540799</v>
      </c>
      <c r="K1383" s="45">
        <v>0.14907420399540799</v>
      </c>
      <c r="L1383" s="45">
        <v>0.14907420399540799</v>
      </c>
      <c r="M1383" s="45">
        <v>0.14907420399540799</v>
      </c>
      <c r="N1383" s="45">
        <v>0.14907420399540799</v>
      </c>
      <c r="O1383" s="45">
        <v>0.14907420399540799</v>
      </c>
      <c r="P1383" s="45">
        <v>0.14907420399540799</v>
      </c>
      <c r="Q1383" s="45">
        <v>0.14907420399540799</v>
      </c>
      <c r="R1383" s="45">
        <v>0.14907420399540799</v>
      </c>
      <c r="S1383" s="45">
        <v>0.14907420399540799</v>
      </c>
      <c r="T1383" s="45">
        <v>0.14907420399540799</v>
      </c>
      <c r="U1383" s="45">
        <v>0.14907420399540799</v>
      </c>
      <c r="V1383" s="45">
        <v>0.14907420399540799</v>
      </c>
      <c r="W1383" s="45">
        <v>0.14907420399540799</v>
      </c>
      <c r="X1383" s="45">
        <v>0.14907420399540799</v>
      </c>
      <c r="Y1383" s="45">
        <v>0.14907420399540799</v>
      </c>
      <c r="Z1383" s="45">
        <v>0.14907420399540799</v>
      </c>
      <c r="AA1383" s="45">
        <v>0.14907420399540799</v>
      </c>
      <c r="AB1383" s="45">
        <v>0.14907420399540799</v>
      </c>
      <c r="AC1383" s="45">
        <v>0.14907420399540799</v>
      </c>
      <c r="AD1383" s="45">
        <v>0.14907420399540799</v>
      </c>
      <c r="AE1383" s="45">
        <v>0.14907420399540799</v>
      </c>
    </row>
    <row r="1384" spans="1:31" ht="15" customHeight="1">
      <c r="A1384" s="42" t="s">
        <v>47</v>
      </c>
      <c r="B1384" s="42" t="s">
        <v>606</v>
      </c>
      <c r="C1384" s="42" t="s">
        <v>708</v>
      </c>
      <c r="D1384" s="42" t="s">
        <v>720</v>
      </c>
      <c r="E1384" s="42" t="s">
        <v>269</v>
      </c>
      <c r="F1384" s="42" t="s">
        <v>269</v>
      </c>
      <c r="G1384" s="42" t="s">
        <v>723</v>
      </c>
      <c r="H1384" s="43" t="s">
        <v>56</v>
      </c>
      <c r="I1384" s="44">
        <v>298</v>
      </c>
      <c r="J1384" s="45">
        <v>4.1896545994257024E-2</v>
      </c>
      <c r="K1384" s="45">
        <v>1.2865433679704432E-2</v>
      </c>
      <c r="L1384" s="45">
        <v>2.0217716842321917E-2</v>
      </c>
      <c r="M1384" s="45">
        <v>2.6971113854778191E-2</v>
      </c>
      <c r="N1384" s="45">
        <v>1.026601294283447E-2</v>
      </c>
      <c r="O1384" s="45">
        <v>1.5116566017189855E-2</v>
      </c>
      <c r="P1384" s="45">
        <v>9.7223432462342167E-3</v>
      </c>
      <c r="Q1384" s="45">
        <v>3.8014404566970835E-3</v>
      </c>
      <c r="R1384" s="45">
        <v>1.3795618551231426E-2</v>
      </c>
      <c r="S1384" s="45">
        <v>2.8279319062222551E-2</v>
      </c>
      <c r="T1384" s="45">
        <v>2.8457710681419507E-4</v>
      </c>
      <c r="U1384" s="45">
        <v>7.8577260836755361E-4</v>
      </c>
      <c r="V1384" s="45">
        <v>2.2018622712310261E-2</v>
      </c>
      <c r="W1384" s="45">
        <v>3.4484798958573877E-2</v>
      </c>
      <c r="X1384" s="45">
        <v>2.8364267452316343E-2</v>
      </c>
      <c r="Y1384" s="45">
        <v>2.772290710710823E-2</v>
      </c>
      <c r="Z1384" s="45">
        <v>2.0621221695267422E-2</v>
      </c>
      <c r="AA1384" s="45">
        <v>7.1224977674137865E-2</v>
      </c>
      <c r="AB1384" s="45">
        <v>5.305876445258096E-2</v>
      </c>
      <c r="AC1384" s="45">
        <v>6.0644655687956378E-2</v>
      </c>
      <c r="AD1384" s="45">
        <v>8.4501332370927884E-2</v>
      </c>
      <c r="AE1384" s="45">
        <v>8.4501332370927884E-2</v>
      </c>
    </row>
    <row r="1385" spans="1:31" ht="15" customHeight="1">
      <c r="A1385" s="42" t="s">
        <v>47</v>
      </c>
      <c r="B1385" s="42" t="s">
        <v>606</v>
      </c>
      <c r="C1385" s="42" t="s">
        <v>708</v>
      </c>
      <c r="D1385" s="42" t="s">
        <v>720</v>
      </c>
      <c r="E1385" s="42" t="s">
        <v>269</v>
      </c>
      <c r="F1385" s="42" t="s">
        <v>269</v>
      </c>
      <c r="G1385" s="42" t="s">
        <v>724</v>
      </c>
      <c r="H1385" s="43" t="s">
        <v>56</v>
      </c>
      <c r="I1385" s="44">
        <v>298</v>
      </c>
      <c r="J1385" s="45">
        <v>2.2794733246526122</v>
      </c>
      <c r="K1385" s="45">
        <v>2.3178005080582862</v>
      </c>
      <c r="L1385" s="45">
        <v>2.3446553282596421</v>
      </c>
      <c r="M1385" s="45">
        <v>2.2844819086757959</v>
      </c>
      <c r="N1385" s="45">
        <v>2.2389315607188331</v>
      </c>
      <c r="O1385" s="45">
        <v>2.1556811270656149</v>
      </c>
      <c r="P1385" s="45">
        <v>2.1173609030604226</v>
      </c>
      <c r="Q1385" s="45">
        <v>2.0040677672907443</v>
      </c>
      <c r="R1385" s="45">
        <v>1.9539744633736511</v>
      </c>
      <c r="S1385" s="45">
        <v>1.8945634682713692</v>
      </c>
      <c r="T1385" s="45">
        <v>1.9611421543115026</v>
      </c>
      <c r="U1385" s="45">
        <v>1.8741595012787104</v>
      </c>
      <c r="V1385" s="45">
        <v>2.0165311307510891</v>
      </c>
      <c r="W1385" s="45">
        <v>1.7337845380830772</v>
      </c>
      <c r="X1385" s="45">
        <v>1.7055573168942675</v>
      </c>
      <c r="Y1385" s="45">
        <v>1.3193921931261547</v>
      </c>
      <c r="Z1385" s="45">
        <v>1.4069091575750943</v>
      </c>
      <c r="AA1385" s="45">
        <v>1.3339501835504277</v>
      </c>
      <c r="AB1385" s="45">
        <v>1.4158409765414972</v>
      </c>
      <c r="AC1385" s="45">
        <v>1.42874712039351</v>
      </c>
      <c r="AD1385" s="45">
        <v>1.4852846652765426</v>
      </c>
      <c r="AE1385" s="45">
        <v>1.4852846652765426</v>
      </c>
    </row>
    <row r="1386" spans="1:31" ht="15" customHeight="1">
      <c r="A1386" s="42" t="s">
        <v>47</v>
      </c>
      <c r="B1386" s="42" t="s">
        <v>606</v>
      </c>
      <c r="C1386" s="42" t="s">
        <v>708</v>
      </c>
      <c r="D1386" s="42" t="s">
        <v>720</v>
      </c>
      <c r="E1386" s="42" t="s">
        <v>269</v>
      </c>
      <c r="F1386" s="42" t="s">
        <v>269</v>
      </c>
      <c r="G1386" s="42" t="s">
        <v>725</v>
      </c>
      <c r="H1386" s="43" t="s">
        <v>56</v>
      </c>
      <c r="I1386" s="44">
        <v>298</v>
      </c>
      <c r="J1386" s="45">
        <v>0.5901187666690948</v>
      </c>
      <c r="K1386" s="45">
        <v>0.59402937576576242</v>
      </c>
      <c r="L1386" s="45">
        <v>0.60691077461409615</v>
      </c>
      <c r="M1386" s="45">
        <v>0.59578633731142894</v>
      </c>
      <c r="N1386" s="45">
        <v>0.57980731759472826</v>
      </c>
      <c r="O1386" s="45">
        <v>0.55996309754234763</v>
      </c>
      <c r="P1386" s="45">
        <v>0.55211790881880118</v>
      </c>
      <c r="Q1386" s="45">
        <v>0.52620879997970638</v>
      </c>
      <c r="R1386" s="45">
        <v>0.49956056303626634</v>
      </c>
      <c r="S1386" s="45">
        <v>0.47258425037860174</v>
      </c>
      <c r="T1386" s="45">
        <v>0.48660403242205225</v>
      </c>
      <c r="U1386" s="45">
        <v>0.45540373829594155</v>
      </c>
      <c r="V1386" s="45">
        <v>0.46931153671159054</v>
      </c>
      <c r="W1386" s="45">
        <v>0.37495354521207686</v>
      </c>
      <c r="X1386" s="45">
        <v>0.30092667786521299</v>
      </c>
      <c r="Y1386" s="45">
        <v>0.48232360083874526</v>
      </c>
      <c r="Z1386" s="45">
        <v>0.49307530235882097</v>
      </c>
      <c r="AA1386" s="45">
        <v>0.49112466681431061</v>
      </c>
      <c r="AB1386" s="45">
        <v>0.50692267607453345</v>
      </c>
      <c r="AC1386" s="45">
        <v>0.43010068077984198</v>
      </c>
      <c r="AD1386" s="45">
        <v>0.46357696925207026</v>
      </c>
      <c r="AE1386" s="45">
        <v>0.46357696925207026</v>
      </c>
    </row>
    <row r="1387" spans="1:31" ht="15" customHeight="1">
      <c r="A1387" s="42" t="s">
        <v>47</v>
      </c>
      <c r="B1387" s="42" t="s">
        <v>606</v>
      </c>
      <c r="C1387" s="42" t="s">
        <v>708</v>
      </c>
      <c r="D1387" s="42" t="s">
        <v>720</v>
      </c>
      <c r="E1387" s="42" t="s">
        <v>269</v>
      </c>
      <c r="F1387" s="42" t="s">
        <v>269</v>
      </c>
      <c r="G1387" s="42" t="s">
        <v>726</v>
      </c>
      <c r="H1387" s="43" t="s">
        <v>56</v>
      </c>
      <c r="I1387" s="44">
        <v>298</v>
      </c>
      <c r="J1387" s="45">
        <v>6.9422846234729635E-2</v>
      </c>
      <c r="K1387" s="45">
        <v>7.0432398889884784E-2</v>
      </c>
      <c r="L1387" s="45">
        <v>7.8546632205677647E-2</v>
      </c>
      <c r="M1387" s="45">
        <v>8.6517587810380187E-2</v>
      </c>
      <c r="N1387" s="45">
        <v>8.1734885898800014E-2</v>
      </c>
      <c r="O1387" s="45">
        <v>8.5935261077010563E-2</v>
      </c>
      <c r="P1387" s="45">
        <v>9.245818680350644E-2</v>
      </c>
      <c r="Q1387" s="45">
        <v>9.0520425231848833E-2</v>
      </c>
      <c r="R1387" s="45">
        <v>8.906911718260864E-2</v>
      </c>
      <c r="S1387" s="45">
        <v>8.4082417900518805E-2</v>
      </c>
      <c r="T1387" s="45">
        <v>8.1206965619269891E-2</v>
      </c>
      <c r="U1387" s="45">
        <v>8.1279627301978463E-2</v>
      </c>
      <c r="V1387" s="45">
        <v>8.4866162771513265E-2</v>
      </c>
      <c r="W1387" s="45">
        <v>8.5100311182596158E-2</v>
      </c>
      <c r="X1387" s="45">
        <v>9.3794348382231912E-2</v>
      </c>
      <c r="Y1387" s="45">
        <v>8.73640076497951E-2</v>
      </c>
      <c r="Z1387" s="45">
        <v>8.73640076497951E-2</v>
      </c>
      <c r="AA1387" s="45">
        <v>8.73640076497951E-2</v>
      </c>
      <c r="AB1387" s="45">
        <v>8.73640076497951E-2</v>
      </c>
      <c r="AC1387" s="45">
        <v>8.73640076497951E-2</v>
      </c>
      <c r="AD1387" s="45">
        <v>8.73640076497951E-2</v>
      </c>
      <c r="AE1387" s="45">
        <v>8.73640076497951E-2</v>
      </c>
    </row>
    <row r="1388" spans="1:31" ht="15" customHeight="1">
      <c r="A1388" s="42" t="s">
        <v>47</v>
      </c>
      <c r="B1388" s="42" t="s">
        <v>606</v>
      </c>
      <c r="C1388" s="42" t="s">
        <v>708</v>
      </c>
      <c r="D1388" s="42" t="s">
        <v>720</v>
      </c>
      <c r="E1388" s="42" t="s">
        <v>269</v>
      </c>
      <c r="F1388" s="42" t="s">
        <v>269</v>
      </c>
      <c r="G1388" s="42" t="s">
        <v>727</v>
      </c>
      <c r="H1388" s="43" t="s">
        <v>56</v>
      </c>
      <c r="I1388" s="44">
        <v>298</v>
      </c>
      <c r="J1388" s="45">
        <v>0.63353679454577394</v>
      </c>
      <c r="K1388" s="45">
        <v>0.64024284221562944</v>
      </c>
      <c r="L1388" s="45">
        <v>0.69273656906723635</v>
      </c>
      <c r="M1388" s="45">
        <v>0.70620406244379796</v>
      </c>
      <c r="N1388" s="45">
        <v>0.68535374232036972</v>
      </c>
      <c r="O1388" s="45">
        <v>0.70221473471038176</v>
      </c>
      <c r="P1388" s="45">
        <v>0.72105783229789211</v>
      </c>
      <c r="Q1388" s="45">
        <v>0.75370828685355162</v>
      </c>
      <c r="R1388" s="45">
        <v>0.73098579954587806</v>
      </c>
      <c r="S1388" s="45">
        <v>0.71322720086768554</v>
      </c>
      <c r="T1388" s="45">
        <v>0.73263624560216134</v>
      </c>
      <c r="U1388" s="45">
        <v>0.73014611498649085</v>
      </c>
      <c r="V1388" s="45">
        <v>0.73323354711846089</v>
      </c>
      <c r="W1388" s="45">
        <v>0.71067854714360246</v>
      </c>
      <c r="X1388" s="45">
        <v>0.72582480622625922</v>
      </c>
      <c r="Y1388" s="45">
        <v>0.70892280413204556</v>
      </c>
      <c r="Z1388" s="45">
        <v>0.70499644497494951</v>
      </c>
      <c r="AA1388" s="45">
        <v>0.71156591859247509</v>
      </c>
      <c r="AB1388" s="45">
        <v>0.70800808899951273</v>
      </c>
      <c r="AC1388" s="45">
        <v>0.67260768454953701</v>
      </c>
      <c r="AD1388" s="45">
        <v>0.66924464612678936</v>
      </c>
      <c r="AE1388" s="45">
        <v>0.66924464612678936</v>
      </c>
    </row>
    <row r="1389" spans="1:31" ht="15" customHeight="1">
      <c r="A1389" s="42" t="s">
        <v>47</v>
      </c>
      <c r="B1389" s="42" t="s">
        <v>606</v>
      </c>
      <c r="C1389" s="42" t="s">
        <v>708</v>
      </c>
      <c r="D1389" s="42" t="s">
        <v>720</v>
      </c>
      <c r="E1389" s="42" t="s">
        <v>269</v>
      </c>
      <c r="F1389" s="42" t="s">
        <v>269</v>
      </c>
      <c r="G1389" s="42" t="s">
        <v>728</v>
      </c>
      <c r="H1389" s="43" t="s">
        <v>56</v>
      </c>
      <c r="I1389" s="44">
        <v>298</v>
      </c>
      <c r="J1389" s="45">
        <v>0.18102637861517396</v>
      </c>
      <c r="K1389" s="45">
        <v>0.18774817815803349</v>
      </c>
      <c r="L1389" s="45">
        <v>0.19357967057925668</v>
      </c>
      <c r="M1389" s="45">
        <v>0.19693178466864764</v>
      </c>
      <c r="N1389" s="45">
        <v>0.17661826068340233</v>
      </c>
      <c r="O1389" s="45">
        <v>0.18487249313593931</v>
      </c>
      <c r="P1389" s="45">
        <v>0.19041475330416377</v>
      </c>
      <c r="Q1389" s="45">
        <v>0.18906741363131513</v>
      </c>
      <c r="R1389" s="45">
        <v>0.18391904810866946</v>
      </c>
      <c r="S1389" s="45">
        <v>0.18060783239049172</v>
      </c>
      <c r="T1389" s="45">
        <v>0.17497087730322622</v>
      </c>
      <c r="U1389" s="45">
        <v>0.17515430272902302</v>
      </c>
      <c r="V1389" s="45">
        <v>0.19241030915896248</v>
      </c>
      <c r="W1389" s="45">
        <v>0.17915097136498823</v>
      </c>
      <c r="X1389" s="45">
        <v>0.17274626884461425</v>
      </c>
      <c r="Y1389" s="45">
        <v>0.16872359316208951</v>
      </c>
      <c r="Z1389" s="45">
        <v>0.16778911987223502</v>
      </c>
      <c r="AA1389" s="45">
        <v>0.16935265427608251</v>
      </c>
      <c r="AB1389" s="45">
        <v>0.16850589100470209</v>
      </c>
      <c r="AC1389" s="45">
        <v>0.16008059645446698</v>
      </c>
      <c r="AD1389" s="45">
        <v>0.15928019347219463</v>
      </c>
      <c r="AE1389" s="45">
        <v>0.15928019347219463</v>
      </c>
    </row>
    <row r="1390" spans="1:31" ht="15" customHeight="1">
      <c r="A1390" s="42" t="s">
        <v>47</v>
      </c>
      <c r="B1390" s="42" t="s">
        <v>606</v>
      </c>
      <c r="C1390" s="42" t="s">
        <v>708</v>
      </c>
      <c r="D1390" s="42" t="s">
        <v>720</v>
      </c>
      <c r="E1390" s="42" t="s">
        <v>269</v>
      </c>
      <c r="F1390" s="42" t="s">
        <v>269</v>
      </c>
      <c r="G1390" s="42" t="s">
        <v>729</v>
      </c>
      <c r="H1390" s="43" t="s">
        <v>56</v>
      </c>
      <c r="I1390" s="44">
        <v>298</v>
      </c>
      <c r="J1390" s="45">
        <v>9.9247081129433729E-2</v>
      </c>
      <c r="K1390" s="45">
        <v>9.9179972190565166E-2</v>
      </c>
      <c r="L1390" s="45">
        <v>9.65452698185469E-2</v>
      </c>
      <c r="M1390" s="45">
        <v>9.1365177449570512E-2</v>
      </c>
      <c r="N1390" s="45">
        <v>8.3594754895416956E-2</v>
      </c>
      <c r="O1390" s="45">
        <v>7.9832931516559374E-2</v>
      </c>
      <c r="P1390" s="45">
        <v>8.2725815110829784E-2</v>
      </c>
      <c r="Q1390" s="45">
        <v>8.4653906947363397E-2</v>
      </c>
      <c r="R1390" s="45">
        <v>8.1124799712571957E-2</v>
      </c>
      <c r="S1390" s="45">
        <v>7.8816281427571827E-2</v>
      </c>
      <c r="T1390" s="45">
        <v>7.9715371349126721E-2</v>
      </c>
      <c r="U1390" s="45">
        <v>7.6279194737552E-2</v>
      </c>
      <c r="V1390" s="45">
        <v>7.5225300852446803E-2</v>
      </c>
      <c r="W1390" s="45">
        <v>6.5895089290870359E-2</v>
      </c>
      <c r="X1390" s="45">
        <v>5.7410384155691885E-2</v>
      </c>
      <c r="Y1390" s="45">
        <v>5.5544186561220184E-2</v>
      </c>
      <c r="Z1390" s="45">
        <v>5.5544186561220184E-2</v>
      </c>
      <c r="AA1390" s="45">
        <v>5.5544186561220184E-2</v>
      </c>
      <c r="AB1390" s="45">
        <v>5.5544186561220184E-2</v>
      </c>
      <c r="AC1390" s="45">
        <v>5.5544186561220184E-2</v>
      </c>
      <c r="AD1390" s="45">
        <v>5.5544186561220184E-2</v>
      </c>
      <c r="AE1390" s="45">
        <v>5.5544186561220184E-2</v>
      </c>
    </row>
    <row r="1391" spans="1:31" ht="15" customHeight="1">
      <c r="A1391" s="42" t="s">
        <v>47</v>
      </c>
      <c r="B1391" s="42" t="s">
        <v>606</v>
      </c>
      <c r="C1391" s="42" t="s">
        <v>708</v>
      </c>
      <c r="D1391" s="42" t="s">
        <v>720</v>
      </c>
      <c r="E1391" s="42" t="s">
        <v>269</v>
      </c>
      <c r="F1391" s="42" t="s">
        <v>269</v>
      </c>
      <c r="G1391" s="42" t="s">
        <v>730</v>
      </c>
      <c r="H1391" s="43" t="s">
        <v>56</v>
      </c>
      <c r="I1391" s="44">
        <v>298</v>
      </c>
      <c r="J1391" s="45">
        <v>1.4170970658247036E-2</v>
      </c>
      <c r="K1391" s="45">
        <v>1.5484873012998645E-2</v>
      </c>
      <c r="L1391" s="45">
        <v>1.5453005666326238E-2</v>
      </c>
      <c r="M1391" s="45">
        <v>1.6207697344901073E-2</v>
      </c>
      <c r="N1391" s="45">
        <v>1.657343595450456E-2</v>
      </c>
      <c r="O1391" s="45">
        <v>1.7897367987703777E-2</v>
      </c>
      <c r="P1391" s="45">
        <v>1.7611180140860598E-2</v>
      </c>
      <c r="Q1391" s="45">
        <v>1.7003487116269672E-2</v>
      </c>
      <c r="R1391" s="45">
        <v>1.6962868527531351E-2</v>
      </c>
      <c r="S1391" s="45">
        <v>1.7730343961313275E-2</v>
      </c>
      <c r="T1391" s="45">
        <v>1.734877815051834E-2</v>
      </c>
      <c r="U1391" s="45">
        <v>1.7384905395202731E-2</v>
      </c>
      <c r="V1391" s="45">
        <v>1.727333955535891E-2</v>
      </c>
      <c r="W1391" s="45">
        <v>1.7045042694601206E-2</v>
      </c>
      <c r="X1391" s="45">
        <v>1.7283669917498988E-2</v>
      </c>
      <c r="Y1391" s="45">
        <v>1.7398782570858359E-2</v>
      </c>
      <c r="Z1391" s="45">
        <v>1.7398782570858359E-2</v>
      </c>
      <c r="AA1391" s="45">
        <v>1.7398782570858359E-2</v>
      </c>
      <c r="AB1391" s="45">
        <v>1.7398782570858359E-2</v>
      </c>
      <c r="AC1391" s="45">
        <v>1.7398782570858359E-2</v>
      </c>
      <c r="AD1391" s="45">
        <v>1.7398782570858359E-2</v>
      </c>
      <c r="AE1391" s="45">
        <v>1.7398782570858359E-2</v>
      </c>
    </row>
    <row r="1392" spans="1:31" ht="15" customHeight="1">
      <c r="A1392" s="42" t="s">
        <v>47</v>
      </c>
      <c r="B1392" s="42" t="s">
        <v>606</v>
      </c>
      <c r="C1392" s="42" t="s">
        <v>708</v>
      </c>
      <c r="D1392" s="42" t="s">
        <v>720</v>
      </c>
      <c r="E1392" s="42" t="s">
        <v>269</v>
      </c>
      <c r="F1392" s="42" t="s">
        <v>269</v>
      </c>
      <c r="G1392" s="42" t="s">
        <v>731</v>
      </c>
      <c r="H1392" s="43" t="s">
        <v>56</v>
      </c>
      <c r="I1392" s="44">
        <v>298</v>
      </c>
      <c r="J1392" s="45">
        <v>2.9927233650091948E-3</v>
      </c>
      <c r="K1392" s="45">
        <v>2.2257246026377584E-3</v>
      </c>
      <c r="L1392" s="45">
        <v>3.1991610180338742E-3</v>
      </c>
      <c r="M1392" s="45">
        <v>2.9984713048700129E-3</v>
      </c>
      <c r="N1392" s="45">
        <v>3.1947987945064723E-3</v>
      </c>
      <c r="O1392" s="45">
        <v>3.163881862171012E-3</v>
      </c>
      <c r="P1392" s="45">
        <v>3.1665387426399066E-3</v>
      </c>
      <c r="Q1392" s="45">
        <v>3.5822001683575655E-3</v>
      </c>
      <c r="R1392" s="45">
        <v>1.8095826571063018E-3</v>
      </c>
      <c r="S1392" s="45">
        <v>2.5153803262449432E-3</v>
      </c>
      <c r="T1392" s="45">
        <v>2.3769938719293477E-3</v>
      </c>
      <c r="U1392" s="45">
        <v>2.5099500289596718E-3</v>
      </c>
      <c r="V1392" s="45">
        <v>2.4701608880679012E-3</v>
      </c>
      <c r="W1392" s="45">
        <v>2.2803115490420615E-3</v>
      </c>
      <c r="X1392" s="45">
        <v>2.530666890568108E-3</v>
      </c>
      <c r="Y1392" s="45">
        <v>2.1855759509451823E-3</v>
      </c>
      <c r="Z1392" s="45">
        <v>2.047539575096013E-3</v>
      </c>
      <c r="AA1392" s="45">
        <v>2.1855759509451823E-3</v>
      </c>
      <c r="AB1392" s="45">
        <v>2.3236123267943516E-3</v>
      </c>
      <c r="AC1392" s="45">
        <v>2.4386426400019928E-3</v>
      </c>
      <c r="AD1392" s="45">
        <v>2.2776002015112949E-3</v>
      </c>
      <c r="AE1392" s="45">
        <v>2.2776002015112949E-3</v>
      </c>
    </row>
    <row r="1393" spans="1:31" ht="15" customHeight="1">
      <c r="A1393" s="42" t="s">
        <v>47</v>
      </c>
      <c r="B1393" s="42" t="s">
        <v>606</v>
      </c>
      <c r="C1393" s="42" t="s">
        <v>708</v>
      </c>
      <c r="D1393" s="42" t="s">
        <v>720</v>
      </c>
      <c r="E1393" s="42" t="s">
        <v>269</v>
      </c>
      <c r="F1393" s="42" t="s">
        <v>269</v>
      </c>
      <c r="G1393" s="42" t="s">
        <v>732</v>
      </c>
      <c r="H1393" s="43" t="s">
        <v>56</v>
      </c>
      <c r="I1393" s="44">
        <v>298</v>
      </c>
      <c r="J1393" s="45">
        <v>0.99580074693139931</v>
      </c>
      <c r="K1393" s="45">
        <v>0.98659935656030262</v>
      </c>
      <c r="L1393" s="45">
        <v>0.98068991998586519</v>
      </c>
      <c r="M1393" s="45">
        <v>0.96928057669963319</v>
      </c>
      <c r="N1393" s="45">
        <v>0.96728965882535323</v>
      </c>
      <c r="O1393" s="45">
        <v>0.9955224158538134</v>
      </c>
      <c r="P1393" s="45">
        <v>0.96407872878193168</v>
      </c>
      <c r="Q1393" s="45">
        <v>0.82647261575770614</v>
      </c>
      <c r="R1393" s="45">
        <v>0.79785882541172648</v>
      </c>
      <c r="S1393" s="45">
        <v>0.7966875464970361</v>
      </c>
      <c r="T1393" s="45">
        <v>0.78727620369708529</v>
      </c>
      <c r="U1393" s="45">
        <v>0.76454944910295919</v>
      </c>
      <c r="V1393" s="45">
        <v>0.77826993326301941</v>
      </c>
      <c r="W1393" s="45">
        <v>0.76697756743713585</v>
      </c>
      <c r="X1393" s="45">
        <v>0.76708385940560475</v>
      </c>
      <c r="Y1393" s="45">
        <v>0.71449422398077878</v>
      </c>
      <c r="Z1393" s="45">
        <v>0.71449422398077878</v>
      </c>
      <c r="AA1393" s="45">
        <v>0.71449422398077878</v>
      </c>
      <c r="AB1393" s="45">
        <v>0.71449422398077878</v>
      </c>
      <c r="AC1393" s="45">
        <v>0.71449422398077878</v>
      </c>
      <c r="AD1393" s="45">
        <v>0.71449422398077878</v>
      </c>
      <c r="AE1393" s="45">
        <v>0.71449422398077878</v>
      </c>
    </row>
    <row r="1394" spans="1:31" ht="15" customHeight="1">
      <c r="A1394" s="42" t="s">
        <v>47</v>
      </c>
      <c r="B1394" s="42" t="s">
        <v>606</v>
      </c>
      <c r="C1394" s="42" t="s">
        <v>708</v>
      </c>
      <c r="D1394" s="42" t="s">
        <v>720</v>
      </c>
      <c r="E1394" s="42" t="s">
        <v>269</v>
      </c>
      <c r="F1394" s="42" t="s">
        <v>269</v>
      </c>
      <c r="G1394" s="42" t="s">
        <v>733</v>
      </c>
      <c r="H1394" s="43" t="s">
        <v>56</v>
      </c>
      <c r="I1394" s="44">
        <v>298</v>
      </c>
      <c r="J1394" s="45">
        <v>0.25177979227069974</v>
      </c>
      <c r="K1394" s="45">
        <v>0.25236872440281344</v>
      </c>
      <c r="L1394" s="45">
        <v>0.27089519473702689</v>
      </c>
      <c r="M1394" s="45">
        <v>0.27365585058145231</v>
      </c>
      <c r="N1394" s="45">
        <v>0.26298762038194889</v>
      </c>
      <c r="O1394" s="45">
        <v>0.2671000269778096</v>
      </c>
      <c r="P1394" s="45">
        <v>0.27063801629651901</v>
      </c>
      <c r="Q1394" s="45">
        <v>0.28053667328714155</v>
      </c>
      <c r="R1394" s="45">
        <v>0.27201308806122443</v>
      </c>
      <c r="S1394" s="45">
        <v>0.26502870326442757</v>
      </c>
      <c r="T1394" s="45">
        <v>0.27224602214989324</v>
      </c>
      <c r="U1394" s="45">
        <v>0.27132069507411816</v>
      </c>
      <c r="V1394" s="45">
        <v>0.27246797808343276</v>
      </c>
      <c r="W1394" s="45">
        <v>0.26408658955726372</v>
      </c>
      <c r="X1394" s="45">
        <v>0.26971490621571037</v>
      </c>
      <c r="Y1394" s="45">
        <v>0.26343415930461905</v>
      </c>
      <c r="Z1394" s="45">
        <v>0.26197513285258667</v>
      </c>
      <c r="AA1394" s="45">
        <v>0.26441633484160382</v>
      </c>
      <c r="AB1394" s="45">
        <v>0.26309425316739576</v>
      </c>
      <c r="AC1394" s="45">
        <v>0.24993954050902595</v>
      </c>
      <c r="AD1394" s="45">
        <v>0.24868984280648079</v>
      </c>
      <c r="AE1394" s="45">
        <v>0.24868984280648079</v>
      </c>
    </row>
    <row r="1395" spans="1:31" ht="15" customHeight="1">
      <c r="A1395" s="42" t="s">
        <v>47</v>
      </c>
      <c r="B1395" s="42" t="s">
        <v>606</v>
      </c>
      <c r="C1395" s="42" t="s">
        <v>708</v>
      </c>
      <c r="D1395" s="42" t="s">
        <v>720</v>
      </c>
      <c r="E1395" s="42" t="s">
        <v>269</v>
      </c>
      <c r="F1395" s="42" t="s">
        <v>269</v>
      </c>
      <c r="G1395" s="42" t="s">
        <v>734</v>
      </c>
      <c r="H1395" s="43" t="s">
        <v>56</v>
      </c>
      <c r="I1395" s="44">
        <v>298</v>
      </c>
      <c r="J1395" s="45">
        <v>5.5004426376157781E-2</v>
      </c>
      <c r="K1395" s="45">
        <v>5.6508159964103737E-2</v>
      </c>
      <c r="L1395" s="45">
        <v>5.7709113558047094E-2</v>
      </c>
      <c r="M1395" s="45">
        <v>5.8708430955712453E-2</v>
      </c>
      <c r="N1395" s="45">
        <v>5.2652653203220309E-2</v>
      </c>
      <c r="O1395" s="45">
        <v>5.5113368403905245E-2</v>
      </c>
      <c r="P1395" s="45">
        <v>5.6765602445110343E-2</v>
      </c>
      <c r="Q1395" s="45">
        <v>5.6363939512484029E-2</v>
      </c>
      <c r="R1395" s="45">
        <v>5.4829131597501836E-2</v>
      </c>
      <c r="S1395" s="45">
        <v>5.3842006641024238E-2</v>
      </c>
      <c r="T1395" s="45">
        <v>5.2161542570188582E-2</v>
      </c>
      <c r="U1395" s="45">
        <v>5.2216224545289937E-2</v>
      </c>
      <c r="V1395" s="45">
        <v>5.7360508713373885E-2</v>
      </c>
      <c r="W1395" s="45">
        <v>5.3407693688080876E-2</v>
      </c>
      <c r="X1395" s="45">
        <v>5.1498352154707182E-2</v>
      </c>
      <c r="Y1395" s="45">
        <v>5.1498352154707182E-2</v>
      </c>
      <c r="Z1395" s="45">
        <v>5.1213129242735043E-2</v>
      </c>
      <c r="AA1395" s="45">
        <v>5.1690356190231268E-2</v>
      </c>
      <c r="AB1395" s="45">
        <v>5.143190440928011E-2</v>
      </c>
      <c r="AC1395" s="45">
        <v>4.8860309188816106E-2</v>
      </c>
      <c r="AD1395" s="45">
        <v>4.8616007642872029E-2</v>
      </c>
      <c r="AE1395" s="45">
        <v>4.8616007642872029E-2</v>
      </c>
    </row>
    <row r="1396" spans="1:31" ht="15" customHeight="1">
      <c r="A1396" s="42" t="s">
        <v>47</v>
      </c>
      <c r="B1396" s="42" t="s">
        <v>606</v>
      </c>
      <c r="C1396" s="42" t="s">
        <v>708</v>
      </c>
      <c r="D1396" s="42" t="s">
        <v>720</v>
      </c>
      <c r="E1396" s="42" t="s">
        <v>269</v>
      </c>
      <c r="F1396" s="42" t="s">
        <v>269</v>
      </c>
      <c r="G1396" s="42" t="s">
        <v>735</v>
      </c>
      <c r="H1396" s="43" t="s">
        <v>56</v>
      </c>
      <c r="I1396" s="44">
        <v>298</v>
      </c>
      <c r="J1396" s="45">
        <v>1.5418233520056493E-3</v>
      </c>
      <c r="K1396" s="45">
        <v>1.5630399847720174E-3</v>
      </c>
      <c r="L1396" s="45">
        <v>1.5203903702917551E-3</v>
      </c>
      <c r="M1396" s="45">
        <v>1.4564641571327176E-3</v>
      </c>
      <c r="N1396" s="45">
        <v>1.3264713527833464E-3</v>
      </c>
      <c r="O1396" s="45">
        <v>1.215179935834405E-3</v>
      </c>
      <c r="P1396" s="45">
        <v>1.3130123001505861E-3</v>
      </c>
      <c r="Q1396" s="45">
        <v>1.2581186520746767E-3</v>
      </c>
      <c r="R1396" s="45">
        <v>1.1965672409568696E-3</v>
      </c>
      <c r="S1396" s="45">
        <v>1.1586013912904321E-3</v>
      </c>
      <c r="T1396" s="45">
        <v>1.1740408133602005E-3</v>
      </c>
      <c r="U1396" s="45">
        <v>1.0466501386288841E-3</v>
      </c>
      <c r="V1396" s="45">
        <v>1.047325677084258E-3</v>
      </c>
      <c r="W1396" s="45">
        <v>9.251732755366606E-4</v>
      </c>
      <c r="X1396" s="45">
        <v>8.2660245182279257E-4</v>
      </c>
      <c r="Y1396" s="45">
        <v>7.9973268723468696E-4</v>
      </c>
      <c r="Z1396" s="45">
        <v>7.9973268723468696E-4</v>
      </c>
      <c r="AA1396" s="45">
        <v>7.9973268723468696E-4</v>
      </c>
      <c r="AB1396" s="45">
        <v>7.9973268723468696E-4</v>
      </c>
      <c r="AC1396" s="45">
        <v>7.9973268723468696E-4</v>
      </c>
      <c r="AD1396" s="45">
        <v>7.9973268723468696E-4</v>
      </c>
      <c r="AE1396" s="45">
        <v>7.9973268723468696E-4</v>
      </c>
    </row>
    <row r="1397" spans="1:31" ht="15" customHeight="1">
      <c r="A1397" s="42" t="s">
        <v>47</v>
      </c>
      <c r="B1397" s="42" t="s">
        <v>606</v>
      </c>
      <c r="C1397" s="42" t="s">
        <v>708</v>
      </c>
      <c r="D1397" s="42" t="s">
        <v>720</v>
      </c>
      <c r="E1397" s="42" t="s">
        <v>269</v>
      </c>
      <c r="F1397" s="42" t="s">
        <v>269</v>
      </c>
      <c r="G1397" s="42" t="s">
        <v>736</v>
      </c>
      <c r="H1397" s="43" t="s">
        <v>56</v>
      </c>
      <c r="I1397" s="44">
        <v>298</v>
      </c>
      <c r="J1397" s="45">
        <v>0.11455920035816701</v>
      </c>
      <c r="K1397" s="45">
        <v>0.11591618185707676</v>
      </c>
      <c r="L1397" s="45">
        <v>0.12067471089866511</v>
      </c>
      <c r="M1397" s="45">
        <v>0.13310067450243593</v>
      </c>
      <c r="N1397" s="45">
        <v>0.14386128490823932</v>
      </c>
      <c r="O1397" s="45">
        <v>0.15930987430458682</v>
      </c>
      <c r="P1397" s="45">
        <v>0.15970071218492551</v>
      </c>
      <c r="Q1397" s="45">
        <v>0.15585620417914742</v>
      </c>
      <c r="R1397" s="45">
        <v>0.15364344613200634</v>
      </c>
      <c r="S1397" s="45">
        <v>0.15913182909629423</v>
      </c>
      <c r="T1397" s="45">
        <v>0.16003002546927181</v>
      </c>
      <c r="U1397" s="45">
        <v>0.16172480787140772</v>
      </c>
      <c r="V1397" s="45">
        <v>0.16144462460834064</v>
      </c>
      <c r="W1397" s="45">
        <v>0.16080071436588375</v>
      </c>
      <c r="X1397" s="45">
        <v>0.16161171204098598</v>
      </c>
      <c r="Y1397" s="45">
        <v>0.16268807794451182</v>
      </c>
      <c r="Z1397" s="45">
        <v>0.16268807794451182</v>
      </c>
      <c r="AA1397" s="45">
        <v>0.16268807794451182</v>
      </c>
      <c r="AB1397" s="45">
        <v>0.16268807794451182</v>
      </c>
      <c r="AC1397" s="45">
        <v>0.16268807794451182</v>
      </c>
      <c r="AD1397" s="45">
        <v>0.16268807794451182</v>
      </c>
      <c r="AE1397" s="45">
        <v>0.16268807794451182</v>
      </c>
    </row>
    <row r="1398" spans="1:31" ht="15" customHeight="1">
      <c r="A1398" s="42" t="s">
        <v>47</v>
      </c>
      <c r="B1398" s="42" t="s">
        <v>606</v>
      </c>
      <c r="C1398" s="42" t="s">
        <v>708</v>
      </c>
      <c r="D1398" s="42" t="s">
        <v>720</v>
      </c>
      <c r="E1398" s="42" t="s">
        <v>269</v>
      </c>
      <c r="F1398" s="42" t="s">
        <v>269</v>
      </c>
      <c r="G1398" s="42" t="s">
        <v>737</v>
      </c>
      <c r="H1398" s="43" t="s">
        <v>56</v>
      </c>
      <c r="I1398" s="44">
        <v>298</v>
      </c>
      <c r="J1398" s="45">
        <v>1.5317093021356195E-3</v>
      </c>
      <c r="K1398" s="45">
        <v>1.2217220342770469E-3</v>
      </c>
      <c r="L1398" s="45">
        <v>1.8766823305404402E-3</v>
      </c>
      <c r="M1398" s="45">
        <v>1.6646302871875078E-3</v>
      </c>
      <c r="N1398" s="45">
        <v>1.6742355674644693E-3</v>
      </c>
      <c r="O1398" s="45">
        <v>1.5606907414269522E-3</v>
      </c>
      <c r="P1398" s="45">
        <v>1.4656431302118309E-3</v>
      </c>
      <c r="Q1398" s="45">
        <v>1.550213191474515E-3</v>
      </c>
      <c r="R1398" s="45">
        <v>7.8310501207862096E-4</v>
      </c>
      <c r="S1398" s="45">
        <v>1.0885421193836419E-3</v>
      </c>
      <c r="T1398" s="45">
        <v>1.0286547605206713E-3</v>
      </c>
      <c r="U1398" s="45">
        <v>1.0861921338748428E-3</v>
      </c>
      <c r="V1398" s="45">
        <v>1.0689732046724209E-3</v>
      </c>
      <c r="W1398" s="45">
        <v>9.868150516048539E-4</v>
      </c>
      <c r="X1398" s="45">
        <v>1.0951574486651851E-3</v>
      </c>
      <c r="Y1398" s="45">
        <v>9.4581779657447874E-4</v>
      </c>
      <c r="Z1398" s="45">
        <v>8.8608193573819606E-4</v>
      </c>
      <c r="AA1398" s="45">
        <v>9.4581779657447874E-4</v>
      </c>
      <c r="AB1398" s="45">
        <v>1.0055536574107616E-3</v>
      </c>
      <c r="AC1398" s="45">
        <v>1.0553335414409974E-3</v>
      </c>
      <c r="AD1398" s="45">
        <v>9.8564170379866734E-4</v>
      </c>
      <c r="AE1398" s="45">
        <v>9.8564170379866734E-4</v>
      </c>
    </row>
    <row r="1399" spans="1:31" ht="15" customHeight="1">
      <c r="A1399" s="42" t="s">
        <v>47</v>
      </c>
      <c r="B1399" s="42" t="s">
        <v>606</v>
      </c>
      <c r="C1399" s="42" t="s">
        <v>708</v>
      </c>
      <c r="D1399" s="42" t="s">
        <v>720</v>
      </c>
      <c r="E1399" s="42" t="s">
        <v>269</v>
      </c>
      <c r="F1399" s="42" t="s">
        <v>269</v>
      </c>
      <c r="G1399" s="42" t="s">
        <v>738</v>
      </c>
      <c r="H1399" s="43" t="s">
        <v>56</v>
      </c>
      <c r="I1399" s="44">
        <v>298</v>
      </c>
      <c r="J1399" s="45">
        <v>0.55647745117926384</v>
      </c>
      <c r="K1399" s="45">
        <v>0.56485561902722459</v>
      </c>
      <c r="L1399" s="45">
        <v>0.57182038522765577</v>
      </c>
      <c r="M1399" s="45">
        <v>0.57919578896831447</v>
      </c>
      <c r="N1399" s="45">
        <v>0.58515055703223728</v>
      </c>
      <c r="O1399" s="45">
        <v>0.58896097553375937</v>
      </c>
      <c r="P1399" s="45">
        <v>0.59323658139302959</v>
      </c>
      <c r="Q1399" s="45">
        <v>0.59823996005027891</v>
      </c>
      <c r="R1399" s="45">
        <v>0.60321037641155295</v>
      </c>
      <c r="S1399" s="45">
        <v>0.60682709641612032</v>
      </c>
      <c r="T1399" s="45">
        <v>0.61156905166045405</v>
      </c>
      <c r="U1399" s="45">
        <v>0.61737149594650143</v>
      </c>
      <c r="V1399" s="45">
        <v>0.62337051924792009</v>
      </c>
      <c r="W1399" s="45">
        <v>0.6282995608901154</v>
      </c>
      <c r="X1399" s="45">
        <v>0.63347906033534351</v>
      </c>
      <c r="Y1399" s="45">
        <v>0.63841324108425979</v>
      </c>
      <c r="Z1399" s="45">
        <v>0.6424593547319285</v>
      </c>
      <c r="AA1399" s="45">
        <v>0.64629062425880945</v>
      </c>
      <c r="AB1399" s="45">
        <v>0.64926801647406163</v>
      </c>
      <c r="AC1399" s="45">
        <v>0.65075485497464058</v>
      </c>
      <c r="AD1399" s="45">
        <v>0.65110221930918799</v>
      </c>
      <c r="AE1399" s="45">
        <v>0.65110221930918799</v>
      </c>
    </row>
    <row r="1400" spans="1:31" ht="15" customHeight="1">
      <c r="A1400" s="42" t="s">
        <v>47</v>
      </c>
      <c r="B1400" s="42" t="s">
        <v>606</v>
      </c>
      <c r="C1400" s="42" t="s">
        <v>708</v>
      </c>
      <c r="D1400" s="42" t="s">
        <v>739</v>
      </c>
      <c r="E1400" s="42" t="s">
        <v>269</v>
      </c>
      <c r="F1400" s="42" t="s">
        <v>269</v>
      </c>
      <c r="G1400" s="42" t="s">
        <v>721</v>
      </c>
      <c r="H1400" s="43" t="s">
        <v>56</v>
      </c>
      <c r="I1400" s="44">
        <v>298</v>
      </c>
      <c r="J1400" s="45">
        <v>0.12273277827996988</v>
      </c>
      <c r="K1400" s="45">
        <v>0.12458060843858111</v>
      </c>
      <c r="L1400" s="45">
        <v>0.12611670860587071</v>
      </c>
      <c r="M1400" s="45">
        <v>0.12774337611972819</v>
      </c>
      <c r="N1400" s="45">
        <v>0.1290567181553296</v>
      </c>
      <c r="O1400" s="45">
        <v>0.1298971174349593</v>
      </c>
      <c r="P1400" s="45">
        <v>0.13084011518774566</v>
      </c>
      <c r="Q1400" s="45">
        <v>0.13194362542358648</v>
      </c>
      <c r="R1400" s="45">
        <v>0.13303986572574902</v>
      </c>
      <c r="S1400" s="45">
        <v>0.13383754421834673</v>
      </c>
      <c r="T1400" s="45">
        <v>0.134883396732915</v>
      </c>
      <c r="U1400" s="45">
        <v>0.13616314330042126</v>
      </c>
      <c r="V1400" s="45">
        <v>0.13748624596197406</v>
      </c>
      <c r="W1400" s="45">
        <v>0.13857336094519987</v>
      </c>
      <c r="X1400" s="45">
        <v>0.13971571515140402</v>
      </c>
      <c r="Y1400" s="45">
        <v>0.14080396358009906</v>
      </c>
      <c r="Z1400" s="45">
        <v>0.14169634613425738</v>
      </c>
      <c r="AA1400" s="45">
        <v>0.14254134417034497</v>
      </c>
      <c r="AB1400" s="45">
        <v>0.14319801699299517</v>
      </c>
      <c r="AC1400" s="45">
        <v>0.14352594370348981</v>
      </c>
      <c r="AD1400" s="45">
        <v>0.14360255595393057</v>
      </c>
      <c r="AE1400" s="45">
        <v>0.14360255595393057</v>
      </c>
    </row>
    <row r="1401" spans="1:31" ht="15" customHeight="1">
      <c r="A1401" s="42" t="s">
        <v>47</v>
      </c>
      <c r="B1401" s="42" t="s">
        <v>606</v>
      </c>
      <c r="C1401" s="42" t="s">
        <v>708</v>
      </c>
      <c r="D1401" s="42" t="s">
        <v>739</v>
      </c>
      <c r="E1401" s="42" t="s">
        <v>269</v>
      </c>
      <c r="F1401" s="42" t="s">
        <v>269</v>
      </c>
      <c r="G1401" s="42" t="s">
        <v>723</v>
      </c>
      <c r="H1401" s="43" t="s">
        <v>56</v>
      </c>
      <c r="I1401" s="44">
        <v>298</v>
      </c>
      <c r="J1401" s="45">
        <v>1.7806032047559234E-2</v>
      </c>
      <c r="K1401" s="45">
        <v>5.4678093138743828E-3</v>
      </c>
      <c r="L1401" s="45">
        <v>8.5925296579868159E-3</v>
      </c>
      <c r="M1401" s="45">
        <v>1.146272338828073E-2</v>
      </c>
      <c r="N1401" s="45">
        <v>4.3630555007046498E-3</v>
      </c>
      <c r="O1401" s="45">
        <v>6.424540557305688E-3</v>
      </c>
      <c r="P1401" s="45">
        <v>4.1319958796495427E-3</v>
      </c>
      <c r="Q1401" s="45">
        <v>1.6156121940962605E-3</v>
      </c>
      <c r="R1401" s="45">
        <v>5.8631378842733577E-3</v>
      </c>
      <c r="S1401" s="45">
        <v>1.2018710601444582E-2</v>
      </c>
      <c r="T1401" s="45">
        <v>1.209452703960329E-4</v>
      </c>
      <c r="U1401" s="45">
        <v>3.3395335855621034E-4</v>
      </c>
      <c r="V1401" s="45">
        <v>9.35791465273186E-3</v>
      </c>
      <c r="W1401" s="45">
        <v>1.4656039557393898E-2</v>
      </c>
      <c r="X1401" s="45">
        <v>1.2054813667234444E-2</v>
      </c>
      <c r="Y1401" s="45">
        <v>1.1782235520520996E-2</v>
      </c>
      <c r="Z1401" s="45">
        <v>8.7640192204886547E-3</v>
      </c>
      <c r="AA1401" s="45">
        <v>3.0270615511508593E-2</v>
      </c>
      <c r="AB1401" s="45">
        <v>2.2549974892346912E-2</v>
      </c>
      <c r="AC1401" s="45">
        <v>2.5773978667381459E-2</v>
      </c>
      <c r="AD1401" s="45">
        <v>2.1945248540366752E-2</v>
      </c>
      <c r="AE1401" s="45">
        <v>2.1945248540366752E-2</v>
      </c>
    </row>
    <row r="1402" spans="1:31" ht="15" customHeight="1">
      <c r="A1402" s="42" t="s">
        <v>47</v>
      </c>
      <c r="B1402" s="42" t="s">
        <v>606</v>
      </c>
      <c r="C1402" s="42" t="s">
        <v>708</v>
      </c>
      <c r="D1402" s="42" t="s">
        <v>739</v>
      </c>
      <c r="E1402" s="42" t="s">
        <v>269</v>
      </c>
      <c r="F1402" s="42" t="s">
        <v>269</v>
      </c>
      <c r="G1402" s="42" t="s">
        <v>724</v>
      </c>
      <c r="H1402" s="43" t="s">
        <v>56</v>
      </c>
      <c r="I1402" s="44">
        <v>298</v>
      </c>
      <c r="J1402" s="45">
        <v>0.73601898022777723</v>
      </c>
      <c r="K1402" s="45">
        <v>0.71048898996265963</v>
      </c>
      <c r="L1402" s="45">
        <v>0.72596905979191206</v>
      </c>
      <c r="M1402" s="45">
        <v>0.71585346671918271</v>
      </c>
      <c r="N1402" s="45">
        <v>0.7120799402953738</v>
      </c>
      <c r="O1402" s="45">
        <v>0.69973846867807588</v>
      </c>
      <c r="P1402" s="45">
        <v>0.67429711832462813</v>
      </c>
      <c r="Q1402" s="45">
        <v>0.69317156059993956</v>
      </c>
      <c r="R1402" s="45">
        <v>0.7070768014154809</v>
      </c>
      <c r="S1402" s="45">
        <v>0.67539620750357976</v>
      </c>
      <c r="T1402" s="45">
        <v>0.69636986788123612</v>
      </c>
      <c r="U1402" s="45">
        <v>0.73985072355842807</v>
      </c>
      <c r="V1402" s="45">
        <v>0.74107260375356887</v>
      </c>
      <c r="W1402" s="45">
        <v>0.69877193068927101</v>
      </c>
      <c r="X1402" s="45">
        <v>0.63356033337511553</v>
      </c>
      <c r="Y1402" s="45">
        <v>0.60900387535178846</v>
      </c>
      <c r="Z1402" s="45">
        <v>0.63794577033236055</v>
      </c>
      <c r="AA1402" s="45">
        <v>0.68293164251331362</v>
      </c>
      <c r="AB1402" s="45">
        <v>0.66135767402175227</v>
      </c>
      <c r="AC1402" s="45">
        <v>0.68311610864416694</v>
      </c>
      <c r="AD1402" s="45">
        <v>0.69774121155255098</v>
      </c>
      <c r="AE1402" s="45">
        <v>0.69774121155255098</v>
      </c>
    </row>
    <row r="1403" spans="1:31" ht="15" customHeight="1">
      <c r="A1403" s="42" t="s">
        <v>47</v>
      </c>
      <c r="B1403" s="42" t="s">
        <v>606</v>
      </c>
      <c r="C1403" s="42" t="s">
        <v>708</v>
      </c>
      <c r="D1403" s="42" t="s">
        <v>739</v>
      </c>
      <c r="E1403" s="42" t="s">
        <v>269</v>
      </c>
      <c r="F1403" s="42" t="s">
        <v>269</v>
      </c>
      <c r="G1403" s="42" t="s">
        <v>738</v>
      </c>
      <c r="H1403" s="43" t="s">
        <v>56</v>
      </c>
      <c r="I1403" s="44">
        <v>298</v>
      </c>
      <c r="J1403" s="45">
        <v>0.18085517163326073</v>
      </c>
      <c r="K1403" s="45">
        <v>0.183578076183848</v>
      </c>
      <c r="L1403" s="45">
        <v>0.18584162519898814</v>
      </c>
      <c r="M1403" s="45">
        <v>0.18823863141470221</v>
      </c>
      <c r="N1403" s="45">
        <v>0.19017393103547708</v>
      </c>
      <c r="O1403" s="45">
        <v>0.19141231704847178</v>
      </c>
      <c r="P1403" s="45">
        <v>0.19280188895273456</v>
      </c>
      <c r="Q1403" s="45">
        <v>0.19442798701634062</v>
      </c>
      <c r="R1403" s="45">
        <v>0.19604337233375474</v>
      </c>
      <c r="S1403" s="45">
        <v>0.19721880633523914</v>
      </c>
      <c r="T1403" s="45">
        <v>0.19875994178964757</v>
      </c>
      <c r="U1403" s="45">
        <v>0.20064573618261294</v>
      </c>
      <c r="V1403" s="45">
        <v>0.20259541875557405</v>
      </c>
      <c r="W1403" s="45">
        <v>0.20419735728928748</v>
      </c>
      <c r="X1403" s="45">
        <v>0.20588069460898664</v>
      </c>
      <c r="Y1403" s="45">
        <v>0.20748430335238438</v>
      </c>
      <c r="Z1403" s="45">
        <v>0.20879929028787678</v>
      </c>
      <c r="AA1403" s="45">
        <v>0.21004445288411303</v>
      </c>
      <c r="AB1403" s="45">
        <v>0.21101210535407003</v>
      </c>
      <c r="AC1403" s="45">
        <v>0.21149532786675818</v>
      </c>
      <c r="AD1403" s="45">
        <v>0.21160822127548606</v>
      </c>
      <c r="AE1403" s="45">
        <v>0.21160822127548606</v>
      </c>
    </row>
    <row r="1404" spans="1:31" ht="15" customHeight="1">
      <c r="A1404" s="42" t="s">
        <v>47</v>
      </c>
      <c r="B1404" s="42" t="s">
        <v>606</v>
      </c>
      <c r="C1404" s="42" t="s">
        <v>708</v>
      </c>
      <c r="D1404" s="42" t="s">
        <v>740</v>
      </c>
      <c r="E1404" s="42" t="s">
        <v>269</v>
      </c>
      <c r="F1404" s="42" t="s">
        <v>269</v>
      </c>
      <c r="G1404" s="42" t="s">
        <v>726</v>
      </c>
      <c r="H1404" s="43" t="s">
        <v>56</v>
      </c>
      <c r="I1404" s="44">
        <v>298</v>
      </c>
      <c r="J1404" s="45">
        <v>2.9504709649760093E-2</v>
      </c>
      <c r="K1404" s="45">
        <v>2.993376952820103E-2</v>
      </c>
      <c r="L1404" s="45">
        <v>3.3382318687412996E-2</v>
      </c>
      <c r="M1404" s="45">
        <v>3.6769974819411577E-2</v>
      </c>
      <c r="N1404" s="45">
        <v>3.4737326506990011E-2</v>
      </c>
      <c r="O1404" s="45">
        <v>3.6522485957729493E-2</v>
      </c>
      <c r="P1404" s="45">
        <v>3.9294729391490237E-2</v>
      </c>
      <c r="Q1404" s="45">
        <v>3.8471180723535753E-2</v>
      </c>
      <c r="R1404" s="45">
        <v>3.7854374802608663E-2</v>
      </c>
      <c r="S1404" s="45">
        <v>3.5735027607720488E-2</v>
      </c>
      <c r="T1404" s="45">
        <v>3.4512960388189705E-2</v>
      </c>
      <c r="U1404" s="45">
        <v>3.4543841603340848E-2</v>
      </c>
      <c r="V1404" s="45">
        <v>3.6068119177893133E-2</v>
      </c>
      <c r="W1404" s="45">
        <v>3.6167632252603374E-2</v>
      </c>
      <c r="X1404" s="45">
        <v>3.9862598062448559E-2</v>
      </c>
      <c r="Y1404" s="45">
        <v>3.7129703251162924E-2</v>
      </c>
      <c r="Z1404" s="45">
        <v>3.7129703251162924E-2</v>
      </c>
      <c r="AA1404" s="45">
        <v>3.7129703251162924E-2</v>
      </c>
      <c r="AB1404" s="45">
        <v>3.7129703251162924E-2</v>
      </c>
      <c r="AC1404" s="45">
        <v>3.7129703251162924E-2</v>
      </c>
      <c r="AD1404" s="45">
        <v>3.7129703251162924E-2</v>
      </c>
      <c r="AE1404" s="45">
        <v>3.7129703251162924E-2</v>
      </c>
    </row>
    <row r="1405" spans="1:31" ht="15" customHeight="1">
      <c r="A1405" s="42" t="s">
        <v>47</v>
      </c>
      <c r="B1405" s="42" t="s">
        <v>606</v>
      </c>
      <c r="C1405" s="42" t="s">
        <v>708</v>
      </c>
      <c r="D1405" s="42" t="s">
        <v>740</v>
      </c>
      <c r="E1405" s="42" t="s">
        <v>269</v>
      </c>
      <c r="F1405" s="42" t="s">
        <v>269</v>
      </c>
      <c r="G1405" s="42" t="s">
        <v>727</v>
      </c>
      <c r="H1405" s="43" t="s">
        <v>56</v>
      </c>
      <c r="I1405" s="44">
        <v>298</v>
      </c>
      <c r="J1405" s="45">
        <v>0.26925313768195391</v>
      </c>
      <c r="K1405" s="45">
        <v>0.27210320794164256</v>
      </c>
      <c r="L1405" s="45">
        <v>0.29441304185357542</v>
      </c>
      <c r="M1405" s="45">
        <v>0.30013672653861412</v>
      </c>
      <c r="N1405" s="45">
        <v>0.29127534048615716</v>
      </c>
      <c r="O1405" s="45">
        <v>0.29844126225191225</v>
      </c>
      <c r="P1405" s="45">
        <v>0.30644957872660411</v>
      </c>
      <c r="Q1405" s="45">
        <v>0.32032602191275938</v>
      </c>
      <c r="R1405" s="45">
        <v>0.31066896480699818</v>
      </c>
      <c r="S1405" s="45">
        <v>0.30312156036876631</v>
      </c>
      <c r="T1405" s="45">
        <v>0.31137040438091856</v>
      </c>
      <c r="U1405" s="45">
        <v>0.31031209886925865</v>
      </c>
      <c r="V1405" s="45">
        <v>0.31162425752534589</v>
      </c>
      <c r="W1405" s="45">
        <v>0.30203838253603105</v>
      </c>
      <c r="X1405" s="45">
        <v>0.30847554264616023</v>
      </c>
      <c r="Y1405" s="45">
        <v>0.30129219175611938</v>
      </c>
      <c r="Z1405" s="45">
        <v>0.2996234891143536</v>
      </c>
      <c r="AA1405" s="45">
        <v>0.30241551540180195</v>
      </c>
      <c r="AB1405" s="45">
        <v>0.30090343782479295</v>
      </c>
      <c r="AC1405" s="45">
        <v>0.28585826593355329</v>
      </c>
      <c r="AD1405" s="45">
        <v>0.2844289746038855</v>
      </c>
      <c r="AE1405" s="45">
        <v>0.2844289746038855</v>
      </c>
    </row>
    <row r="1406" spans="1:31" ht="15" customHeight="1">
      <c r="A1406" s="42" t="s">
        <v>47</v>
      </c>
      <c r="B1406" s="42" t="s">
        <v>606</v>
      </c>
      <c r="C1406" s="42" t="s">
        <v>708</v>
      </c>
      <c r="D1406" s="42" t="s">
        <v>740</v>
      </c>
      <c r="E1406" s="42" t="s">
        <v>269</v>
      </c>
      <c r="F1406" s="42" t="s">
        <v>269</v>
      </c>
      <c r="G1406" s="42" t="s">
        <v>728</v>
      </c>
      <c r="H1406" s="43" t="s">
        <v>56</v>
      </c>
      <c r="I1406" s="44">
        <v>298</v>
      </c>
      <c r="J1406" s="45">
        <v>7.6936210911448907E-2</v>
      </c>
      <c r="K1406" s="45">
        <v>7.9792975717164233E-2</v>
      </c>
      <c r="L1406" s="45">
        <v>8.2271359996184082E-2</v>
      </c>
      <c r="M1406" s="45">
        <v>8.369600848417523E-2</v>
      </c>
      <c r="N1406" s="45">
        <v>7.5062760790445979E-2</v>
      </c>
      <c r="O1406" s="45">
        <v>7.8570809582774209E-2</v>
      </c>
      <c r="P1406" s="45">
        <v>8.0926270154269592E-2</v>
      </c>
      <c r="Q1406" s="45">
        <v>8.0353650793308931E-2</v>
      </c>
      <c r="R1406" s="45">
        <v>7.8165595446184524E-2</v>
      </c>
      <c r="S1406" s="45">
        <v>7.6758328765958964E-2</v>
      </c>
      <c r="T1406" s="45">
        <v>7.4362622853871144E-2</v>
      </c>
      <c r="U1406" s="45">
        <v>7.4440578659834791E-2</v>
      </c>
      <c r="V1406" s="45">
        <v>8.1774381392559048E-2</v>
      </c>
      <c r="W1406" s="45">
        <v>7.6139162830119997E-2</v>
      </c>
      <c r="X1406" s="45">
        <v>7.3417164258961054E-2</v>
      </c>
      <c r="Y1406" s="45">
        <v>7.3417164258961054E-2</v>
      </c>
      <c r="Z1406" s="45">
        <v>7.301054430895236E-2</v>
      </c>
      <c r="AA1406" s="45">
        <v>7.3690889363253881E-2</v>
      </c>
      <c r="AB1406" s="45">
        <v>7.3322434916437598E-2</v>
      </c>
      <c r="AC1406" s="45">
        <v>6.9656313170615713E-2</v>
      </c>
      <c r="AD1406" s="45">
        <v>6.9308031604762635E-2</v>
      </c>
      <c r="AE1406" s="45">
        <v>6.9308031604762635E-2</v>
      </c>
    </row>
    <row r="1407" spans="1:31" ht="15" customHeight="1">
      <c r="A1407" s="42" t="s">
        <v>47</v>
      </c>
      <c r="B1407" s="42" t="s">
        <v>606</v>
      </c>
      <c r="C1407" s="42" t="s">
        <v>708</v>
      </c>
      <c r="D1407" s="42" t="s">
        <v>740</v>
      </c>
      <c r="E1407" s="42" t="s">
        <v>269</v>
      </c>
      <c r="F1407" s="42" t="s">
        <v>269</v>
      </c>
      <c r="G1407" s="42" t="s">
        <v>729</v>
      </c>
      <c r="H1407" s="43" t="s">
        <v>56</v>
      </c>
      <c r="I1407" s="44">
        <v>298</v>
      </c>
      <c r="J1407" s="45">
        <v>4.2180009480009321E-2</v>
      </c>
      <c r="K1407" s="45">
        <v>4.2151488180990196E-2</v>
      </c>
      <c r="L1407" s="45">
        <v>4.1031739672882428E-2</v>
      </c>
      <c r="M1407" s="45">
        <v>3.8830200416067474E-2</v>
      </c>
      <c r="N1407" s="45">
        <v>3.5527770830552211E-2</v>
      </c>
      <c r="O1407" s="45">
        <v>3.3928995894537732E-2</v>
      </c>
      <c r="P1407" s="45">
        <v>3.5158471422102662E-2</v>
      </c>
      <c r="Q1407" s="45">
        <v>3.597791045262945E-2</v>
      </c>
      <c r="R1407" s="45">
        <v>3.4478039877843085E-2</v>
      </c>
      <c r="S1407" s="45">
        <v>3.3496919606718023E-2</v>
      </c>
      <c r="T1407" s="45">
        <v>3.3879032823378862E-2</v>
      </c>
      <c r="U1407" s="45">
        <v>3.2418657763459605E-2</v>
      </c>
      <c r="V1407" s="45">
        <v>3.1970752862289897E-2</v>
      </c>
      <c r="W1407" s="45">
        <v>2.8005412948619905E-2</v>
      </c>
      <c r="X1407" s="45">
        <v>2.4399413266169054E-2</v>
      </c>
      <c r="Y1407" s="45">
        <v>2.3606279288518578E-2</v>
      </c>
      <c r="Z1407" s="45">
        <v>2.3606279288518578E-2</v>
      </c>
      <c r="AA1407" s="45">
        <v>2.3606279288518578E-2</v>
      </c>
      <c r="AB1407" s="45">
        <v>2.3606279288518578E-2</v>
      </c>
      <c r="AC1407" s="45">
        <v>2.3606279288518578E-2</v>
      </c>
      <c r="AD1407" s="45">
        <v>2.3606279288518578E-2</v>
      </c>
      <c r="AE1407" s="45">
        <v>2.3606279288518578E-2</v>
      </c>
    </row>
    <row r="1408" spans="1:31" ht="15" customHeight="1">
      <c r="A1408" s="42" t="s">
        <v>47</v>
      </c>
      <c r="B1408" s="42" t="s">
        <v>606</v>
      </c>
      <c r="C1408" s="42" t="s">
        <v>708</v>
      </c>
      <c r="D1408" s="42" t="s">
        <v>740</v>
      </c>
      <c r="E1408" s="42" t="s">
        <v>269</v>
      </c>
      <c r="F1408" s="42" t="s">
        <v>269</v>
      </c>
      <c r="G1408" s="42" t="s">
        <v>730</v>
      </c>
      <c r="H1408" s="43" t="s">
        <v>56</v>
      </c>
      <c r="I1408" s="44">
        <v>298</v>
      </c>
      <c r="J1408" s="45">
        <v>6.0226625297549897E-3</v>
      </c>
      <c r="K1408" s="45">
        <v>6.5810710305244232E-3</v>
      </c>
      <c r="L1408" s="45">
        <v>6.5675274081886514E-3</v>
      </c>
      <c r="M1408" s="45">
        <v>6.888271371582955E-3</v>
      </c>
      <c r="N1408" s="45">
        <v>7.0437102806644386E-3</v>
      </c>
      <c r="O1408" s="45">
        <v>7.6063813947741055E-3</v>
      </c>
      <c r="P1408" s="45">
        <v>7.484751559865754E-3</v>
      </c>
      <c r="Q1408" s="45">
        <v>7.2264820244146103E-3</v>
      </c>
      <c r="R1408" s="45">
        <v>7.2092191242008243E-3</v>
      </c>
      <c r="S1408" s="45">
        <v>7.5353961835581407E-3</v>
      </c>
      <c r="T1408" s="45">
        <v>7.3732307139702949E-3</v>
      </c>
      <c r="U1408" s="45">
        <v>7.3885847929611604E-3</v>
      </c>
      <c r="V1408" s="45">
        <v>7.341169311027536E-3</v>
      </c>
      <c r="W1408" s="45">
        <v>7.2441431452055132E-3</v>
      </c>
      <c r="X1408" s="45">
        <v>7.3455597149370703E-3</v>
      </c>
      <c r="Y1408" s="45">
        <v>7.3944825926148035E-3</v>
      </c>
      <c r="Z1408" s="45">
        <v>7.3944825926148035E-3</v>
      </c>
      <c r="AA1408" s="45">
        <v>7.3944825926148035E-3</v>
      </c>
      <c r="AB1408" s="45">
        <v>7.3944825926148035E-3</v>
      </c>
      <c r="AC1408" s="45">
        <v>7.3944825926148035E-3</v>
      </c>
      <c r="AD1408" s="45">
        <v>7.3944825926148035E-3</v>
      </c>
      <c r="AE1408" s="45">
        <v>7.3944825926148035E-3</v>
      </c>
    </row>
    <row r="1409" spans="1:31" ht="15" customHeight="1">
      <c r="A1409" s="42" t="s">
        <v>47</v>
      </c>
      <c r="B1409" s="42" t="s">
        <v>606</v>
      </c>
      <c r="C1409" s="42" t="s">
        <v>708</v>
      </c>
      <c r="D1409" s="42" t="s">
        <v>740</v>
      </c>
      <c r="E1409" s="42" t="s">
        <v>269</v>
      </c>
      <c r="F1409" s="42" t="s">
        <v>269</v>
      </c>
      <c r="G1409" s="42" t="s">
        <v>731</v>
      </c>
      <c r="H1409" s="43" t="s">
        <v>56</v>
      </c>
      <c r="I1409" s="44">
        <v>298</v>
      </c>
      <c r="J1409" s="45">
        <v>1.2719074301289078E-3</v>
      </c>
      <c r="K1409" s="45">
        <v>9.4593295612104716E-4</v>
      </c>
      <c r="L1409" s="45">
        <v>1.3596434326643965E-3</v>
      </c>
      <c r="M1409" s="45">
        <v>1.2743503045697555E-3</v>
      </c>
      <c r="N1409" s="45">
        <v>1.3577894876652505E-3</v>
      </c>
      <c r="O1409" s="45">
        <v>1.3446497914226801E-3</v>
      </c>
      <c r="P1409" s="45">
        <v>1.3457789656219602E-3</v>
      </c>
      <c r="Q1409" s="45">
        <v>1.5224350715519652E-3</v>
      </c>
      <c r="R1409" s="45">
        <v>7.6907262927017827E-4</v>
      </c>
      <c r="S1409" s="45">
        <v>1.0690366386541005E-3</v>
      </c>
      <c r="T1409" s="45">
        <v>1.0102223955699727E-3</v>
      </c>
      <c r="U1409" s="45">
        <v>1.0667287623078604E-3</v>
      </c>
      <c r="V1409" s="45">
        <v>1.049818377428858E-3</v>
      </c>
      <c r="W1409" s="45">
        <v>9.6913240834287605E-4</v>
      </c>
      <c r="X1409" s="45">
        <v>1.0755334284914464E-3</v>
      </c>
      <c r="Y1409" s="45">
        <v>9.288697791517026E-4</v>
      </c>
      <c r="Z1409" s="45">
        <v>8.7020431941580573E-4</v>
      </c>
      <c r="AA1409" s="45">
        <v>9.288697791517026E-4</v>
      </c>
      <c r="AB1409" s="45">
        <v>9.8753523888759969E-4</v>
      </c>
      <c r="AC1409" s="45">
        <v>1.036423122000847E-3</v>
      </c>
      <c r="AD1409" s="45">
        <v>9.6798008564230056E-4</v>
      </c>
      <c r="AE1409" s="45">
        <v>9.6798008564230056E-4</v>
      </c>
    </row>
    <row r="1410" spans="1:31" ht="15" customHeight="1">
      <c r="A1410" s="42" t="s">
        <v>47</v>
      </c>
      <c r="B1410" s="42" t="s">
        <v>606</v>
      </c>
      <c r="C1410" s="42" t="s">
        <v>708</v>
      </c>
      <c r="D1410" s="42" t="s">
        <v>740</v>
      </c>
      <c r="E1410" s="42" t="s">
        <v>269</v>
      </c>
      <c r="F1410" s="42" t="s">
        <v>269</v>
      </c>
      <c r="G1410" s="42" t="s">
        <v>732</v>
      </c>
      <c r="H1410" s="43" t="s">
        <v>56</v>
      </c>
      <c r="I1410" s="44">
        <v>298</v>
      </c>
      <c r="J1410" s="45">
        <v>0.21160765872292236</v>
      </c>
      <c r="K1410" s="45">
        <v>0.20965236326906431</v>
      </c>
      <c r="L1410" s="45">
        <v>0.20839660799699633</v>
      </c>
      <c r="M1410" s="45">
        <v>0.20597212254867203</v>
      </c>
      <c r="N1410" s="45">
        <v>0.20554905250038757</v>
      </c>
      <c r="O1410" s="45">
        <v>0.21154851336893538</v>
      </c>
      <c r="P1410" s="45">
        <v>0.20486672986616047</v>
      </c>
      <c r="Q1410" s="45">
        <v>0.17562543084851254</v>
      </c>
      <c r="R1410" s="45">
        <v>0.16954500039999185</v>
      </c>
      <c r="S1410" s="45">
        <v>0.16929610363062017</v>
      </c>
      <c r="T1410" s="45">
        <v>0.16729619328563064</v>
      </c>
      <c r="U1410" s="45">
        <v>0.16246675793437884</v>
      </c>
      <c r="V1410" s="45">
        <v>0.16538236081839161</v>
      </c>
      <c r="W1410" s="45">
        <v>0.16298273308039138</v>
      </c>
      <c r="X1410" s="45">
        <v>0.16300532012369101</v>
      </c>
      <c r="Y1410" s="45">
        <v>0.15183002259591549</v>
      </c>
      <c r="Z1410" s="45">
        <v>0.15183002259591549</v>
      </c>
      <c r="AA1410" s="45">
        <v>0.15183002259591549</v>
      </c>
      <c r="AB1410" s="45">
        <v>0.15183002259591549</v>
      </c>
      <c r="AC1410" s="45">
        <v>0.15183002259591549</v>
      </c>
      <c r="AD1410" s="45">
        <v>0.15183002259591549</v>
      </c>
      <c r="AE1410" s="45">
        <v>0.15183002259591549</v>
      </c>
    </row>
    <row r="1411" spans="1:31" ht="15" customHeight="1">
      <c r="A1411" s="42" t="s">
        <v>47</v>
      </c>
      <c r="B1411" s="42" t="s">
        <v>606</v>
      </c>
      <c r="C1411" s="42" t="s">
        <v>708</v>
      </c>
      <c r="D1411" s="42" t="s">
        <v>740</v>
      </c>
      <c r="E1411" s="42" t="s">
        <v>269</v>
      </c>
      <c r="F1411" s="42" t="s">
        <v>269</v>
      </c>
      <c r="G1411" s="42" t="s">
        <v>733</v>
      </c>
      <c r="H1411" s="43" t="s">
        <v>56</v>
      </c>
      <c r="I1411" s="44">
        <v>298</v>
      </c>
      <c r="J1411" s="45">
        <v>5.3503205857523703E-2</v>
      </c>
      <c r="K1411" s="45">
        <v>5.362835393559786E-2</v>
      </c>
      <c r="L1411" s="45">
        <v>5.7565228881618219E-2</v>
      </c>
      <c r="M1411" s="45">
        <v>5.8151868248558614E-2</v>
      </c>
      <c r="N1411" s="45">
        <v>5.5884869331164135E-2</v>
      </c>
      <c r="O1411" s="45">
        <v>5.6758755732784529E-2</v>
      </c>
      <c r="P1411" s="45">
        <v>5.7510578463010283E-2</v>
      </c>
      <c r="Q1411" s="45">
        <v>5.9614043073517586E-2</v>
      </c>
      <c r="R1411" s="45">
        <v>5.7802781213010176E-2</v>
      </c>
      <c r="S1411" s="45">
        <v>5.6318599443690866E-2</v>
      </c>
      <c r="T1411" s="45">
        <v>5.7852279706852319E-2</v>
      </c>
      <c r="U1411" s="45">
        <v>5.7655647703250094E-2</v>
      </c>
      <c r="V1411" s="45">
        <v>5.7899445342729464E-2</v>
      </c>
      <c r="W1411" s="45">
        <v>5.6118400280918544E-2</v>
      </c>
      <c r="X1411" s="45">
        <v>5.7314417570838452E-2</v>
      </c>
      <c r="Y1411" s="45">
        <v>5.5979758852231547E-2</v>
      </c>
      <c r="Z1411" s="45">
        <v>5.5669715731174678E-2</v>
      </c>
      <c r="AA1411" s="45">
        <v>5.6188471153840812E-2</v>
      </c>
      <c r="AB1411" s="45">
        <v>5.5907528798071607E-2</v>
      </c>
      <c r="AC1411" s="45">
        <v>5.3112152358168019E-2</v>
      </c>
      <c r="AD1411" s="45">
        <v>5.2846591596377182E-2</v>
      </c>
      <c r="AE1411" s="45">
        <v>5.2846591596377182E-2</v>
      </c>
    </row>
    <row r="1412" spans="1:31" ht="15" customHeight="1">
      <c r="A1412" s="42" t="s">
        <v>47</v>
      </c>
      <c r="B1412" s="42" t="s">
        <v>606</v>
      </c>
      <c r="C1412" s="42" t="s">
        <v>708</v>
      </c>
      <c r="D1412" s="42" t="s">
        <v>740</v>
      </c>
      <c r="E1412" s="42" t="s">
        <v>269</v>
      </c>
      <c r="F1412" s="42" t="s">
        <v>269</v>
      </c>
      <c r="G1412" s="42" t="s">
        <v>734</v>
      </c>
      <c r="H1412" s="43" t="s">
        <v>56</v>
      </c>
      <c r="I1412" s="44">
        <v>298</v>
      </c>
      <c r="J1412" s="45">
        <v>1.1688440604933528E-2</v>
      </c>
      <c r="K1412" s="45">
        <v>1.2007983992372046E-2</v>
      </c>
      <c r="L1412" s="45">
        <v>1.2263186631085006E-2</v>
      </c>
      <c r="M1412" s="45">
        <v>1.2475541578088898E-2</v>
      </c>
      <c r="N1412" s="45">
        <v>1.1188688805684313E-2</v>
      </c>
      <c r="O1412" s="45">
        <v>1.1711590785829862E-2</v>
      </c>
      <c r="P1412" s="45">
        <v>1.2062690519585946E-2</v>
      </c>
      <c r="Q1412" s="45">
        <v>1.1977337146402856E-2</v>
      </c>
      <c r="R1412" s="45">
        <v>1.1651190464469141E-2</v>
      </c>
      <c r="S1412" s="45">
        <v>1.144142641121765E-2</v>
      </c>
      <c r="T1412" s="45">
        <v>1.1084327796165073E-2</v>
      </c>
      <c r="U1412" s="45">
        <v>1.1095947715874114E-2</v>
      </c>
      <c r="V1412" s="45">
        <v>1.2189108101591949E-2</v>
      </c>
      <c r="W1412" s="45">
        <v>1.1349134908717189E-2</v>
      </c>
      <c r="X1412" s="45">
        <v>1.0943399832875279E-2</v>
      </c>
      <c r="Y1412" s="45">
        <v>1.0943399832875279E-2</v>
      </c>
      <c r="Z1412" s="45">
        <v>1.0882789964179998E-2</v>
      </c>
      <c r="AA1412" s="45">
        <v>1.0984200690523867E-2</v>
      </c>
      <c r="AB1412" s="45">
        <v>1.0929279687071245E-2</v>
      </c>
      <c r="AC1412" s="45">
        <v>1.0382815702717681E-2</v>
      </c>
      <c r="AD1412" s="45">
        <v>1.0382815702717681E-2</v>
      </c>
      <c r="AE1412" s="45">
        <v>1.0382815702717681E-2</v>
      </c>
    </row>
    <row r="1413" spans="1:31" ht="15" customHeight="1">
      <c r="A1413" s="42" t="s">
        <v>47</v>
      </c>
      <c r="B1413" s="42" t="s">
        <v>606</v>
      </c>
      <c r="C1413" s="42" t="s">
        <v>708</v>
      </c>
      <c r="D1413" s="42" t="s">
        <v>740</v>
      </c>
      <c r="E1413" s="42" t="s">
        <v>269</v>
      </c>
      <c r="F1413" s="42" t="s">
        <v>269</v>
      </c>
      <c r="G1413" s="42" t="s">
        <v>735</v>
      </c>
      <c r="H1413" s="43" t="s">
        <v>56</v>
      </c>
      <c r="I1413" s="44">
        <v>298</v>
      </c>
      <c r="J1413" s="45">
        <v>3.2763746230120045E-4</v>
      </c>
      <c r="K1413" s="45">
        <v>3.3214599676405373E-4</v>
      </c>
      <c r="L1413" s="45">
        <v>3.2308295368699795E-4</v>
      </c>
      <c r="M1413" s="45">
        <v>3.0949863339070247E-4</v>
      </c>
      <c r="N1413" s="45">
        <v>2.8187516246646119E-4</v>
      </c>
      <c r="O1413" s="45">
        <v>2.5822573636481103E-4</v>
      </c>
      <c r="P1413" s="45">
        <v>2.7901511378199953E-4</v>
      </c>
      <c r="Q1413" s="45">
        <v>2.6735021356586879E-4</v>
      </c>
      <c r="R1413" s="45">
        <v>2.5427053870333478E-4</v>
      </c>
      <c r="S1413" s="45">
        <v>2.4620279564921687E-4</v>
      </c>
      <c r="T1413" s="45">
        <v>2.4948367283904256E-4</v>
      </c>
      <c r="U1413" s="45">
        <v>2.2241315445863788E-4</v>
      </c>
      <c r="V1413" s="45">
        <v>2.2255670638040483E-4</v>
      </c>
      <c r="W1413" s="45">
        <v>1.9659932105154038E-4</v>
      </c>
      <c r="X1413" s="45">
        <v>1.7565302101234338E-4</v>
      </c>
      <c r="Y1413" s="45">
        <v>1.6994319603737094E-4</v>
      </c>
      <c r="Z1413" s="45">
        <v>1.6994319603737094E-4</v>
      </c>
      <c r="AA1413" s="45">
        <v>1.6994319603737094E-4</v>
      </c>
      <c r="AB1413" s="45">
        <v>1.6994319603737094E-4</v>
      </c>
      <c r="AC1413" s="45">
        <v>1.6994319603737094E-4</v>
      </c>
      <c r="AD1413" s="45">
        <v>1.6994319603737094E-4</v>
      </c>
      <c r="AE1413" s="45">
        <v>1.6994319603737094E-4</v>
      </c>
    </row>
    <row r="1414" spans="1:31" ht="15" customHeight="1">
      <c r="A1414" s="42" t="s">
        <v>47</v>
      </c>
      <c r="B1414" s="42" t="s">
        <v>606</v>
      </c>
      <c r="C1414" s="42" t="s">
        <v>708</v>
      </c>
      <c r="D1414" s="42" t="s">
        <v>740</v>
      </c>
      <c r="E1414" s="42" t="s">
        <v>269</v>
      </c>
      <c r="F1414" s="42" t="s">
        <v>269</v>
      </c>
      <c r="G1414" s="42" t="s">
        <v>736</v>
      </c>
      <c r="H1414" s="43" t="s">
        <v>56</v>
      </c>
      <c r="I1414" s="44">
        <v>298</v>
      </c>
      <c r="J1414" s="45">
        <v>4.868766015222098E-2</v>
      </c>
      <c r="K1414" s="45">
        <v>4.9264377289257623E-2</v>
      </c>
      <c r="L1414" s="45">
        <v>5.1286752131932664E-2</v>
      </c>
      <c r="M1414" s="45">
        <v>5.656778666353527E-2</v>
      </c>
      <c r="N1414" s="45">
        <v>6.114104608600171E-2</v>
      </c>
      <c r="O1414" s="45">
        <v>6.7706696579449388E-2</v>
      </c>
      <c r="P1414" s="45">
        <v>6.7872802678593344E-2</v>
      </c>
      <c r="Q1414" s="45">
        <v>6.6238886776137651E-2</v>
      </c>
      <c r="R1414" s="45">
        <v>6.529846460610271E-2</v>
      </c>
      <c r="S1414" s="45">
        <v>6.7631027365925037E-2</v>
      </c>
      <c r="T1414" s="45">
        <v>6.8012760824440521E-2</v>
      </c>
      <c r="U1414" s="45">
        <v>6.8733043345348285E-2</v>
      </c>
      <c r="V1414" s="45">
        <v>6.8613965458544757E-2</v>
      </c>
      <c r="W1414" s="45">
        <v>6.8340303605500599E-2</v>
      </c>
      <c r="X1414" s="45">
        <v>6.8684977617419055E-2</v>
      </c>
      <c r="Y1414" s="45">
        <v>6.9142433126417505E-2</v>
      </c>
      <c r="Z1414" s="45">
        <v>6.9142433126417505E-2</v>
      </c>
      <c r="AA1414" s="45">
        <v>6.9142433126417505E-2</v>
      </c>
      <c r="AB1414" s="45">
        <v>6.9142433126417505E-2</v>
      </c>
      <c r="AC1414" s="45">
        <v>6.9142433126417505E-2</v>
      </c>
      <c r="AD1414" s="45">
        <v>6.9142433126417505E-2</v>
      </c>
      <c r="AE1414" s="45">
        <v>6.9142433126417505E-2</v>
      </c>
    </row>
    <row r="1415" spans="1:31" ht="15" customHeight="1">
      <c r="A1415" s="42" t="s">
        <v>47</v>
      </c>
      <c r="B1415" s="42" t="s">
        <v>606</v>
      </c>
      <c r="C1415" s="42" t="s">
        <v>708</v>
      </c>
      <c r="D1415" s="42" t="s">
        <v>740</v>
      </c>
      <c r="E1415" s="42" t="s">
        <v>269</v>
      </c>
      <c r="F1415" s="42" t="s">
        <v>269</v>
      </c>
      <c r="G1415" s="42" t="s">
        <v>737</v>
      </c>
      <c r="H1415" s="43" t="s">
        <v>56</v>
      </c>
      <c r="I1415" s="44">
        <v>298</v>
      </c>
      <c r="J1415" s="45">
        <v>3.254882267038191E-4</v>
      </c>
      <c r="K1415" s="45">
        <v>2.5961593228387254E-4</v>
      </c>
      <c r="L1415" s="45">
        <v>3.9879499523984356E-4</v>
      </c>
      <c r="M1415" s="45">
        <v>3.5373393602734549E-4</v>
      </c>
      <c r="N1415" s="45">
        <v>3.5577505808619976E-4</v>
      </c>
      <c r="O1415" s="45">
        <v>3.316467825532273E-4</v>
      </c>
      <c r="P1415" s="45">
        <v>3.11449165170014E-4</v>
      </c>
      <c r="Q1415" s="45">
        <v>3.2942030318833455E-4</v>
      </c>
      <c r="R1415" s="45">
        <v>1.6640981506670696E-4</v>
      </c>
      <c r="S1415" s="45">
        <v>2.3131520036902392E-4</v>
      </c>
      <c r="T1415" s="45">
        <v>2.1858913661064268E-4</v>
      </c>
      <c r="U1415" s="45">
        <v>2.3081582844840413E-4</v>
      </c>
      <c r="V1415" s="45">
        <v>2.2715680599288941E-4</v>
      </c>
      <c r="W1415" s="45">
        <v>2.0969819846603148E-4</v>
      </c>
      <c r="X1415" s="45">
        <v>2.327209578413519E-4</v>
      </c>
      <c r="Y1415" s="45">
        <v>2.0098628177207676E-4</v>
      </c>
      <c r="Z1415" s="45">
        <v>1.8829241134436667E-4</v>
      </c>
      <c r="AA1415" s="45">
        <v>2.0098628177207676E-4</v>
      </c>
      <c r="AB1415" s="45">
        <v>2.1368015219978685E-4</v>
      </c>
      <c r="AC1415" s="45">
        <v>2.2425837755621196E-4</v>
      </c>
      <c r="AD1415" s="45">
        <v>2.0944886205721683E-4</v>
      </c>
      <c r="AE1415" s="45">
        <v>2.0944886205721683E-4</v>
      </c>
    </row>
    <row r="1416" spans="1:31" ht="15" customHeight="1">
      <c r="A1416" s="42" t="s">
        <v>47</v>
      </c>
      <c r="B1416" s="42" t="s">
        <v>606</v>
      </c>
      <c r="C1416" s="42" t="s">
        <v>708</v>
      </c>
      <c r="D1416" s="42" t="s">
        <v>741</v>
      </c>
      <c r="E1416" s="42" t="s">
        <v>269</v>
      </c>
      <c r="F1416" s="42" t="s">
        <v>269</v>
      </c>
      <c r="G1416" s="42" t="s">
        <v>742</v>
      </c>
      <c r="H1416" s="43" t="s">
        <v>54</v>
      </c>
      <c r="I1416" s="44">
        <v>25</v>
      </c>
      <c r="J1416" s="45">
        <v>0.70482122905</v>
      </c>
      <c r="K1416" s="45">
        <v>0.72652473787500005</v>
      </c>
      <c r="L1416" s="45">
        <v>0.76210376797500001</v>
      </c>
      <c r="M1416" s="45">
        <v>0.80777011712500002</v>
      </c>
      <c r="N1416" s="45">
        <v>0.785189176775</v>
      </c>
      <c r="O1416" s="45">
        <v>0.856701273225</v>
      </c>
      <c r="P1416" s="45">
        <v>0.71185671822499996</v>
      </c>
      <c r="Q1416" s="45">
        <v>0.93544310362500005</v>
      </c>
      <c r="R1416" s="45">
        <v>0.71387831915</v>
      </c>
      <c r="S1416" s="45">
        <v>0.7962512517</v>
      </c>
      <c r="T1416" s="45">
        <v>0.81388023504999996</v>
      </c>
      <c r="U1416" s="45">
        <v>0.85353623172500004</v>
      </c>
      <c r="V1416" s="45">
        <v>0.82807748699999995</v>
      </c>
      <c r="W1416" s="45">
        <v>0.86328063442500003</v>
      </c>
      <c r="X1416" s="45">
        <v>0.77747799314999999</v>
      </c>
      <c r="Y1416" s="45">
        <v>0.67131716452500001</v>
      </c>
      <c r="Z1416" s="45">
        <v>0.89377537669999996</v>
      </c>
      <c r="AA1416" s="45">
        <v>0.64689400045000001</v>
      </c>
      <c r="AB1416" s="45">
        <v>0.74525966545</v>
      </c>
      <c r="AC1416" s="45">
        <v>0.80055804414999998</v>
      </c>
      <c r="AD1416" s="45">
        <v>0.76781014560000005</v>
      </c>
      <c r="AE1416" s="45">
        <v>0.76781014560000005</v>
      </c>
    </row>
    <row r="1417" spans="1:31" ht="15" customHeight="1">
      <c r="A1417" s="42" t="s">
        <v>47</v>
      </c>
      <c r="B1417" s="42" t="s">
        <v>743</v>
      </c>
      <c r="C1417" s="42" t="s">
        <v>744</v>
      </c>
      <c r="D1417" s="42" t="s">
        <v>745</v>
      </c>
      <c r="E1417" s="42" t="s">
        <v>269</v>
      </c>
      <c r="F1417" s="42" t="s">
        <v>269</v>
      </c>
      <c r="G1417" s="42" t="s">
        <v>746</v>
      </c>
      <c r="H1417" s="43" t="s">
        <v>54</v>
      </c>
      <c r="I1417" s="44">
        <v>25</v>
      </c>
      <c r="J1417" s="45">
        <v>6.6293635292547872</v>
      </c>
      <c r="K1417" s="45">
        <v>6.7827022365525647</v>
      </c>
      <c r="L1417" s="45">
        <v>6.7955166908354867</v>
      </c>
      <c r="M1417" s="45">
        <v>6.9161400018808319</v>
      </c>
      <c r="N1417" s="45">
        <v>6.8958081471167363</v>
      </c>
      <c r="O1417" s="45">
        <v>7.0906099654044059</v>
      </c>
      <c r="P1417" s="45">
        <v>7.165642815963527</v>
      </c>
      <c r="Q1417" s="45">
        <v>7.2057313689735194</v>
      </c>
      <c r="R1417" s="45">
        <v>7.3298783236777831</v>
      </c>
      <c r="S1417" s="45">
        <v>7.4057731715458255</v>
      </c>
      <c r="T1417" s="45">
        <v>7.5206248125228008</v>
      </c>
      <c r="U1417" s="45">
        <v>7.8835232862166613</v>
      </c>
      <c r="V1417" s="45">
        <v>8.0718210154624348</v>
      </c>
      <c r="W1417" s="45">
        <v>8.0202768026593212</v>
      </c>
      <c r="X1417" s="45">
        <v>7.8248795395017314</v>
      </c>
      <c r="Y1417" s="45">
        <v>7.7616665992535703</v>
      </c>
      <c r="Z1417" s="45">
        <v>7.5934970906178654</v>
      </c>
      <c r="AA1417" s="45">
        <v>7.8369028434510817</v>
      </c>
      <c r="AB1417" s="45">
        <v>7.8869198738359003</v>
      </c>
      <c r="AC1417" s="45">
        <v>7.9939362701867234</v>
      </c>
      <c r="AD1417" s="45">
        <v>8.1643182033918276</v>
      </c>
      <c r="AE1417" s="45">
        <v>8.0049165164590406</v>
      </c>
    </row>
    <row r="1418" spans="1:31" ht="15" customHeight="1">
      <c r="A1418" s="42" t="s">
        <v>47</v>
      </c>
      <c r="B1418" s="42" t="s">
        <v>743</v>
      </c>
      <c r="C1418" s="42" t="s">
        <v>744</v>
      </c>
      <c r="D1418" s="42" t="s">
        <v>745</v>
      </c>
      <c r="E1418" s="42" t="s">
        <v>269</v>
      </c>
      <c r="F1418" s="42" t="s">
        <v>269</v>
      </c>
      <c r="G1418" s="42" t="s">
        <v>746</v>
      </c>
      <c r="H1418" s="43" t="s">
        <v>56</v>
      </c>
      <c r="I1418" s="44">
        <v>298</v>
      </c>
      <c r="J1418" s="45">
        <v>6.2999028416067934E-3</v>
      </c>
      <c r="K1418" s="45">
        <v>6.7567441448990479E-3</v>
      </c>
      <c r="L1418" s="45">
        <v>6.9295623734998068E-3</v>
      </c>
      <c r="M1418" s="45">
        <v>7.073516782389308E-3</v>
      </c>
      <c r="N1418" s="45">
        <v>7.2162787041981195E-3</v>
      </c>
      <c r="O1418" s="45">
        <v>7.5735779070265682E-3</v>
      </c>
      <c r="P1418" s="45">
        <v>7.879884104772375E-3</v>
      </c>
      <c r="Q1418" s="45">
        <v>8.1118106883185381E-3</v>
      </c>
      <c r="R1418" s="45">
        <v>8.26120632391413E-3</v>
      </c>
      <c r="S1418" s="45">
        <v>8.4406313038894731E-3</v>
      </c>
      <c r="T1418" s="45">
        <v>8.6155682800933154E-3</v>
      </c>
      <c r="U1418" s="45">
        <v>9.078697472596018E-3</v>
      </c>
      <c r="V1418" s="45">
        <v>9.1746324454239879E-3</v>
      </c>
      <c r="W1418" s="45">
        <v>9.3505123236376289E-3</v>
      </c>
      <c r="X1418" s="45">
        <v>9.1524798154529081E-3</v>
      </c>
      <c r="Y1418" s="45">
        <v>9.084673566009947E-3</v>
      </c>
      <c r="Z1418" s="45">
        <v>8.8867758251616122E-3</v>
      </c>
      <c r="AA1418" s="45">
        <v>9.2001405603807686E-3</v>
      </c>
      <c r="AB1418" s="45">
        <v>9.2822539403461628E-3</v>
      </c>
      <c r="AC1418" s="45">
        <v>9.420453514097836E-3</v>
      </c>
      <c r="AD1418" s="45">
        <v>9.6378264108350226E-3</v>
      </c>
      <c r="AE1418" s="45">
        <v>9.4382741925544186E-3</v>
      </c>
    </row>
    <row r="1419" spans="1:31" ht="15" customHeight="1">
      <c r="A1419" s="42" t="s">
        <v>47</v>
      </c>
      <c r="B1419" s="42" t="s">
        <v>743</v>
      </c>
      <c r="C1419" s="42" t="s">
        <v>747</v>
      </c>
      <c r="D1419" s="42" t="s">
        <v>269</v>
      </c>
      <c r="E1419" s="42" t="s">
        <v>269</v>
      </c>
      <c r="F1419" s="42" t="s">
        <v>269</v>
      </c>
      <c r="G1419" s="42" t="s">
        <v>748</v>
      </c>
      <c r="H1419" s="43" t="s">
        <v>54</v>
      </c>
      <c r="I1419" s="44">
        <v>25</v>
      </c>
      <c r="J1419" s="45">
        <v>9.0811475499862057E-2</v>
      </c>
      <c r="K1419" s="45">
        <v>9.9665994493801577E-2</v>
      </c>
      <c r="L1419" s="45">
        <v>0.10852051348774376</v>
      </c>
      <c r="M1419" s="45">
        <v>0.11737503248168325</v>
      </c>
      <c r="N1419" s="45">
        <v>0.12622955147562276</v>
      </c>
      <c r="O1419" s="45">
        <v>0.13508407046956494</v>
      </c>
      <c r="P1419" s="45">
        <v>0.14393858946350446</v>
      </c>
      <c r="Q1419" s="45">
        <v>0.15279310845744398</v>
      </c>
      <c r="R1419" s="45">
        <v>0.16164762745138347</v>
      </c>
      <c r="S1419" s="45">
        <v>0.17050214644532563</v>
      </c>
      <c r="T1419" s="45">
        <v>0.17935666543926518</v>
      </c>
      <c r="U1419" s="45">
        <v>0.18821118443320473</v>
      </c>
      <c r="V1419" s="45">
        <v>0.19706570342714685</v>
      </c>
      <c r="W1419" s="45">
        <v>0.20592022242108637</v>
      </c>
      <c r="X1419" s="45">
        <v>0.21477474141502584</v>
      </c>
      <c r="Y1419" s="45">
        <v>0.22362926040896539</v>
      </c>
      <c r="Z1419" s="45">
        <v>0.23248377940290757</v>
      </c>
      <c r="AA1419" s="45">
        <v>0.24133829839684703</v>
      </c>
      <c r="AB1419" s="45">
        <v>0.25019281739078658</v>
      </c>
      <c r="AC1419" s="45">
        <v>0.25904733638472877</v>
      </c>
      <c r="AD1419" s="45">
        <v>0.26790185537866829</v>
      </c>
      <c r="AE1419" s="45">
        <v>0.27675637437260781</v>
      </c>
    </row>
    <row r="1420" spans="1:31" ht="15" customHeight="1">
      <c r="A1420" s="42" t="s">
        <v>47</v>
      </c>
      <c r="B1420" s="42" t="s">
        <v>743</v>
      </c>
      <c r="C1420" s="42" t="s">
        <v>747</v>
      </c>
      <c r="D1420" s="42" t="s">
        <v>269</v>
      </c>
      <c r="E1420" s="42" t="s">
        <v>269</v>
      </c>
      <c r="F1420" s="42" t="s">
        <v>269</v>
      </c>
      <c r="G1420" s="42" t="s">
        <v>748</v>
      </c>
      <c r="H1420" s="43" t="s">
        <v>56</v>
      </c>
      <c r="I1420" s="44">
        <v>298</v>
      </c>
      <c r="J1420" s="45">
        <v>4.1421152600447292E-2</v>
      </c>
      <c r="K1420" s="45">
        <v>4.5459897488499296E-2</v>
      </c>
      <c r="L1420" s="45">
        <v>4.9498642376552507E-2</v>
      </c>
      <c r="M1420" s="45">
        <v>5.3537387264604497E-2</v>
      </c>
      <c r="N1420" s="45">
        <v>5.7576132152656515E-2</v>
      </c>
      <c r="O1420" s="45">
        <v>6.1614877040709726E-2</v>
      </c>
      <c r="P1420" s="45">
        <v>6.565362192876173E-2</v>
      </c>
      <c r="Q1420" s="45">
        <v>6.9692366816813719E-2</v>
      </c>
      <c r="R1420" s="45">
        <v>7.3731111704865737E-2</v>
      </c>
      <c r="S1420" s="45">
        <v>7.7769856592918934E-2</v>
      </c>
      <c r="T1420" s="45">
        <v>8.1808601480970938E-2</v>
      </c>
      <c r="U1420" s="45">
        <v>8.584734636902297E-2</v>
      </c>
      <c r="V1420" s="45">
        <v>8.9886091257076167E-2</v>
      </c>
      <c r="W1420" s="45">
        <v>9.3924836145128157E-2</v>
      </c>
      <c r="X1420" s="45">
        <v>9.7963581033180161E-2</v>
      </c>
      <c r="Y1420" s="45">
        <v>0.10200232592123219</v>
      </c>
      <c r="Z1420" s="45">
        <v>0.1060410708092854</v>
      </c>
      <c r="AA1420" s="45">
        <v>0.11007981569733739</v>
      </c>
      <c r="AB1420" s="45">
        <v>0.11411856058538938</v>
      </c>
      <c r="AC1420" s="45">
        <v>0.11815730547344259</v>
      </c>
      <c r="AD1420" s="45">
        <v>0.12219605036149463</v>
      </c>
      <c r="AE1420" s="45">
        <v>0.12623479524954662</v>
      </c>
    </row>
    <row r="1421" spans="1:31" ht="15" customHeight="1">
      <c r="A1421" s="42" t="s">
        <v>47</v>
      </c>
      <c r="B1421" s="42" t="s">
        <v>743</v>
      </c>
      <c r="C1421" s="42" t="s">
        <v>749</v>
      </c>
      <c r="D1421" s="42" t="s">
        <v>750</v>
      </c>
      <c r="E1421" s="42" t="s">
        <v>269</v>
      </c>
      <c r="F1421" s="42" t="s">
        <v>269</v>
      </c>
      <c r="G1421" s="42" t="s">
        <v>751</v>
      </c>
      <c r="H1421" s="43" t="s">
        <v>54</v>
      </c>
      <c r="I1421" s="44">
        <v>25</v>
      </c>
      <c r="J1421" s="45">
        <v>2.598494765648714E-2</v>
      </c>
      <c r="K1421" s="45">
        <v>2.5959005945016437E-2</v>
      </c>
      <c r="L1421" s="45">
        <v>2.5934505439738551E-2</v>
      </c>
      <c r="M1421" s="45">
        <v>2.5910004934460665E-2</v>
      </c>
      <c r="N1421" s="45">
        <v>2.5884063222989969E-2</v>
      </c>
      <c r="O1421" s="45">
        <v>2.6116097420033471E-2</v>
      </c>
      <c r="P1421" s="45">
        <v>2.6133391894347279E-2</v>
      </c>
      <c r="Q1421" s="45">
        <v>2.6150686368661077E-2</v>
      </c>
      <c r="R1421" s="45">
        <v>2.6166539636782064E-2</v>
      </c>
      <c r="S1421" s="45">
        <v>2.6183834111095865E-2</v>
      </c>
      <c r="T1421" s="45">
        <v>2.6201128585409666E-2</v>
      </c>
      <c r="U1421" s="45">
        <v>2.6216981853530646E-2</v>
      </c>
      <c r="V1421" s="45">
        <v>2.623427632784445E-2</v>
      </c>
      <c r="W1421" s="45">
        <v>2.6251570802158248E-2</v>
      </c>
      <c r="X1421" s="45">
        <v>2.6268061125190555E-2</v>
      </c>
      <c r="Y1421" s="45">
        <v>2.630174232295306E-2</v>
      </c>
      <c r="Z1421" s="45">
        <v>2.6321865070461744E-2</v>
      </c>
      <c r="AA1421" s="45">
        <v>2.6342841713847966E-2</v>
      </c>
      <c r="AB1421" s="45">
        <v>2.6364554791048669E-2</v>
      </c>
      <c r="AC1421" s="45">
        <v>2.6387151588826756E-2</v>
      </c>
      <c r="AD1421" s="45">
        <v>2.641096968155399E-2</v>
      </c>
      <c r="AE1421" s="45">
        <v>2.6432232296046587E-2</v>
      </c>
    </row>
    <row r="1422" spans="1:31" ht="15" customHeight="1">
      <c r="A1422" s="42" t="s">
        <v>47</v>
      </c>
      <c r="B1422" s="42" t="s">
        <v>743</v>
      </c>
      <c r="C1422" s="42" t="s">
        <v>749</v>
      </c>
      <c r="D1422" s="42" t="s">
        <v>750</v>
      </c>
      <c r="E1422" s="42" t="s">
        <v>269</v>
      </c>
      <c r="F1422" s="42" t="s">
        <v>269</v>
      </c>
      <c r="G1422" s="42" t="s">
        <v>752</v>
      </c>
      <c r="H1422" s="43" t="s">
        <v>54</v>
      </c>
      <c r="I1422" s="44">
        <v>25</v>
      </c>
      <c r="J1422" s="45">
        <v>0.6879286908483031</v>
      </c>
      <c r="K1422" s="45">
        <v>0.67764341695108143</v>
      </c>
      <c r="L1422" s="45">
        <v>0.66563246835200107</v>
      </c>
      <c r="M1422" s="45">
        <v>0.65209361877077587</v>
      </c>
      <c r="N1422" s="45">
        <v>0.63674556281170192</v>
      </c>
      <c r="O1422" s="45">
        <v>0.62348454035976153</v>
      </c>
      <c r="P1422" s="45">
        <v>0.60310934911126124</v>
      </c>
      <c r="Q1422" s="45">
        <v>0.5955299943150496</v>
      </c>
      <c r="R1422" s="45">
        <v>0.57512739568609073</v>
      </c>
      <c r="S1422" s="45">
        <v>0.55286154724916614</v>
      </c>
      <c r="T1422" s="45">
        <v>0.54437089821884388</v>
      </c>
      <c r="U1422" s="45">
        <v>0.52318018580753511</v>
      </c>
      <c r="V1422" s="45">
        <v>0.50187307421788108</v>
      </c>
      <c r="W1422" s="45">
        <v>0.49232529680130882</v>
      </c>
      <c r="X1422" s="45">
        <v>0.46955460331322957</v>
      </c>
      <c r="Y1422" s="45">
        <v>0.44613387544872418</v>
      </c>
      <c r="Z1422" s="45">
        <v>0.43515426646081151</v>
      </c>
      <c r="AA1422" s="45">
        <v>0.42387752292270287</v>
      </c>
      <c r="AB1422" s="45">
        <v>0.42546184990456465</v>
      </c>
      <c r="AC1422" s="45">
        <v>0.41245253016905703</v>
      </c>
      <c r="AD1422" s="45">
        <v>0.41234819105188808</v>
      </c>
      <c r="AE1422" s="45">
        <v>0.39592502585116107</v>
      </c>
    </row>
    <row r="1423" spans="1:31" ht="15" customHeight="1">
      <c r="A1423" s="42" t="s">
        <v>47</v>
      </c>
      <c r="B1423" s="42" t="s">
        <v>743</v>
      </c>
      <c r="C1423" s="42" t="s">
        <v>749</v>
      </c>
      <c r="D1423" s="42" t="s">
        <v>750</v>
      </c>
      <c r="E1423" s="42" t="s">
        <v>269</v>
      </c>
      <c r="F1423" s="42" t="s">
        <v>269</v>
      </c>
      <c r="G1423" s="42" t="s">
        <v>753</v>
      </c>
      <c r="H1423" s="43" t="s">
        <v>56</v>
      </c>
      <c r="I1423" s="44">
        <v>298</v>
      </c>
      <c r="J1423" s="45">
        <v>0.70999278750924</v>
      </c>
      <c r="K1423" s="45">
        <v>0.70780119735981051</v>
      </c>
      <c r="L1423" s="45">
        <v>0.72399026034362635</v>
      </c>
      <c r="M1423" s="45">
        <v>0.74068802501902686</v>
      </c>
      <c r="N1423" s="45">
        <v>0.75815565605011337</v>
      </c>
      <c r="O1423" s="45">
        <v>0.74721974790076029</v>
      </c>
      <c r="P1423" s="45">
        <v>0.75929785157272522</v>
      </c>
      <c r="Q1423" s="45">
        <v>0.75612873293165628</v>
      </c>
      <c r="R1423" s="45">
        <v>0.74769751690710962</v>
      </c>
      <c r="S1423" s="45">
        <v>0.74423589437159154</v>
      </c>
      <c r="T1423" s="45">
        <v>0.74958392038530675</v>
      </c>
      <c r="U1423" s="45">
        <v>0.74164941634326109</v>
      </c>
      <c r="V1423" s="45">
        <v>0.75598548790968212</v>
      </c>
      <c r="W1423" s="45">
        <v>0.76119571614072568</v>
      </c>
      <c r="X1423" s="45">
        <v>0.77487307671318872</v>
      </c>
      <c r="Y1423" s="45">
        <v>0.78481938957818798</v>
      </c>
      <c r="Z1423" s="45">
        <v>0.7989519758070649</v>
      </c>
      <c r="AA1423" s="45">
        <v>0.80784912023819577</v>
      </c>
      <c r="AB1423" s="45">
        <v>0.82583609329033481</v>
      </c>
      <c r="AC1423" s="45">
        <v>0.82379317324827683</v>
      </c>
      <c r="AD1423" s="45">
        <v>0.80745485447748511</v>
      </c>
      <c r="AE1423" s="45">
        <v>0.80041189425984849</v>
      </c>
    </row>
    <row r="1424" spans="1:31" ht="15" customHeight="1">
      <c r="A1424" s="42" t="s">
        <v>47</v>
      </c>
      <c r="B1424" s="42" t="s">
        <v>743</v>
      </c>
      <c r="C1424" s="42" t="s">
        <v>749</v>
      </c>
      <c r="D1424" s="42" t="s">
        <v>750</v>
      </c>
      <c r="E1424" s="42" t="s">
        <v>269</v>
      </c>
      <c r="F1424" s="42" t="s">
        <v>269</v>
      </c>
      <c r="G1424" s="42" t="s">
        <v>754</v>
      </c>
      <c r="H1424" s="43" t="s">
        <v>56</v>
      </c>
      <c r="I1424" s="44">
        <v>298</v>
      </c>
      <c r="J1424" s="45">
        <v>3.6919751781000001E-2</v>
      </c>
      <c r="K1424" s="45">
        <v>3.7471268948500003E-2</v>
      </c>
      <c r="L1424" s="45">
        <v>3.7911344024499999E-2</v>
      </c>
      <c r="M1424" s="45">
        <v>3.8396994326499997E-2</v>
      </c>
      <c r="N1424" s="45">
        <v>3.8770630675000001E-2</v>
      </c>
      <c r="O1424" s="45">
        <v>3.9071174552000001E-2</v>
      </c>
      <c r="P1424" s="45">
        <v>3.9367251185500003E-2</v>
      </c>
      <c r="Q1424" s="45">
        <v>3.96949929265E-2</v>
      </c>
      <c r="R1424" s="45">
        <v>4.0036636739999999E-2</v>
      </c>
      <c r="S1424" s="45">
        <v>4.0272341181000003E-2</v>
      </c>
      <c r="T1424" s="45">
        <v>4.0595217997500002E-2</v>
      </c>
      <c r="U1424" s="45">
        <v>4.0960881430500001E-2</v>
      </c>
      <c r="V1424" s="45">
        <v>4.13403185725E-2</v>
      </c>
      <c r="W1424" s="45">
        <v>4.1666553103999998E-2</v>
      </c>
      <c r="X1424" s="45">
        <v>4.1994865887500003E-2</v>
      </c>
      <c r="Y1424" s="45">
        <v>4.2289825915000002E-2</v>
      </c>
      <c r="Z1424" s="45">
        <v>4.2526728912000003E-2</v>
      </c>
      <c r="AA1424" s="45">
        <v>4.2742486275999997E-2</v>
      </c>
      <c r="AB1424" s="45">
        <v>4.2900967816499998E-2</v>
      </c>
      <c r="AC1424" s="45">
        <v>4.2959674710500002E-2</v>
      </c>
      <c r="AD1424" s="45">
        <v>4.2949258120500003E-2</v>
      </c>
      <c r="AE1424" s="45">
        <v>4.2649484201000003E-2</v>
      </c>
    </row>
    <row r="1425" spans="1:31" ht="15" customHeight="1">
      <c r="A1425" s="42" t="s">
        <v>47</v>
      </c>
      <c r="B1425" s="42" t="s">
        <v>743</v>
      </c>
      <c r="C1425" s="42" t="s">
        <v>749</v>
      </c>
      <c r="D1425" s="42" t="s">
        <v>750</v>
      </c>
      <c r="E1425" s="42" t="s">
        <v>269</v>
      </c>
      <c r="F1425" s="42" t="s">
        <v>269</v>
      </c>
      <c r="G1425" s="42" t="s">
        <v>755</v>
      </c>
      <c r="H1425" s="43" t="s">
        <v>54</v>
      </c>
      <c r="I1425" s="44">
        <v>25</v>
      </c>
      <c r="J1425" s="45">
        <v>0.33219782398687497</v>
      </c>
      <c r="K1425" s="45">
        <v>0.33720018526687501</v>
      </c>
      <c r="L1425" s="45">
        <v>0.34135253593874998</v>
      </c>
      <c r="M1425" s="45">
        <v>0.34575891276937498</v>
      </c>
      <c r="N1425" s="45">
        <v>0.34931527899187498</v>
      </c>
      <c r="O1425" s="45">
        <v>0.35159174418375</v>
      </c>
      <c r="P1425" s="45">
        <v>0.35414177600812502</v>
      </c>
      <c r="Q1425" s="45">
        <v>0.35713146849187499</v>
      </c>
      <c r="R1425" s="45">
        <v>0.36009185026500001</v>
      </c>
      <c r="S1425" s="45">
        <v>0.362251072614375</v>
      </c>
      <c r="T1425" s="45">
        <v>0.36504536036062502</v>
      </c>
      <c r="U1425" s="45">
        <v>0.36837701113499999</v>
      </c>
      <c r="V1425" s="45">
        <v>0.37183567498874998</v>
      </c>
      <c r="W1425" s="45">
        <v>0.374620192498125</v>
      </c>
      <c r="X1425" s="45">
        <v>0.37757080403437498</v>
      </c>
      <c r="Y1425" s="45">
        <v>0.38019899775374999</v>
      </c>
      <c r="Z1425" s="45">
        <v>0.38228982844499998</v>
      </c>
      <c r="AA1425" s="45">
        <v>0.38425364605687501</v>
      </c>
      <c r="AB1425" s="45">
        <v>0.38568987087750001</v>
      </c>
      <c r="AC1425" s="45">
        <v>0.38621746366874998</v>
      </c>
      <c r="AD1425" s="45">
        <v>0.38611976129999998</v>
      </c>
      <c r="AE1425" s="45">
        <v>0.38338409497499998</v>
      </c>
    </row>
    <row r="1426" spans="1:31" ht="15" customHeight="1">
      <c r="A1426" s="42" t="s">
        <v>47</v>
      </c>
      <c r="B1426" s="42" t="s">
        <v>743</v>
      </c>
      <c r="C1426" s="42" t="s">
        <v>749</v>
      </c>
      <c r="D1426" s="42" t="s">
        <v>756</v>
      </c>
      <c r="E1426" s="42" t="s">
        <v>269</v>
      </c>
      <c r="F1426" s="42" t="s">
        <v>269</v>
      </c>
      <c r="G1426" s="42" t="s">
        <v>757</v>
      </c>
      <c r="H1426" s="43" t="s">
        <v>54</v>
      </c>
      <c r="I1426" s="44">
        <v>25</v>
      </c>
      <c r="J1426" s="45">
        <v>2.7704606580000003E-4</v>
      </c>
      <c r="K1426" s="45">
        <v>1.8520510680000002E-4</v>
      </c>
      <c r="L1426" s="45">
        <v>5.4232766973000008E-5</v>
      </c>
      <c r="M1426" s="45">
        <v>1.427187818143876E-4</v>
      </c>
      <c r="N1426" s="45">
        <v>1.3468724439084616E-4</v>
      </c>
      <c r="O1426" s="45">
        <v>1.6336591440162894E-4</v>
      </c>
      <c r="P1426" s="45">
        <v>1.6356795491823497E-4</v>
      </c>
      <c r="Q1426" s="45">
        <v>1.2523131210905657E-4</v>
      </c>
      <c r="R1426" s="45">
        <v>1.1652222612905661E-4</v>
      </c>
      <c r="S1426" s="45">
        <v>1.3809678024905659E-4</v>
      </c>
      <c r="T1426" s="45">
        <v>1.3045246356905657E-4</v>
      </c>
      <c r="U1426" s="45">
        <v>1.4540931970837524E-4</v>
      </c>
      <c r="V1426" s="45">
        <v>1.2961488695921325E-4</v>
      </c>
      <c r="W1426" s="45">
        <v>1.7542073865260154E-4</v>
      </c>
      <c r="X1426" s="45">
        <v>4.4066284305577724E-4</v>
      </c>
      <c r="Y1426" s="45">
        <v>1.3310329229879577E-4</v>
      </c>
      <c r="Z1426" s="45">
        <v>1.3840857690933958E-4</v>
      </c>
      <c r="AA1426" s="45">
        <v>1.0956366299069819E-3</v>
      </c>
      <c r="AB1426" s="45">
        <v>1.2512779733494142E-3</v>
      </c>
      <c r="AC1426" s="45">
        <v>8.1650214317962699E-4</v>
      </c>
      <c r="AD1426" s="45">
        <v>6.8892868600874309E-4</v>
      </c>
      <c r="AE1426" s="45">
        <v>5.846449420941406E-4</v>
      </c>
    </row>
    <row r="1427" spans="1:31" ht="15" customHeight="1">
      <c r="A1427" s="42" t="s">
        <v>47</v>
      </c>
      <c r="B1427" s="42" t="s">
        <v>743</v>
      </c>
      <c r="C1427" s="42" t="s">
        <v>749</v>
      </c>
      <c r="D1427" s="42" t="s">
        <v>756</v>
      </c>
      <c r="E1427" s="42" t="s">
        <v>269</v>
      </c>
      <c r="F1427" s="42" t="s">
        <v>269</v>
      </c>
      <c r="G1427" s="42" t="s">
        <v>758</v>
      </c>
      <c r="H1427" s="43" t="s">
        <v>54</v>
      </c>
      <c r="I1427" s="44">
        <v>25</v>
      </c>
      <c r="J1427" s="45">
        <v>1.6279513487999999E-4</v>
      </c>
      <c r="K1427" s="45">
        <v>1.5497742960000001E-4</v>
      </c>
      <c r="L1427" s="45">
        <v>1.3443474228456913E-4</v>
      </c>
      <c r="M1427" s="45">
        <v>1.2764598840000002E-4</v>
      </c>
      <c r="N1427" s="45">
        <v>1.2296164730501001E-4</v>
      </c>
      <c r="O1427" s="45">
        <v>1.0970343023807617E-4</v>
      </c>
      <c r="P1427" s="45">
        <v>1.1171469263807615E-4</v>
      </c>
      <c r="Q1427" s="45">
        <v>1.169817561739479E-4</v>
      </c>
      <c r="R1427" s="45">
        <v>1.1133462226593343E-4</v>
      </c>
      <c r="S1427" s="45">
        <v>1.219550265739479E-4</v>
      </c>
      <c r="T1427" s="45">
        <v>1.2361522358728932E-4</v>
      </c>
      <c r="U1427" s="45">
        <v>1.0214462600358324E-2</v>
      </c>
      <c r="V1427" s="45">
        <v>1.0109298687754698E-2</v>
      </c>
      <c r="W1427" s="45">
        <v>2.6370299213282462E-4</v>
      </c>
      <c r="X1427" s="45">
        <v>9.8566557140842975E-3</v>
      </c>
      <c r="Y1427" s="45">
        <v>9.7188519602566335E-3</v>
      </c>
      <c r="Z1427" s="45">
        <v>9.6051193311797196E-3</v>
      </c>
      <c r="AA1427" s="45">
        <v>9.4624567961476228E-3</v>
      </c>
      <c r="AB1427" s="45">
        <v>9.3384763982871603E-3</v>
      </c>
      <c r="AC1427" s="45">
        <v>9.2174070094610278E-3</v>
      </c>
      <c r="AD1427" s="45">
        <v>9.2790085212347169E-3</v>
      </c>
      <c r="AE1427" s="45">
        <v>9.2684116934383057E-3</v>
      </c>
    </row>
    <row r="1428" spans="1:31" ht="15" customHeight="1">
      <c r="A1428" s="42" t="s">
        <v>47</v>
      </c>
      <c r="B1428" s="42" t="s">
        <v>743</v>
      </c>
      <c r="C1428" s="42" t="s">
        <v>749</v>
      </c>
      <c r="D1428" s="42" t="s">
        <v>756</v>
      </c>
      <c r="E1428" s="42" t="s">
        <v>269</v>
      </c>
      <c r="F1428" s="42" t="s">
        <v>269</v>
      </c>
      <c r="G1428" s="42" t="s">
        <v>759</v>
      </c>
      <c r="H1428" s="43" t="s">
        <v>54</v>
      </c>
      <c r="I1428" s="44">
        <v>25</v>
      </c>
      <c r="J1428" s="45">
        <v>5.510378160000001E-6</v>
      </c>
      <c r="K1428" s="45">
        <v>3.0255120000000003E-7</v>
      </c>
      <c r="L1428" s="45">
        <v>7.7892532199999994E-6</v>
      </c>
      <c r="M1428" s="45">
        <v>1.1287030860000001E-5</v>
      </c>
      <c r="N1428" s="45">
        <v>1.1287030860000001E-5</v>
      </c>
      <c r="O1428" s="45">
        <v>3.7957130796226417E-6</v>
      </c>
      <c r="P1428" s="45">
        <v>4.1367291792452827E-6</v>
      </c>
      <c r="Q1428" s="45">
        <v>6.6025449000000006E-6</v>
      </c>
      <c r="R1428" s="45">
        <v>6.4690277400000005E-6</v>
      </c>
      <c r="S1428" s="45">
        <v>4.1256348079245285E-6</v>
      </c>
      <c r="T1428" s="45">
        <v>5.5557139584905664E-7</v>
      </c>
      <c r="U1428" s="45">
        <v>4.3655578981132078E-7</v>
      </c>
      <c r="V1428" s="45">
        <v>4.6737348792452829E-7</v>
      </c>
      <c r="W1428" s="45">
        <v>5.0161015800000004E-6</v>
      </c>
      <c r="X1428" s="45">
        <v>4.23061630570908E-6</v>
      </c>
      <c r="Y1428" s="45">
        <v>1.08435549695508E-5</v>
      </c>
      <c r="Z1428" s="45">
        <v>1.3030921531009359E-7</v>
      </c>
      <c r="AA1428" s="45">
        <v>3.0911190898644004E-7</v>
      </c>
      <c r="AB1428" s="45">
        <v>2.1255052303044001E-7</v>
      </c>
      <c r="AC1428" s="45">
        <v>1.2871399217444151E-7</v>
      </c>
      <c r="AD1428" s="45">
        <v>8.109663415208152E-8</v>
      </c>
      <c r="AE1428" s="45">
        <v>1.1239216120401964E-6</v>
      </c>
    </row>
    <row r="1429" spans="1:31" ht="15" customHeight="1">
      <c r="A1429" s="42" t="s">
        <v>47</v>
      </c>
      <c r="B1429" s="42" t="s">
        <v>743</v>
      </c>
      <c r="C1429" s="42" t="s">
        <v>749</v>
      </c>
      <c r="D1429" s="42" t="s">
        <v>756</v>
      </c>
      <c r="E1429" s="42" t="s">
        <v>269</v>
      </c>
      <c r="F1429" s="42" t="s">
        <v>269</v>
      </c>
      <c r="G1429" s="42" t="s">
        <v>760</v>
      </c>
      <c r="H1429" s="43" t="s">
        <v>54</v>
      </c>
      <c r="I1429" s="44">
        <v>25</v>
      </c>
      <c r="J1429" s="45">
        <v>4.8650912523000008E-4</v>
      </c>
      <c r="K1429" s="45">
        <v>4.4383222593000009E-4</v>
      </c>
      <c r="L1429" s="45">
        <v>4.0115532663000011E-4</v>
      </c>
      <c r="M1429" s="45">
        <v>3.8400741731250011E-4</v>
      </c>
      <c r="N1429" s="45">
        <v>3.0293918476875006E-4</v>
      </c>
      <c r="O1429" s="45">
        <v>3.0293918476875006E-4</v>
      </c>
      <c r="P1429" s="45">
        <v>3.0293918476875006E-4</v>
      </c>
      <c r="Q1429" s="45">
        <v>2.9446565188358595E-4</v>
      </c>
      <c r="R1429" s="45">
        <v>3.0726850631330706E-4</v>
      </c>
      <c r="S1429" s="45">
        <v>2.2618376159173995E-4</v>
      </c>
      <c r="T1429" s="45">
        <v>2.3898661602146103E-4</v>
      </c>
      <c r="U1429" s="45">
        <v>2.3898661602146103E-4</v>
      </c>
      <c r="V1429" s="45">
        <v>2.3045137973498031E-4</v>
      </c>
      <c r="W1429" s="45">
        <v>2.3045137973498031E-4</v>
      </c>
      <c r="X1429" s="45">
        <v>2.0484567087553798E-4</v>
      </c>
      <c r="Y1429" s="45">
        <v>1.7155824935826314E-4</v>
      </c>
      <c r="Z1429" s="45">
        <v>2.3991643125000005E-4</v>
      </c>
      <c r="AA1429" s="45">
        <v>2.1639521250000005E-4</v>
      </c>
      <c r="AB1429" s="45">
        <v>2.3333049000000004E-4</v>
      </c>
      <c r="AC1429" s="45">
        <v>2.4367982625000007E-4</v>
      </c>
      <c r="AD1429" s="45">
        <v>2.1639521250000005E-4</v>
      </c>
      <c r="AE1429" s="45">
        <v>1.8769932562500005E-4</v>
      </c>
    </row>
    <row r="1430" spans="1:31" ht="15" customHeight="1">
      <c r="A1430" s="42" t="s">
        <v>47</v>
      </c>
      <c r="B1430" s="42" t="s">
        <v>743</v>
      </c>
      <c r="C1430" s="42" t="s">
        <v>749</v>
      </c>
      <c r="D1430" s="42" t="s">
        <v>756</v>
      </c>
      <c r="E1430" s="42" t="s">
        <v>269</v>
      </c>
      <c r="F1430" s="42" t="s">
        <v>269</v>
      </c>
      <c r="G1430" s="42" t="s">
        <v>761</v>
      </c>
      <c r="H1430" s="43" t="s">
        <v>54</v>
      </c>
      <c r="I1430" s="44">
        <v>25</v>
      </c>
      <c r="J1430" s="45">
        <v>3.7724251554832502E-3</v>
      </c>
      <c r="K1430" s="45">
        <v>3.4877704448835001E-3</v>
      </c>
      <c r="L1430" s="45">
        <v>3.1720694374979997E-3</v>
      </c>
      <c r="M1430" s="45">
        <v>3.8177693388000001E-3</v>
      </c>
      <c r="N1430" s="45">
        <v>3.0876058097437501E-3</v>
      </c>
      <c r="O1430" s="45">
        <v>3.79748852083125E-3</v>
      </c>
      <c r="P1430" s="45">
        <v>3.7419461206875007E-3</v>
      </c>
      <c r="Q1430" s="45">
        <v>2.9674892851875006E-3</v>
      </c>
      <c r="R1430" s="45">
        <v>3.6110021738432804E-3</v>
      </c>
      <c r="S1430" s="45">
        <v>3.2206824944242297E-3</v>
      </c>
      <c r="T1430" s="45">
        <v>3.7908981154749655E-3</v>
      </c>
      <c r="U1430" s="45">
        <v>4.2695303480586606E-3</v>
      </c>
      <c r="V1430" s="45">
        <v>4.0689191161784799E-3</v>
      </c>
      <c r="W1430" s="45">
        <v>4.0558357749689014E-3</v>
      </c>
      <c r="X1430" s="45">
        <v>3.7876272801725709E-3</v>
      </c>
      <c r="Y1430" s="45">
        <v>4.025307978813222E-3</v>
      </c>
      <c r="Z1430" s="45">
        <v>5.0476702499999996E-3</v>
      </c>
      <c r="AA1430" s="45">
        <v>4.66308585E-3</v>
      </c>
      <c r="AB1430" s="45">
        <v>4.2496576200000006E-3</v>
      </c>
      <c r="AC1430" s="45">
        <v>4.893836490000001E-3</v>
      </c>
      <c r="AD1430" s="45">
        <v>5.1197798250000003E-3</v>
      </c>
      <c r="AE1430" s="45">
        <v>4.9707533699999999E-3</v>
      </c>
    </row>
    <row r="1431" spans="1:31" ht="15" customHeight="1">
      <c r="A1431" s="42" t="s">
        <v>47</v>
      </c>
      <c r="B1431" s="42" t="s">
        <v>743</v>
      </c>
      <c r="C1431" s="42" t="s">
        <v>749</v>
      </c>
      <c r="D1431" s="42" t="s">
        <v>756</v>
      </c>
      <c r="E1431" s="42" t="s">
        <v>269</v>
      </c>
      <c r="F1431" s="42" t="s">
        <v>269</v>
      </c>
      <c r="G1431" s="42" t="s">
        <v>762</v>
      </c>
      <c r="H1431" s="43" t="s">
        <v>54</v>
      </c>
      <c r="I1431" s="44">
        <v>25</v>
      </c>
      <c r="J1431" s="45">
        <v>3.8885827991007156E-2</v>
      </c>
      <c r="K1431" s="45">
        <v>3.3297164107331995E-2</v>
      </c>
      <c r="L1431" s="45">
        <v>3.588119938348374E-2</v>
      </c>
      <c r="M1431" s="45">
        <v>3.3151120835006667E-2</v>
      </c>
      <c r="N1431" s="45">
        <v>3.1814475230920645E-2</v>
      </c>
      <c r="O1431" s="45">
        <v>3.3122313259449698E-2</v>
      </c>
      <c r="P1431" s="45">
        <v>2.9798269554864282E-2</v>
      </c>
      <c r="Q1431" s="45">
        <v>3.0749026980191659E-2</v>
      </c>
      <c r="R1431" s="45">
        <v>3.2921926516907667E-2</v>
      </c>
      <c r="S1431" s="45">
        <v>3.0761360718564969E-2</v>
      </c>
      <c r="T1431" s="45">
        <v>3.2641225889764224E-2</v>
      </c>
      <c r="U1431" s="45">
        <v>3.3198151395692974E-2</v>
      </c>
      <c r="V1431" s="45">
        <v>3.0988708390848201E-2</v>
      </c>
      <c r="W1431" s="45">
        <v>3.3293464491410803E-2</v>
      </c>
      <c r="X1431" s="45">
        <v>3.0367952610039054E-2</v>
      </c>
      <c r="Y1431" s="45">
        <v>3.1907889779514594E-2</v>
      </c>
      <c r="Z1431" s="45">
        <v>2.9041757911173981E-2</v>
      </c>
      <c r="AA1431" s="45">
        <v>2.8452739145721741E-2</v>
      </c>
      <c r="AB1431" s="45">
        <v>2.6242805762214421E-2</v>
      </c>
      <c r="AC1431" s="45">
        <v>2.3824606191546638E-2</v>
      </c>
      <c r="AD1431" s="45">
        <v>2.4608820899034545E-2</v>
      </c>
      <c r="AE1431" s="45">
        <v>2.4608820899034545E-2</v>
      </c>
    </row>
    <row r="1432" spans="1:31" ht="15" customHeight="1">
      <c r="A1432" s="42" t="s">
        <v>47</v>
      </c>
      <c r="B1432" s="42" t="s">
        <v>743</v>
      </c>
      <c r="C1432" s="42" t="s">
        <v>749</v>
      </c>
      <c r="D1432" s="42" t="s">
        <v>756</v>
      </c>
      <c r="E1432" s="42" t="s">
        <v>269</v>
      </c>
      <c r="F1432" s="42" t="s">
        <v>269</v>
      </c>
      <c r="G1432" s="42" t="s">
        <v>763</v>
      </c>
      <c r="H1432" s="43" t="s">
        <v>54</v>
      </c>
      <c r="I1432" s="44">
        <v>25</v>
      </c>
      <c r="J1432" s="45">
        <v>6.0272029401257601E-2</v>
      </c>
      <c r="K1432" s="45">
        <v>5.5608758303394713E-2</v>
      </c>
      <c r="L1432" s="45">
        <v>6.7845775905263667E-2</v>
      </c>
      <c r="M1432" s="45">
        <v>5.1189057641892473E-2</v>
      </c>
      <c r="N1432" s="45">
        <v>5.7415630429869718E-2</v>
      </c>
      <c r="O1432" s="45">
        <v>5.1648078729004794E-2</v>
      </c>
      <c r="P1432" s="45">
        <v>5.2854178804998708E-2</v>
      </c>
      <c r="Q1432" s="45">
        <v>5.7190872266017913E-2</v>
      </c>
      <c r="R1432" s="45">
        <v>5.6255584342763156E-2</v>
      </c>
      <c r="S1432" s="45">
        <v>5.933010454663782E-2</v>
      </c>
      <c r="T1432" s="45">
        <v>5.7564791460899011E-2</v>
      </c>
      <c r="U1432" s="45">
        <v>5.6259479334376486E-2</v>
      </c>
      <c r="V1432" s="45">
        <v>5.8066681952560699E-2</v>
      </c>
      <c r="W1432" s="45">
        <v>5.6277851936326215E-2</v>
      </c>
      <c r="X1432" s="45">
        <v>6.0345448020788235E-2</v>
      </c>
      <c r="Y1432" s="45">
        <v>6.0453895365896917E-2</v>
      </c>
      <c r="Z1432" s="45">
        <v>6.5128472594097667E-2</v>
      </c>
      <c r="AA1432" s="45">
        <v>5.9110115600348401E-2</v>
      </c>
      <c r="AB1432" s="45">
        <v>6.2671581803660933E-2</v>
      </c>
      <c r="AC1432" s="45">
        <v>5.850991763914537E-2</v>
      </c>
      <c r="AD1432" s="45">
        <v>5.850991763914537E-2</v>
      </c>
      <c r="AE1432" s="45">
        <v>5.850991763914537E-2</v>
      </c>
    </row>
    <row r="1433" spans="1:31" ht="15" customHeight="1">
      <c r="A1433" s="42" t="s">
        <v>47</v>
      </c>
      <c r="B1433" s="42" t="s">
        <v>743</v>
      </c>
      <c r="C1433" s="42" t="s">
        <v>749</v>
      </c>
      <c r="D1433" s="42" t="s">
        <v>756</v>
      </c>
      <c r="E1433" s="42" t="s">
        <v>269</v>
      </c>
      <c r="F1433" s="42" t="s">
        <v>269</v>
      </c>
      <c r="G1433" s="42" t="s">
        <v>764</v>
      </c>
      <c r="H1433" s="43" t="s">
        <v>54</v>
      </c>
      <c r="I1433" s="44">
        <v>25</v>
      </c>
      <c r="J1433" s="45">
        <v>5.1521513392731267E-3</v>
      </c>
      <c r="K1433" s="45">
        <v>4.066222134191143E-3</v>
      </c>
      <c r="L1433" s="45">
        <v>5.2628408862988021E-3</v>
      </c>
      <c r="M1433" s="45">
        <v>5.3325228852620409E-3</v>
      </c>
      <c r="N1433" s="45">
        <v>5.240332983978818E-3</v>
      </c>
      <c r="O1433" s="45">
        <v>4.3674580323640839E-3</v>
      </c>
      <c r="P1433" s="45">
        <v>4.3905825895421509E-3</v>
      </c>
      <c r="Q1433" s="45">
        <v>4.2305606538699326E-3</v>
      </c>
      <c r="R1433" s="45">
        <v>4.5336465166171186E-3</v>
      </c>
      <c r="S1433" s="45">
        <v>4.5151468708746652E-3</v>
      </c>
      <c r="T1433" s="45">
        <v>4.243510405889649E-3</v>
      </c>
      <c r="U1433" s="45">
        <v>4.6964433991507036E-3</v>
      </c>
      <c r="V1433" s="45">
        <v>4.7793834775627011E-3</v>
      </c>
      <c r="W1433" s="45">
        <v>4.4303568278884226E-3</v>
      </c>
      <c r="X1433" s="45">
        <v>4.7966498135889914E-3</v>
      </c>
      <c r="Y1433" s="45">
        <v>4.2573851401964888E-3</v>
      </c>
      <c r="Z1433" s="45">
        <v>5.2245248737499998E-3</v>
      </c>
      <c r="AA1433" s="45">
        <v>6.0816841068749997E-3</v>
      </c>
      <c r="AB1433" s="45">
        <v>5.2534140628124996E-3</v>
      </c>
      <c r="AC1433" s="45">
        <v>5.7241379081250003E-3</v>
      </c>
      <c r="AD1433" s="45">
        <v>4.3711042415625007E-3</v>
      </c>
      <c r="AE1433" s="45">
        <v>3.7552547053125002E-3</v>
      </c>
    </row>
    <row r="1434" spans="1:31" ht="15" customHeight="1">
      <c r="A1434" s="42" t="s">
        <v>47</v>
      </c>
      <c r="B1434" s="42" t="s">
        <v>743</v>
      </c>
      <c r="C1434" s="42" t="s">
        <v>749</v>
      </c>
      <c r="D1434" s="42" t="s">
        <v>756</v>
      </c>
      <c r="E1434" s="42" t="s">
        <v>269</v>
      </c>
      <c r="F1434" s="42" t="s">
        <v>269</v>
      </c>
      <c r="G1434" s="42" t="s">
        <v>765</v>
      </c>
      <c r="H1434" s="43" t="s">
        <v>54</v>
      </c>
      <c r="I1434" s="44">
        <v>25</v>
      </c>
      <c r="J1434" s="45">
        <v>4.4345402775506089E-2</v>
      </c>
      <c r="K1434" s="45">
        <v>4.5093602059202265E-2</v>
      </c>
      <c r="L1434" s="45">
        <v>4.6091046760914689E-2</v>
      </c>
      <c r="M1434" s="45">
        <v>4.6183870244646978E-2</v>
      </c>
      <c r="N1434" s="45">
        <v>4.7118206245529676E-2</v>
      </c>
      <c r="O1434" s="45">
        <v>4.8312494350319792E-2</v>
      </c>
      <c r="P1434" s="45">
        <v>4.8242715727864253E-2</v>
      </c>
      <c r="Q1434" s="45">
        <v>4.8877122078252164E-2</v>
      </c>
      <c r="R1434" s="45">
        <v>3.6608958269156409E-2</v>
      </c>
      <c r="S1434" s="45">
        <v>3.5624261935649895E-2</v>
      </c>
      <c r="T1434" s="45">
        <v>3.5543590646043489E-2</v>
      </c>
      <c r="U1434" s="45">
        <v>3.5602971897375393E-2</v>
      </c>
      <c r="V1434" s="45">
        <v>3.624208986864904E-2</v>
      </c>
      <c r="W1434" s="45">
        <v>3.7195813044063421E-2</v>
      </c>
      <c r="X1434" s="45">
        <v>3.5604029986626984E-2</v>
      </c>
      <c r="Y1434" s="45">
        <v>3.7909734719093736E-2</v>
      </c>
      <c r="Z1434" s="45">
        <v>3.6510927903161711E-2</v>
      </c>
      <c r="AA1434" s="45">
        <v>3.6692519104318984E-2</v>
      </c>
      <c r="AB1434" s="45">
        <v>3.6782604951452975E-2</v>
      </c>
      <c r="AC1434" s="45">
        <v>3.6699963332930879E-2</v>
      </c>
      <c r="AD1434" s="45">
        <v>3.6919150002191661E-2</v>
      </c>
      <c r="AE1434" s="45">
        <v>3.6919150002191661E-2</v>
      </c>
    </row>
    <row r="1435" spans="1:31" ht="15" customHeight="1">
      <c r="A1435" s="42" t="s">
        <v>47</v>
      </c>
      <c r="B1435" s="42" t="s">
        <v>743</v>
      </c>
      <c r="C1435" s="42" t="s">
        <v>749</v>
      </c>
      <c r="D1435" s="42" t="s">
        <v>756</v>
      </c>
      <c r="E1435" s="42" t="s">
        <v>269</v>
      </c>
      <c r="F1435" s="42" t="s">
        <v>269</v>
      </c>
      <c r="G1435" s="42" t="s">
        <v>766</v>
      </c>
      <c r="H1435" s="43" t="s">
        <v>54</v>
      </c>
      <c r="I1435" s="44">
        <v>25</v>
      </c>
      <c r="J1435" s="45">
        <v>6.43471467879356E-2</v>
      </c>
      <c r="K1435" s="45">
        <v>6.2113553562295677E-2</v>
      </c>
      <c r="L1435" s="45">
        <v>6.0040653706090803E-2</v>
      </c>
      <c r="M1435" s="45">
        <v>5.7583205000999997E-2</v>
      </c>
      <c r="N1435" s="45">
        <v>5.4312168046499999E-2</v>
      </c>
      <c r="O1435" s="45">
        <v>5.4312168046499999E-2</v>
      </c>
      <c r="P1435" s="45">
        <v>5.4765579109500001E-2</v>
      </c>
      <c r="Q1435" s="45">
        <v>5.98178738115E-2</v>
      </c>
      <c r="R1435" s="45">
        <v>5.0328627993000009E-2</v>
      </c>
      <c r="S1435" s="45">
        <v>4.2491093904E-2</v>
      </c>
      <c r="T1435" s="45">
        <v>4.2491093904E-2</v>
      </c>
      <c r="U1435" s="45">
        <v>4.2685412930999998E-2</v>
      </c>
      <c r="V1435" s="45">
        <v>4.2264388372500003E-2</v>
      </c>
      <c r="W1435" s="45">
        <v>4.2199615363499997E-2</v>
      </c>
      <c r="X1435" s="45">
        <v>4.0515517129500002E-2</v>
      </c>
      <c r="Y1435" s="45">
        <v>4.2750173687760011E-2</v>
      </c>
      <c r="Z1435" s="45">
        <v>4.2083021496851995E-2</v>
      </c>
      <c r="AA1435" s="45">
        <v>4.19625432100224E-2</v>
      </c>
      <c r="AB1435" s="45">
        <v>4.1902174177526889E-2</v>
      </c>
      <c r="AC1435" s="45">
        <v>4.1842685940332261E-2</v>
      </c>
      <c r="AD1435" s="45">
        <v>4.2108119702498718E-2</v>
      </c>
      <c r="AE1435" s="45">
        <v>4.2108119702498718E-2</v>
      </c>
    </row>
    <row r="1436" spans="1:31" ht="15" customHeight="1">
      <c r="A1436" s="42" t="s">
        <v>47</v>
      </c>
      <c r="B1436" s="42" t="s">
        <v>743</v>
      </c>
      <c r="C1436" s="42" t="s">
        <v>749</v>
      </c>
      <c r="D1436" s="42" t="s">
        <v>756</v>
      </c>
      <c r="E1436" s="42" t="s">
        <v>269</v>
      </c>
      <c r="F1436" s="42" t="s">
        <v>269</v>
      </c>
      <c r="G1436" s="42" t="s">
        <v>767</v>
      </c>
      <c r="H1436" s="43" t="s">
        <v>54</v>
      </c>
      <c r="I1436" s="44">
        <v>25</v>
      </c>
      <c r="J1436" s="45">
        <v>3.6076915088670315E-2</v>
      </c>
      <c r="K1436" s="45">
        <v>3.801122609035272E-2</v>
      </c>
      <c r="L1436" s="45">
        <v>4.5436159466602372E-2</v>
      </c>
      <c r="M1436" s="45">
        <v>4.7948077225731613E-2</v>
      </c>
      <c r="N1436" s="45">
        <v>4.7985017192777632E-2</v>
      </c>
      <c r="O1436" s="45">
        <v>4.9335005079368478E-2</v>
      </c>
      <c r="P1436" s="45">
        <v>5.3986082748344398E-2</v>
      </c>
      <c r="Q1436" s="45">
        <v>5.6162182625237124E-2</v>
      </c>
      <c r="R1436" s="45">
        <v>5.5819648385355851E-2</v>
      </c>
      <c r="S1436" s="45">
        <v>5.7216650775459801E-2</v>
      </c>
      <c r="T1436" s="45">
        <v>5.7891644718755249E-2</v>
      </c>
      <c r="U1436" s="45">
        <v>5.8214029885702311E-2</v>
      </c>
      <c r="V1436" s="45">
        <v>5.7995748262248563E-2</v>
      </c>
      <c r="W1436" s="45">
        <v>5.8136791772787903E-2</v>
      </c>
      <c r="X1436" s="45">
        <v>4.8693592924296716E-2</v>
      </c>
      <c r="Y1436" s="45">
        <v>4.4526093005741389E-2</v>
      </c>
      <c r="Z1436" s="45">
        <v>4.574511191825998E-2</v>
      </c>
      <c r="AA1436" s="45">
        <v>5.2975865893499993E-2</v>
      </c>
      <c r="AB1436" s="45">
        <v>5.361256835549999E-2</v>
      </c>
      <c r="AC1436" s="45">
        <v>5.8950504112500003E-2</v>
      </c>
      <c r="AD1436" s="45">
        <v>6.5013984535500002E-2</v>
      </c>
      <c r="AE1436" s="45">
        <v>5.8778204510377408E-2</v>
      </c>
    </row>
    <row r="1437" spans="1:31" ht="15" customHeight="1">
      <c r="A1437" s="42" t="s">
        <v>47</v>
      </c>
      <c r="B1437" s="42" t="s">
        <v>743</v>
      </c>
      <c r="C1437" s="42" t="s">
        <v>749</v>
      </c>
      <c r="D1437" s="42" t="s">
        <v>756</v>
      </c>
      <c r="E1437" s="42" t="s">
        <v>269</v>
      </c>
      <c r="F1437" s="42" t="s">
        <v>269</v>
      </c>
      <c r="G1437" s="42" t="s">
        <v>768</v>
      </c>
      <c r="H1437" s="43" t="s">
        <v>54</v>
      </c>
      <c r="I1437" s="44">
        <v>25</v>
      </c>
      <c r="J1437" s="45">
        <v>5.8315563358263761E-3</v>
      </c>
      <c r="K1437" s="45">
        <v>5.2889665269498761E-3</v>
      </c>
      <c r="L1437" s="45">
        <v>5.4588511690968752E-3</v>
      </c>
      <c r="M1437" s="45">
        <v>5.0428076187971427E-3</v>
      </c>
      <c r="N1437" s="45">
        <v>4.8798568054018408E-3</v>
      </c>
      <c r="O1437" s="45">
        <v>6.5977744232182615E-3</v>
      </c>
      <c r="P1437" s="45">
        <v>5.505657269611457E-3</v>
      </c>
      <c r="Q1437" s="45">
        <v>5.6998114302526659E-3</v>
      </c>
      <c r="R1437" s="45">
        <v>5.2265606636897159E-3</v>
      </c>
      <c r="S1437" s="45">
        <v>6.4192219362000074E-3</v>
      </c>
      <c r="T1437" s="45">
        <v>6.2216007369759168E-3</v>
      </c>
      <c r="U1437" s="45">
        <v>5.8020890684475886E-3</v>
      </c>
      <c r="V1437" s="45">
        <v>6.9652805130034088E-3</v>
      </c>
      <c r="W1437" s="45">
        <v>7.3587893921601482E-3</v>
      </c>
      <c r="X1437" s="45">
        <v>6.7520576401563677E-3</v>
      </c>
      <c r="Y1437" s="45">
        <v>6.4226889747828857E-3</v>
      </c>
      <c r="Z1437" s="45">
        <v>7.7046575760000013E-3</v>
      </c>
      <c r="AA1437" s="45">
        <v>7.6740835380000013E-3</v>
      </c>
      <c r="AB1437" s="45">
        <v>8.1881095518750013E-3</v>
      </c>
      <c r="AC1437" s="45">
        <v>7.6435095000000003E-3</v>
      </c>
      <c r="AD1437" s="45">
        <v>6.5256462356249999E-3</v>
      </c>
      <c r="AE1437" s="45">
        <v>6.9460392581249999E-3</v>
      </c>
    </row>
    <row r="1438" spans="1:31" ht="15" customHeight="1">
      <c r="A1438" s="46" t="s">
        <v>47</v>
      </c>
      <c r="B1438" s="46" t="s">
        <v>743</v>
      </c>
      <c r="C1438" s="46" t="s">
        <v>749</v>
      </c>
      <c r="D1438" s="46" t="s">
        <v>756</v>
      </c>
      <c r="E1438" s="46" t="s">
        <v>269</v>
      </c>
      <c r="F1438" s="46" t="s">
        <v>269</v>
      </c>
      <c r="G1438" s="46" t="s">
        <v>769</v>
      </c>
      <c r="H1438" s="47" t="s">
        <v>54</v>
      </c>
      <c r="I1438" s="48">
        <v>25</v>
      </c>
      <c r="J1438" s="49">
        <v>6.6795195678950925E-2</v>
      </c>
      <c r="K1438" s="49">
        <v>6.6798772893091662E-2</v>
      </c>
      <c r="L1438" s="49">
        <v>6.882470576410557E-2</v>
      </c>
      <c r="M1438" s="49">
        <v>6.9364753311413882E-2</v>
      </c>
      <c r="N1438" s="49">
        <v>7.076377716850607E-2</v>
      </c>
      <c r="O1438" s="49">
        <v>7.193064877090026E-2</v>
      </c>
      <c r="P1438" s="49">
        <v>7.1764909732483714E-2</v>
      </c>
      <c r="Q1438" s="49">
        <v>6.9754405833210548E-2</v>
      </c>
      <c r="R1438" s="49">
        <v>7.1101229192954141E-2</v>
      </c>
      <c r="S1438" s="49">
        <v>6.7876540562757923E-2</v>
      </c>
      <c r="T1438" s="49">
        <v>6.8794243549938433E-2</v>
      </c>
      <c r="U1438" s="49">
        <v>6.8765223400221745E-2</v>
      </c>
      <c r="V1438" s="49">
        <v>6.9150153999352662E-2</v>
      </c>
      <c r="W1438" s="49">
        <v>6.8115947854885117E-2</v>
      </c>
      <c r="X1438" s="49">
        <v>7.1650738471664699E-2</v>
      </c>
      <c r="Y1438" s="49">
        <v>6.9015125344334308E-2</v>
      </c>
      <c r="Z1438" s="49">
        <v>7.2230716671818865E-2</v>
      </c>
      <c r="AA1438" s="49">
        <v>7.4931010031249995E-2</v>
      </c>
      <c r="AB1438" s="49">
        <v>7.5817882406249995E-2</v>
      </c>
      <c r="AC1438" s="49">
        <v>7.1365680281249996E-2</v>
      </c>
      <c r="AD1438" s="49">
        <v>5.7046877437499997E-2</v>
      </c>
      <c r="AE1438" s="49">
        <v>6.279138112831488E-2</v>
      </c>
    </row>
  </sheetData>
  <sortState xmlns:xlrd2="http://schemas.microsoft.com/office/spreadsheetml/2017/richdata2" ref="A4:AE1438">
    <sortCondition ref="B4:B1438"/>
    <sortCondition ref="C4:C1438"/>
    <sortCondition ref="D4:D1438"/>
    <sortCondition ref="E4:E1438"/>
    <sortCondition ref="F4:F1438"/>
    <sortCondition ref="G4:G1438"/>
    <sortCondition ref="H4:H1438"/>
  </sortState>
  <phoneticPr fontId="3" type="noConversion"/>
  <pageMargins left="0.75" right="0.75" top="1" bottom="1" header="0.5" footer="0.5"/>
  <pageSetup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AE29"/>
  <sheetViews>
    <sheetView workbookViewId="0">
      <pane ySplit="3" topLeftCell="A4" activePane="bottomLeft" state="frozen"/>
      <selection pane="bottomLeft"/>
    </sheetView>
  </sheetViews>
  <sheetFormatPr defaultRowHeight="12.75"/>
  <cols>
    <col min="1" max="1" width="19.7109375" customWidth="1"/>
    <col min="2" max="2" width="15.28515625" customWidth="1"/>
    <col min="3" max="3" width="33.140625" bestFit="1" customWidth="1"/>
    <col min="4" max="4" width="24.7109375" bestFit="1" customWidth="1"/>
    <col min="5" max="5" width="30.5703125" bestFit="1" customWidth="1"/>
    <col min="6" max="6" width="36.28515625" customWidth="1"/>
    <col min="7" max="7" width="38" customWidth="1"/>
    <col min="8" max="8" width="7.85546875" customWidth="1"/>
    <col min="9" max="9" width="8" customWidth="1"/>
    <col min="10" max="31" width="9.7109375" bestFit="1" customWidth="1"/>
  </cols>
  <sheetData>
    <row r="1" spans="1:31" ht="14.25">
      <c r="A1" s="17" t="str">
        <f>'Included emissions'!A1</f>
        <v>2023 Edition: 2000 to 2021 - Last updated on 12/14/2023</v>
      </c>
      <c r="B1" s="18"/>
      <c r="C1" s="18"/>
      <c r="D1" s="18"/>
      <c r="E1" s="18"/>
      <c r="F1" s="18"/>
      <c r="G1" s="18"/>
      <c r="H1" s="18"/>
      <c r="I1" s="18"/>
      <c r="J1" s="19"/>
      <c r="K1" s="19"/>
      <c r="L1" s="19"/>
      <c r="M1" s="19"/>
      <c r="N1" s="19"/>
      <c r="O1" s="19"/>
      <c r="P1" s="19"/>
      <c r="Q1" s="19"/>
      <c r="R1" s="19"/>
      <c r="S1" s="19"/>
      <c r="T1" s="19"/>
      <c r="U1" s="19"/>
      <c r="V1" s="19"/>
      <c r="W1" s="19"/>
      <c r="X1" s="19"/>
      <c r="Y1" s="19"/>
      <c r="Z1" s="19"/>
      <c r="AA1" s="19"/>
      <c r="AB1" s="19"/>
      <c r="AC1" s="19"/>
      <c r="AD1" s="19"/>
      <c r="AE1" s="19"/>
    </row>
    <row r="2" spans="1:31" ht="14.25">
      <c r="A2" s="18" t="str">
        <f>'Included emissions'!A2</f>
        <v>million tonnes (Tg) of CO2 equivalent - based on IPCC 4th Assessment 100-yr GWPs</v>
      </c>
      <c r="B2" s="18"/>
      <c r="C2" s="18"/>
      <c r="D2" s="20"/>
      <c r="E2" s="20"/>
      <c r="F2" s="20"/>
      <c r="G2" s="20"/>
      <c r="H2" s="18"/>
      <c r="I2" s="21" t="s">
        <v>15</v>
      </c>
      <c r="J2" s="26">
        <f>SUBTOTAL(9,Excluded_Emissions[2000])</f>
        <v>54.816582138770109</v>
      </c>
      <c r="K2" s="26">
        <f>SUBTOTAL(9,Excluded_Emissions[2001])</f>
        <v>49.122173421090046</v>
      </c>
      <c r="L2" s="26">
        <f>SUBTOTAL(9,Excluded_Emissions[2002])</f>
        <v>53.739307909243401</v>
      </c>
      <c r="M2" s="26">
        <f>SUBTOTAL(9,Excluded_Emissions[2003])</f>
        <v>48.08637383905242</v>
      </c>
      <c r="N2" s="26">
        <f>SUBTOTAL(9,Excluded_Emissions[2004])</f>
        <v>51.700389443975368</v>
      </c>
      <c r="O2" s="26">
        <f>SUBTOTAL(9,Excluded_Emissions[2005])</f>
        <v>54.026827546379735</v>
      </c>
      <c r="P2" s="26">
        <f>SUBTOTAL(9,Excluded_Emissions[2006])</f>
        <v>56.719276319067433</v>
      </c>
      <c r="Q2" s="26">
        <f>SUBTOTAL(9,Excluded_Emissions[2007])</f>
        <v>59.611962236944905</v>
      </c>
      <c r="R2" s="26">
        <f>SUBTOTAL(9,Excluded_Emissions[2008])</f>
        <v>56.021226228893248</v>
      </c>
      <c r="S2" s="26">
        <f>SUBTOTAL(9,Excluded_Emissions[2009])</f>
        <v>54.456985320551723</v>
      </c>
      <c r="T2" s="26">
        <f>SUBTOTAL(9,Excluded_Emissions[2010])</f>
        <v>56.019859446602069</v>
      </c>
      <c r="U2" s="26">
        <f>SUBTOTAL(9,Excluded_Emissions[2011])</f>
        <v>51.358376120276233</v>
      </c>
      <c r="V2" s="26">
        <f>SUBTOTAL(9,Excluded_Emissions[2012])</f>
        <v>49.203026836165044</v>
      </c>
      <c r="W2" s="26">
        <f>SUBTOTAL(9,Excluded_Emissions[2013])</f>
        <v>47.802056145171278</v>
      </c>
      <c r="X2" s="26">
        <f>SUBTOTAL(9,Excluded_Emissions[2014])</f>
        <v>47.566776764720935</v>
      </c>
      <c r="Y2" s="26">
        <f>SUBTOTAL(9,Excluded_Emissions[2015])</f>
        <v>52.441346149066476</v>
      </c>
      <c r="Z2" s="26">
        <f>SUBTOTAL(9,Excluded_Emissions[2016])</f>
        <v>56.580119888351341</v>
      </c>
      <c r="AA2" s="26">
        <f>SUBTOTAL(9,Excluded_Emissions[2017])</f>
        <v>59.43575694803387</v>
      </c>
      <c r="AB2" s="26">
        <f>SUBTOTAL(9,Excluded_Emissions[2018])</f>
        <v>59.069389160908145</v>
      </c>
      <c r="AC2" s="26">
        <f>SUBTOTAL(9,Excluded_Emissions[2019])</f>
        <v>54.276608977491748</v>
      </c>
      <c r="AD2" s="26">
        <f>SUBTOTAL(9,Excluded_Emissions[2020])</f>
        <v>31.960750814623086</v>
      </c>
      <c r="AE2" s="26">
        <f>SUBTOTAL(9,Excluded_Emissions[2021])</f>
        <v>35.942711111562005</v>
      </c>
    </row>
    <row r="3" spans="1:31" ht="27.75" customHeight="1">
      <c r="A3" s="36" t="s">
        <v>16</v>
      </c>
      <c r="B3" s="37" t="s">
        <v>17</v>
      </c>
      <c r="C3" s="37" t="s">
        <v>18</v>
      </c>
      <c r="D3" s="37" t="s">
        <v>19</v>
      </c>
      <c r="E3" s="37" t="s">
        <v>20</v>
      </c>
      <c r="F3" s="37" t="s">
        <v>21</v>
      </c>
      <c r="G3" s="37" t="s">
        <v>22</v>
      </c>
      <c r="H3" s="38" t="s">
        <v>23</v>
      </c>
      <c r="I3" s="38" t="s">
        <v>24</v>
      </c>
      <c r="J3" s="50" t="s">
        <v>25</v>
      </c>
      <c r="K3" s="50" t="s">
        <v>26</v>
      </c>
      <c r="L3" s="50" t="s">
        <v>27</v>
      </c>
      <c r="M3" s="50" t="s">
        <v>28</v>
      </c>
      <c r="N3" s="50" t="s">
        <v>29</v>
      </c>
      <c r="O3" s="50" t="s">
        <v>30</v>
      </c>
      <c r="P3" s="50" t="s">
        <v>31</v>
      </c>
      <c r="Q3" s="50" t="s">
        <v>32</v>
      </c>
      <c r="R3" s="50" t="s">
        <v>33</v>
      </c>
      <c r="S3" s="50" t="s">
        <v>34</v>
      </c>
      <c r="T3" s="50" t="s">
        <v>35</v>
      </c>
      <c r="U3" s="50" t="s">
        <v>36</v>
      </c>
      <c r="V3" s="50" t="s">
        <v>37</v>
      </c>
      <c r="W3" s="50" t="s">
        <v>38</v>
      </c>
      <c r="X3" s="50" t="s">
        <v>39</v>
      </c>
      <c r="Y3" s="50" t="s">
        <v>40</v>
      </c>
      <c r="Z3" s="50" t="s">
        <v>41</v>
      </c>
      <c r="AA3" s="50" t="s">
        <v>42</v>
      </c>
      <c r="AB3" s="39" t="s">
        <v>43</v>
      </c>
      <c r="AC3" s="39" t="s">
        <v>44</v>
      </c>
      <c r="AD3" s="39" t="s">
        <v>45</v>
      </c>
      <c r="AE3" s="39" t="s">
        <v>46</v>
      </c>
    </row>
    <row r="4" spans="1:31" ht="15" customHeight="1">
      <c r="A4" s="51" t="s">
        <v>770</v>
      </c>
      <c r="B4" s="51" t="s">
        <v>48</v>
      </c>
      <c r="C4" s="51" t="s">
        <v>49</v>
      </c>
      <c r="D4" s="51" t="s">
        <v>357</v>
      </c>
      <c r="E4" s="51" t="s">
        <v>269</v>
      </c>
      <c r="F4" s="51" t="s">
        <v>269</v>
      </c>
      <c r="G4" s="51" t="s">
        <v>771</v>
      </c>
      <c r="H4" s="52" t="s">
        <v>54</v>
      </c>
      <c r="I4" s="57">
        <v>25</v>
      </c>
      <c r="J4" s="53"/>
      <c r="K4" s="53">
        <v>1.76625E-6</v>
      </c>
      <c r="L4" s="53"/>
      <c r="M4" s="53">
        <v>1.3072500000000001E-5</v>
      </c>
      <c r="N4" s="53"/>
      <c r="O4" s="53">
        <v>6.0637500000000002E-6</v>
      </c>
      <c r="P4" s="53">
        <v>4.3874999999999999E-6</v>
      </c>
      <c r="Q4" s="53">
        <v>2.023875E-5</v>
      </c>
      <c r="R4" s="53">
        <v>8.3699999999999995E-6</v>
      </c>
      <c r="S4" s="53">
        <v>6.9862500000000002E-6</v>
      </c>
      <c r="T4" s="53">
        <v>6.6937500000000001E-6</v>
      </c>
      <c r="U4" s="53">
        <v>3.7349999999999998E-6</v>
      </c>
      <c r="V4" s="53"/>
      <c r="W4" s="53"/>
      <c r="X4" s="53"/>
      <c r="Y4" s="53"/>
      <c r="Z4" s="53"/>
      <c r="AA4" s="53"/>
      <c r="AB4" s="53"/>
      <c r="AC4" s="53"/>
      <c r="AD4" s="53"/>
      <c r="AE4" s="53"/>
    </row>
    <row r="5" spans="1:31" ht="15" customHeight="1">
      <c r="A5" s="51" t="s">
        <v>770</v>
      </c>
      <c r="B5" s="51" t="s">
        <v>48</v>
      </c>
      <c r="C5" s="51" t="s">
        <v>49</v>
      </c>
      <c r="D5" s="51" t="s">
        <v>357</v>
      </c>
      <c r="E5" s="51" t="s">
        <v>269</v>
      </c>
      <c r="F5" s="51" t="s">
        <v>269</v>
      </c>
      <c r="G5" s="51" t="s">
        <v>771</v>
      </c>
      <c r="H5" s="52" t="s">
        <v>55</v>
      </c>
      <c r="I5" s="57">
        <v>1</v>
      </c>
      <c r="J5" s="53"/>
      <c r="K5" s="53">
        <v>1.7686049999999999E-3</v>
      </c>
      <c r="L5" s="53"/>
      <c r="M5" s="53">
        <v>1.308993E-2</v>
      </c>
      <c r="N5" s="53"/>
      <c r="O5" s="53">
        <v>6.0718350000000003E-3</v>
      </c>
      <c r="P5" s="53">
        <v>4.3933499999999999E-3</v>
      </c>
      <c r="Q5" s="53">
        <v>2.0265735E-2</v>
      </c>
      <c r="R5" s="53">
        <v>8.3811600000000003E-3</v>
      </c>
      <c r="S5" s="53">
        <v>6.9955649999999996E-3</v>
      </c>
      <c r="T5" s="53">
        <v>6.702675E-3</v>
      </c>
      <c r="U5" s="53">
        <v>3.73998E-3</v>
      </c>
      <c r="V5" s="53"/>
      <c r="W5" s="53"/>
      <c r="X5" s="53"/>
      <c r="Y5" s="53"/>
      <c r="Z5" s="53"/>
      <c r="AA5" s="53"/>
      <c r="AB5" s="53"/>
      <c r="AC5" s="53"/>
      <c r="AD5" s="53"/>
      <c r="AE5" s="53"/>
    </row>
    <row r="6" spans="1:31" ht="15" customHeight="1">
      <c r="A6" s="51" t="s">
        <v>770</v>
      </c>
      <c r="B6" s="51" t="s">
        <v>48</v>
      </c>
      <c r="C6" s="51" t="s">
        <v>49</v>
      </c>
      <c r="D6" s="51" t="s">
        <v>357</v>
      </c>
      <c r="E6" s="51" t="s">
        <v>269</v>
      </c>
      <c r="F6" s="51" t="s">
        <v>269</v>
      </c>
      <c r="G6" s="51" t="s">
        <v>771</v>
      </c>
      <c r="H6" s="52" t="s">
        <v>56</v>
      </c>
      <c r="I6" s="57">
        <v>298</v>
      </c>
      <c r="J6" s="53"/>
      <c r="K6" s="53">
        <v>4.2107399999999996E-6</v>
      </c>
      <c r="L6" s="53"/>
      <c r="M6" s="53">
        <v>3.116484E-5</v>
      </c>
      <c r="N6" s="53"/>
      <c r="O6" s="53">
        <v>1.445598E-5</v>
      </c>
      <c r="P6" s="53">
        <v>1.0459799999999999E-5</v>
      </c>
      <c r="Q6" s="53">
        <v>4.8249179999999997E-5</v>
      </c>
      <c r="R6" s="53">
        <v>1.9954080000000001E-5</v>
      </c>
      <c r="S6" s="53">
        <v>1.6655220000000001E-5</v>
      </c>
      <c r="T6" s="53">
        <v>1.5957899999999998E-5</v>
      </c>
      <c r="U6" s="53">
        <v>8.9042399999999996E-6</v>
      </c>
      <c r="V6" s="53"/>
      <c r="W6" s="53"/>
      <c r="X6" s="53"/>
      <c r="Y6" s="53"/>
      <c r="Z6" s="53"/>
      <c r="AA6" s="53"/>
      <c r="AB6" s="53"/>
      <c r="AC6" s="53"/>
      <c r="AD6" s="53"/>
      <c r="AE6" s="53"/>
    </row>
    <row r="7" spans="1:31" ht="15" customHeight="1">
      <c r="A7" s="51" t="s">
        <v>770</v>
      </c>
      <c r="B7" s="51" t="s">
        <v>48</v>
      </c>
      <c r="C7" s="51" t="s">
        <v>49</v>
      </c>
      <c r="D7" s="51" t="s">
        <v>357</v>
      </c>
      <c r="E7" s="51" t="s">
        <v>362</v>
      </c>
      <c r="F7" s="51" t="s">
        <v>772</v>
      </c>
      <c r="G7" s="51" t="s">
        <v>773</v>
      </c>
      <c r="H7" s="52" t="s">
        <v>54</v>
      </c>
      <c r="I7" s="57">
        <v>25</v>
      </c>
      <c r="J7" s="53"/>
      <c r="K7" s="53"/>
      <c r="L7" s="53"/>
      <c r="M7" s="53"/>
      <c r="N7" s="53"/>
      <c r="O7" s="53"/>
      <c r="P7" s="53"/>
      <c r="Q7" s="53"/>
      <c r="R7" s="53"/>
      <c r="S7" s="53"/>
      <c r="T7" s="53"/>
      <c r="U7" s="53"/>
      <c r="V7" s="53"/>
      <c r="W7" s="53"/>
      <c r="X7" s="53"/>
      <c r="Y7" s="53"/>
      <c r="Z7" s="53"/>
      <c r="AA7" s="53"/>
      <c r="AB7" s="53"/>
      <c r="AC7" s="53">
        <v>1.4489478809474047E-6</v>
      </c>
      <c r="AD7" s="53">
        <v>2.9450155979592634E-6</v>
      </c>
      <c r="AE7" s="53">
        <v>4.7378986634093955E-6</v>
      </c>
    </row>
    <row r="8" spans="1:31" ht="15" customHeight="1">
      <c r="A8" s="51" t="s">
        <v>770</v>
      </c>
      <c r="B8" s="51" t="s">
        <v>48</v>
      </c>
      <c r="C8" s="51" t="s">
        <v>49</v>
      </c>
      <c r="D8" s="51" t="s">
        <v>357</v>
      </c>
      <c r="E8" s="51" t="s">
        <v>362</v>
      </c>
      <c r="F8" s="51" t="s">
        <v>772</v>
      </c>
      <c r="G8" s="51" t="s">
        <v>773</v>
      </c>
      <c r="H8" s="52" t="s">
        <v>56</v>
      </c>
      <c r="I8" s="57">
        <v>298</v>
      </c>
      <c r="J8" s="53"/>
      <c r="K8" s="53"/>
      <c r="L8" s="53"/>
      <c r="M8" s="53"/>
      <c r="N8" s="53"/>
      <c r="O8" s="53"/>
      <c r="P8" s="53"/>
      <c r="Q8" s="53"/>
      <c r="R8" s="53"/>
      <c r="S8" s="53"/>
      <c r="T8" s="53"/>
      <c r="U8" s="53"/>
      <c r="V8" s="53"/>
      <c r="W8" s="53"/>
      <c r="X8" s="53"/>
      <c r="Y8" s="53"/>
      <c r="Z8" s="53"/>
      <c r="AA8" s="53"/>
      <c r="AB8" s="53"/>
      <c r="AC8" s="53">
        <v>6.8434081803538555E-5</v>
      </c>
      <c r="AD8" s="53">
        <v>1.3909364235493635E-4</v>
      </c>
      <c r="AE8" s="53">
        <v>2.2377184781596977E-4</v>
      </c>
    </row>
    <row r="9" spans="1:31" ht="15" customHeight="1">
      <c r="A9" s="51" t="s">
        <v>770</v>
      </c>
      <c r="B9" s="51" t="s">
        <v>48</v>
      </c>
      <c r="C9" s="51" t="s">
        <v>49</v>
      </c>
      <c r="D9" s="51" t="s">
        <v>357</v>
      </c>
      <c r="E9" s="51" t="s">
        <v>362</v>
      </c>
      <c r="F9" s="51" t="s">
        <v>772</v>
      </c>
      <c r="G9" s="51" t="s">
        <v>774</v>
      </c>
      <c r="H9" s="52" t="s">
        <v>54</v>
      </c>
      <c r="I9" s="57">
        <v>25</v>
      </c>
      <c r="J9" s="53">
        <v>3.0485504679276499E-3</v>
      </c>
      <c r="K9" s="53">
        <v>2.7630994796474326E-3</v>
      </c>
      <c r="L9" s="53">
        <v>2.8553853280446268E-3</v>
      </c>
      <c r="M9" s="53">
        <v>2.6468778753928842E-3</v>
      </c>
      <c r="N9" s="53">
        <v>2.8695647129773766E-3</v>
      </c>
      <c r="O9" s="53">
        <v>2.9437215798724116E-3</v>
      </c>
      <c r="P9" s="53">
        <v>3.0605996861513812E-3</v>
      </c>
      <c r="Q9" s="53">
        <v>3.1908568467640757E-3</v>
      </c>
      <c r="R9" s="53">
        <v>3.0223731343872436E-3</v>
      </c>
      <c r="S9" s="53">
        <v>2.9947534386673236E-3</v>
      </c>
      <c r="T9" s="53">
        <v>2.9466771487287784E-3</v>
      </c>
      <c r="U9" s="53">
        <v>3.1241593973489828E-3</v>
      </c>
      <c r="V9" s="53">
        <v>2.9906249645440266E-3</v>
      </c>
      <c r="W9" s="53">
        <v>3.2908353931628718E-3</v>
      </c>
      <c r="X9" s="53">
        <v>3.6102231238634578E-3</v>
      </c>
      <c r="Y9" s="53">
        <v>3.9927534802343557E-3</v>
      </c>
      <c r="Z9" s="53">
        <v>4.2120191993509325E-3</v>
      </c>
      <c r="AA9" s="53">
        <v>4.2998350513848592E-3</v>
      </c>
      <c r="AB9" s="53">
        <v>4.1136602543593139E-3</v>
      </c>
      <c r="AC9" s="53">
        <v>3.4706168457508653E-3</v>
      </c>
      <c r="AD9" s="53">
        <v>1.6127441453193329E-3</v>
      </c>
      <c r="AE9" s="53">
        <v>1.7127981085899239E-3</v>
      </c>
    </row>
    <row r="10" spans="1:31" ht="15" customHeight="1">
      <c r="A10" s="51" t="s">
        <v>770</v>
      </c>
      <c r="B10" s="51" t="s">
        <v>48</v>
      </c>
      <c r="C10" s="51" t="s">
        <v>49</v>
      </c>
      <c r="D10" s="51" t="s">
        <v>357</v>
      </c>
      <c r="E10" s="51" t="s">
        <v>362</v>
      </c>
      <c r="F10" s="51" t="s">
        <v>772</v>
      </c>
      <c r="G10" s="51" t="s">
        <v>774</v>
      </c>
      <c r="H10" s="52" t="s">
        <v>55</v>
      </c>
      <c r="I10" s="57">
        <v>1</v>
      </c>
      <c r="J10" s="53">
        <v>16.616325644810182</v>
      </c>
      <c r="K10" s="53">
        <v>15.060456182651896</v>
      </c>
      <c r="L10" s="53">
        <v>15.563466293689281</v>
      </c>
      <c r="M10" s="53">
        <v>14.426982653650875</v>
      </c>
      <c r="N10" s="53">
        <v>15.640751967639709</v>
      </c>
      <c r="O10" s="53">
        <v>16.044948867802685</v>
      </c>
      <c r="P10" s="53">
        <v>16.68200070444172</v>
      </c>
      <c r="Q10" s="53">
        <v>17.391975960249177</v>
      </c>
      <c r="R10" s="53">
        <v>16.473644359656355</v>
      </c>
      <c r="S10" s="53">
        <v>16.323101384192764</v>
      </c>
      <c r="T10" s="53">
        <v>16.061058391033388</v>
      </c>
      <c r="U10" s="53">
        <v>17.028437107663667</v>
      </c>
      <c r="V10" s="53">
        <v>16.300598863348647</v>
      </c>
      <c r="W10" s="53">
        <v>17.936915629752651</v>
      </c>
      <c r="X10" s="53">
        <v>19.677759547578784</v>
      </c>
      <c r="Y10" s="53">
        <v>21.762766516416995</v>
      </c>
      <c r="Z10" s="53">
        <v>22.957888798273537</v>
      </c>
      <c r="AA10" s="53">
        <v>23.436534898944497</v>
      </c>
      <c r="AB10" s="53">
        <v>22.421776873194691</v>
      </c>
      <c r="AC10" s="53">
        <v>18.916826309443586</v>
      </c>
      <c r="AD10" s="53">
        <v>8.7903684660348844</v>
      </c>
      <c r="AE10" s="53">
        <v>9.3357192001784384</v>
      </c>
    </row>
    <row r="11" spans="1:31" ht="15" customHeight="1">
      <c r="A11" s="51" t="s">
        <v>770</v>
      </c>
      <c r="B11" s="51" t="s">
        <v>48</v>
      </c>
      <c r="C11" s="51" t="s">
        <v>49</v>
      </c>
      <c r="D11" s="51" t="s">
        <v>357</v>
      </c>
      <c r="E11" s="51" t="s">
        <v>362</v>
      </c>
      <c r="F11" s="51" t="s">
        <v>772</v>
      </c>
      <c r="G11" s="51" t="s">
        <v>774</v>
      </c>
      <c r="H11" s="52" t="s">
        <v>56</v>
      </c>
      <c r="I11" s="57">
        <v>298</v>
      </c>
      <c r="J11" s="53">
        <v>0.14398361379842436</v>
      </c>
      <c r="K11" s="53">
        <v>0.13050170976327274</v>
      </c>
      <c r="L11" s="53">
        <v>0.13486038779549642</v>
      </c>
      <c r="M11" s="53">
        <v>0.1250125414657258</v>
      </c>
      <c r="N11" s="53">
        <v>0.13553008282122581</v>
      </c>
      <c r="O11" s="53">
        <v>0.13903252563653998</v>
      </c>
      <c r="P11" s="53">
        <v>0.14455270064856859</v>
      </c>
      <c r="Q11" s="53">
        <v>0.15070477092112897</v>
      </c>
      <c r="R11" s="53">
        <v>0.14274725339619143</v>
      </c>
      <c r="S11" s="53">
        <v>0.14144276995607633</v>
      </c>
      <c r="T11" s="53">
        <v>0.13917211771128066</v>
      </c>
      <c r="U11" s="53">
        <v>0.14755463780082967</v>
      </c>
      <c r="V11" s="53">
        <v>0.14124778134427557</v>
      </c>
      <c r="W11" s="53">
        <v>0.15542677653142076</v>
      </c>
      <c r="X11" s="53">
        <v>0.17051151931424538</v>
      </c>
      <c r="Y11" s="53">
        <v>0.18857850022118189</v>
      </c>
      <c r="Z11" s="53">
        <v>0.19893446150594818</v>
      </c>
      <c r="AA11" s="53">
        <v>0.20308202076653925</v>
      </c>
      <c r="AB11" s="53">
        <v>0.19428894997570251</v>
      </c>
      <c r="AC11" s="53">
        <v>0.16391788845818048</v>
      </c>
      <c r="AD11" s="53">
        <v>7.6170210274780256E-2</v>
      </c>
      <c r="AE11" s="53">
        <v>8.0895777838156546E-2</v>
      </c>
    </row>
    <row r="12" spans="1:31" ht="15" customHeight="1">
      <c r="A12" s="51" t="s">
        <v>770</v>
      </c>
      <c r="B12" s="51" t="s">
        <v>48</v>
      </c>
      <c r="C12" s="51" t="s">
        <v>49</v>
      </c>
      <c r="D12" s="51" t="s">
        <v>357</v>
      </c>
      <c r="E12" s="51" t="s">
        <v>362</v>
      </c>
      <c r="F12" s="51" t="s">
        <v>365</v>
      </c>
      <c r="G12" s="51" t="s">
        <v>775</v>
      </c>
      <c r="H12" s="52" t="s">
        <v>54</v>
      </c>
      <c r="I12" s="57">
        <v>25</v>
      </c>
      <c r="J12" s="53"/>
      <c r="K12" s="53"/>
      <c r="L12" s="53"/>
      <c r="M12" s="53"/>
      <c r="N12" s="53"/>
      <c r="O12" s="53"/>
      <c r="P12" s="53"/>
      <c r="Q12" s="53"/>
      <c r="R12" s="53"/>
      <c r="S12" s="53"/>
      <c r="T12" s="53"/>
      <c r="U12" s="53"/>
      <c r="V12" s="53"/>
      <c r="W12" s="53"/>
      <c r="X12" s="53"/>
      <c r="Y12" s="53"/>
      <c r="Z12" s="53"/>
      <c r="AA12" s="53"/>
      <c r="AB12" s="53"/>
      <c r="AC12" s="53">
        <v>1.3995247654142887E-6</v>
      </c>
      <c r="AD12" s="53">
        <v>3.569624041568822E-6</v>
      </c>
      <c r="AE12" s="53">
        <v>7.1314408491760934E-6</v>
      </c>
    </row>
    <row r="13" spans="1:31" ht="15" customHeight="1">
      <c r="A13" s="51" t="s">
        <v>770</v>
      </c>
      <c r="B13" s="51" t="s">
        <v>48</v>
      </c>
      <c r="C13" s="51" t="s">
        <v>49</v>
      </c>
      <c r="D13" s="51" t="s">
        <v>357</v>
      </c>
      <c r="E13" s="51" t="s">
        <v>362</v>
      </c>
      <c r="F13" s="51" t="s">
        <v>365</v>
      </c>
      <c r="G13" s="51" t="s">
        <v>775</v>
      </c>
      <c r="H13" s="52" t="s">
        <v>56</v>
      </c>
      <c r="I13" s="57">
        <v>298</v>
      </c>
      <c r="J13" s="53"/>
      <c r="K13" s="53"/>
      <c r="L13" s="53"/>
      <c r="M13" s="53"/>
      <c r="N13" s="53"/>
      <c r="O13" s="53"/>
      <c r="P13" s="53"/>
      <c r="Q13" s="53"/>
      <c r="R13" s="53"/>
      <c r="S13" s="53"/>
      <c r="T13" s="53"/>
      <c r="U13" s="53"/>
      <c r="V13" s="53"/>
      <c r="W13" s="53"/>
      <c r="X13" s="53"/>
      <c r="Y13" s="53"/>
      <c r="Z13" s="53"/>
      <c r="AA13" s="53"/>
      <c r="AB13" s="53"/>
      <c r="AC13" s="53">
        <v>6.6099818731793345E-5</v>
      </c>
      <c r="AD13" s="53">
        <v>1.6859401699726554E-4</v>
      </c>
      <c r="AE13" s="53">
        <v>3.3681929686146404E-4</v>
      </c>
    </row>
    <row r="14" spans="1:31" ht="15" customHeight="1">
      <c r="A14" s="51" t="s">
        <v>770</v>
      </c>
      <c r="B14" s="51" t="s">
        <v>48</v>
      </c>
      <c r="C14" s="51" t="s">
        <v>49</v>
      </c>
      <c r="D14" s="51" t="s">
        <v>357</v>
      </c>
      <c r="E14" s="51" t="s">
        <v>362</v>
      </c>
      <c r="F14" s="51" t="s">
        <v>365</v>
      </c>
      <c r="G14" s="51" t="s">
        <v>776</v>
      </c>
      <c r="H14" s="52" t="s">
        <v>54</v>
      </c>
      <c r="I14" s="57">
        <v>25</v>
      </c>
      <c r="J14" s="53">
        <v>3.3381719755375306E-3</v>
      </c>
      <c r="K14" s="53">
        <v>3.1568911423915159E-3</v>
      </c>
      <c r="L14" s="53">
        <v>3.5355485120740627E-3</v>
      </c>
      <c r="M14" s="53">
        <v>3.4999017582959427E-3</v>
      </c>
      <c r="N14" s="53">
        <v>3.7091629318484476E-3</v>
      </c>
      <c r="O14" s="53">
        <v>3.5734892540475807E-3</v>
      </c>
      <c r="P14" s="53">
        <v>3.6294367403155339E-3</v>
      </c>
      <c r="Q14" s="53">
        <v>3.8006596624160834E-3</v>
      </c>
      <c r="R14" s="53">
        <v>3.3189972189860287E-3</v>
      </c>
      <c r="S14" s="53">
        <v>3.2249309890514501E-3</v>
      </c>
      <c r="T14" s="53">
        <v>3.1456078855303751E-3</v>
      </c>
      <c r="U14" s="53">
        <v>3.1057240413526867E-3</v>
      </c>
      <c r="V14" s="53">
        <v>2.9557174738323796E-3</v>
      </c>
      <c r="W14" s="53">
        <v>3.111633802820295E-3</v>
      </c>
      <c r="X14" s="53">
        <v>3.2368915710076188E-3</v>
      </c>
      <c r="Y14" s="53">
        <v>3.35770680242566E-3</v>
      </c>
      <c r="Z14" s="53">
        <v>3.5419585432837496E-3</v>
      </c>
      <c r="AA14" s="53">
        <v>3.6804733836649076E-3</v>
      </c>
      <c r="AB14" s="53">
        <v>3.7488759438065798E-3</v>
      </c>
      <c r="AC14" s="53">
        <v>3.3522352948378207E-3</v>
      </c>
      <c r="AD14" s="53">
        <v>1.9547910978877205E-3</v>
      </c>
      <c r="AE14" s="53">
        <v>2.5780877274399132E-3</v>
      </c>
    </row>
    <row r="15" spans="1:31" ht="15" customHeight="1">
      <c r="A15" s="51" t="s">
        <v>770</v>
      </c>
      <c r="B15" s="51" t="s">
        <v>48</v>
      </c>
      <c r="C15" s="51" t="s">
        <v>49</v>
      </c>
      <c r="D15" s="51" t="s">
        <v>357</v>
      </c>
      <c r="E15" s="51" t="s">
        <v>362</v>
      </c>
      <c r="F15" s="51" t="s">
        <v>365</v>
      </c>
      <c r="G15" s="51" t="s">
        <v>776</v>
      </c>
      <c r="H15" s="52" t="s">
        <v>55</v>
      </c>
      <c r="I15" s="57">
        <v>1</v>
      </c>
      <c r="J15" s="53">
        <v>18.194926797986451</v>
      </c>
      <c r="K15" s="53">
        <v>17.206843645548325</v>
      </c>
      <c r="L15" s="53">
        <v>19.270740644678401</v>
      </c>
      <c r="M15" s="53">
        <v>19.076445659179846</v>
      </c>
      <c r="N15" s="53">
        <v>20.217037504761883</v>
      </c>
      <c r="O15" s="53">
        <v>19.477539164325762</v>
      </c>
      <c r="P15" s="53">
        <v>19.78248463287456</v>
      </c>
      <c r="Q15" s="53">
        <v>20.715746476957698</v>
      </c>
      <c r="R15" s="53">
        <v>18.090413521144981</v>
      </c>
      <c r="S15" s="53">
        <v>17.577699322965717</v>
      </c>
      <c r="T15" s="53">
        <v>17.145343508905938</v>
      </c>
      <c r="U15" s="53">
        <v>16.927953982376685</v>
      </c>
      <c r="V15" s="53">
        <v>16.110333280013169</v>
      </c>
      <c r="W15" s="53">
        <v>16.960165527523145</v>
      </c>
      <c r="X15" s="53">
        <v>17.642891264767567</v>
      </c>
      <c r="Y15" s="53">
        <v>18.301402661975935</v>
      </c>
      <c r="Z15" s="53">
        <v>19.305678943090751</v>
      </c>
      <c r="AA15" s="53">
        <v>20.060663227794688</v>
      </c>
      <c r="AB15" s="53">
        <v>20.433495898997069</v>
      </c>
      <c r="AC15" s="53">
        <v>18.271579848542444</v>
      </c>
      <c r="AD15" s="53">
        <v>10.654717969015184</v>
      </c>
      <c r="AE15" s="53">
        <v>14.052037409487587</v>
      </c>
    </row>
    <row r="16" spans="1:31" ht="15" customHeight="1">
      <c r="A16" s="51" t="s">
        <v>770</v>
      </c>
      <c r="B16" s="51" t="s">
        <v>48</v>
      </c>
      <c r="C16" s="51" t="s">
        <v>49</v>
      </c>
      <c r="D16" s="51" t="s">
        <v>357</v>
      </c>
      <c r="E16" s="51" t="s">
        <v>362</v>
      </c>
      <c r="F16" s="51" t="s">
        <v>365</v>
      </c>
      <c r="G16" s="51" t="s">
        <v>776</v>
      </c>
      <c r="H16" s="52" t="s">
        <v>56</v>
      </c>
      <c r="I16" s="57">
        <v>298</v>
      </c>
      <c r="J16" s="53">
        <v>0.15766249224840653</v>
      </c>
      <c r="K16" s="53">
        <v>0.14910056429498944</v>
      </c>
      <c r="L16" s="53">
        <v>0.16698462330988287</v>
      </c>
      <c r="M16" s="53">
        <v>0.16530102040313968</v>
      </c>
      <c r="N16" s="53">
        <v>0.17518446511326483</v>
      </c>
      <c r="O16" s="53">
        <v>0.16877657171192273</v>
      </c>
      <c r="P16" s="53">
        <v>0.17141898204448761</v>
      </c>
      <c r="Q16" s="53">
        <v>0.17950587296150827</v>
      </c>
      <c r="R16" s="53">
        <v>0.15675686487860049</v>
      </c>
      <c r="S16" s="53">
        <v>0.1523140990904451</v>
      </c>
      <c r="T16" s="53">
        <v>0.1485676539445214</v>
      </c>
      <c r="U16" s="53">
        <v>0.14668393245875558</v>
      </c>
      <c r="V16" s="53">
        <v>0.13959909397164555</v>
      </c>
      <c r="W16" s="53">
        <v>0.14696305160792</v>
      </c>
      <c r="X16" s="53">
        <v>0.15287899963294851</v>
      </c>
      <c r="Y16" s="53">
        <v>0.15858512580814926</v>
      </c>
      <c r="Z16" s="53">
        <v>0.1672873702933563</v>
      </c>
      <c r="AA16" s="53">
        <v>0.17382945233943387</v>
      </c>
      <c r="AB16" s="53">
        <v>0.17706011816106842</v>
      </c>
      <c r="AC16" s="53">
        <v>0.15832670547241567</v>
      </c>
      <c r="AD16" s="53">
        <v>9.2325152381746045E-2</v>
      </c>
      <c r="AE16" s="53">
        <v>0.12176356979863379</v>
      </c>
    </row>
    <row r="17" spans="1:31" ht="15" customHeight="1">
      <c r="A17" s="51" t="s">
        <v>770</v>
      </c>
      <c r="B17" s="51" t="s">
        <v>48</v>
      </c>
      <c r="C17" s="51" t="s">
        <v>49</v>
      </c>
      <c r="D17" s="51" t="s">
        <v>357</v>
      </c>
      <c r="E17" s="51" t="s">
        <v>407</v>
      </c>
      <c r="F17" s="51" t="s">
        <v>408</v>
      </c>
      <c r="G17" s="51" t="s">
        <v>777</v>
      </c>
      <c r="H17" s="52" t="s">
        <v>54</v>
      </c>
      <c r="I17" s="57">
        <v>25</v>
      </c>
      <c r="J17" s="53">
        <v>6.7807853680506436E-5</v>
      </c>
      <c r="K17" s="53"/>
      <c r="L17" s="53"/>
      <c r="M17" s="53"/>
      <c r="N17" s="53"/>
      <c r="O17" s="53">
        <v>3.2374650275775348E-4</v>
      </c>
      <c r="P17" s="53">
        <v>2.3193654895481449E-4</v>
      </c>
      <c r="Q17" s="53">
        <v>3.4120461917411803E-5</v>
      </c>
      <c r="R17" s="53"/>
      <c r="S17" s="53">
        <v>4.4299658408589437E-4</v>
      </c>
      <c r="T17" s="53"/>
      <c r="U17" s="53"/>
      <c r="V17" s="53"/>
      <c r="W17" s="53"/>
      <c r="X17" s="53"/>
      <c r="Y17" s="53"/>
      <c r="Z17" s="53"/>
      <c r="AA17" s="53"/>
      <c r="AB17" s="53"/>
      <c r="AC17" s="53"/>
      <c r="AD17" s="53"/>
      <c r="AE17" s="53"/>
    </row>
    <row r="18" spans="1:31" ht="15" customHeight="1">
      <c r="A18" s="51" t="s">
        <v>770</v>
      </c>
      <c r="B18" s="51" t="s">
        <v>48</v>
      </c>
      <c r="C18" s="51" t="s">
        <v>49</v>
      </c>
      <c r="D18" s="51" t="s">
        <v>357</v>
      </c>
      <c r="E18" s="51" t="s">
        <v>407</v>
      </c>
      <c r="F18" s="51" t="s">
        <v>408</v>
      </c>
      <c r="G18" s="51" t="s">
        <v>777</v>
      </c>
      <c r="H18" s="52" t="s">
        <v>55</v>
      </c>
      <c r="I18" s="57">
        <v>1</v>
      </c>
      <c r="J18" s="53">
        <v>6.686758477613676E-2</v>
      </c>
      <c r="K18" s="53"/>
      <c r="L18" s="53"/>
      <c r="M18" s="53"/>
      <c r="N18" s="53"/>
      <c r="O18" s="53">
        <v>0.31925721791951261</v>
      </c>
      <c r="P18" s="53">
        <v>0.22872036214264105</v>
      </c>
      <c r="Q18" s="53">
        <v>3.3647324845490358E-2</v>
      </c>
      <c r="R18" s="53"/>
      <c r="S18" s="53">
        <v>0.43685369811990332</v>
      </c>
      <c r="T18" s="53"/>
      <c r="U18" s="53"/>
      <c r="V18" s="53"/>
      <c r="W18" s="53"/>
      <c r="X18" s="53"/>
      <c r="Y18" s="53"/>
      <c r="Z18" s="53"/>
      <c r="AA18" s="53"/>
      <c r="AB18" s="53"/>
      <c r="AC18" s="53"/>
      <c r="AD18" s="53"/>
      <c r="AE18" s="53"/>
    </row>
    <row r="19" spans="1:31" ht="15" customHeight="1">
      <c r="A19" s="51" t="s">
        <v>770</v>
      </c>
      <c r="B19" s="51" t="s">
        <v>48</v>
      </c>
      <c r="C19" s="51" t="s">
        <v>49</v>
      </c>
      <c r="D19" s="51" t="s">
        <v>357</v>
      </c>
      <c r="E19" s="51" t="s">
        <v>407</v>
      </c>
      <c r="F19" s="51" t="s">
        <v>408</v>
      </c>
      <c r="G19" s="51" t="s">
        <v>777</v>
      </c>
      <c r="H19" s="52" t="s">
        <v>56</v>
      </c>
      <c r="I19" s="57">
        <v>298</v>
      </c>
      <c r="J19" s="53">
        <v>1.6165392317432734E-4</v>
      </c>
      <c r="K19" s="53"/>
      <c r="L19" s="53"/>
      <c r="M19" s="53"/>
      <c r="N19" s="53"/>
      <c r="O19" s="53">
        <v>7.7181166257448439E-4</v>
      </c>
      <c r="P19" s="53">
        <v>5.529367327082777E-4</v>
      </c>
      <c r="Q19" s="53">
        <v>8.134318121110974E-5</v>
      </c>
      <c r="R19" s="53"/>
      <c r="S19" s="53">
        <v>1.0561038564607722E-3</v>
      </c>
      <c r="T19" s="53"/>
      <c r="U19" s="53"/>
      <c r="V19" s="53"/>
      <c r="W19" s="53"/>
      <c r="X19" s="53"/>
      <c r="Y19" s="53"/>
      <c r="Z19" s="53"/>
      <c r="AA19" s="53"/>
      <c r="AB19" s="53"/>
      <c r="AC19" s="53"/>
      <c r="AD19" s="53"/>
      <c r="AE19" s="53"/>
    </row>
    <row r="20" spans="1:31" ht="15" customHeight="1">
      <c r="A20" s="51" t="s">
        <v>770</v>
      </c>
      <c r="B20" s="51" t="s">
        <v>48</v>
      </c>
      <c r="C20" s="51" t="s">
        <v>49</v>
      </c>
      <c r="D20" s="51" t="s">
        <v>357</v>
      </c>
      <c r="E20" s="51" t="s">
        <v>407</v>
      </c>
      <c r="F20" s="51" t="s">
        <v>408</v>
      </c>
      <c r="G20" s="51" t="s">
        <v>778</v>
      </c>
      <c r="H20" s="52" t="s">
        <v>54</v>
      </c>
      <c r="I20" s="57">
        <v>25</v>
      </c>
      <c r="J20" s="53">
        <v>1.5337155042601608E-2</v>
      </c>
      <c r="K20" s="53">
        <v>1.1612694539623264E-2</v>
      </c>
      <c r="L20" s="53">
        <v>1.385234429870689E-2</v>
      </c>
      <c r="M20" s="53">
        <v>9.5183707685535367E-3</v>
      </c>
      <c r="N20" s="53">
        <v>1.1490752174918597E-2</v>
      </c>
      <c r="O20" s="53">
        <v>1.4286473596352021E-2</v>
      </c>
      <c r="P20" s="53">
        <v>1.5922661717807002E-2</v>
      </c>
      <c r="Q20" s="53">
        <v>1.7483164615530358E-2</v>
      </c>
      <c r="R20" s="53">
        <v>1.7664725730513302E-2</v>
      </c>
      <c r="S20" s="53">
        <v>1.7012167232122961E-2</v>
      </c>
      <c r="T20" s="53">
        <v>1.8722090078989884E-2</v>
      </c>
      <c r="U20" s="53">
        <v>1.3755163293252241E-2</v>
      </c>
      <c r="V20" s="53">
        <v>1.2565373496873825E-2</v>
      </c>
      <c r="W20" s="53">
        <v>9.3357562500000005E-3</v>
      </c>
      <c r="X20" s="53">
        <v>6.3644849999999996E-3</v>
      </c>
      <c r="Y20" s="53">
        <v>8.7672937500000003E-3</v>
      </c>
      <c r="Z20" s="53">
        <v>1.1011961250000001E-2</v>
      </c>
      <c r="AA20" s="53">
        <v>1.2481447499999999E-2</v>
      </c>
      <c r="AB20" s="53">
        <v>1.2948907500000001E-2</v>
      </c>
      <c r="AC20" s="53">
        <v>1.3889351249999999E-2</v>
      </c>
      <c r="AD20" s="53">
        <v>9.5104237500000001E-3</v>
      </c>
      <c r="AE20" s="53">
        <v>9.5104237500000001E-3</v>
      </c>
    </row>
    <row r="21" spans="1:31" ht="15" customHeight="1">
      <c r="A21" s="51" t="s">
        <v>770</v>
      </c>
      <c r="B21" s="51" t="s">
        <v>48</v>
      </c>
      <c r="C21" s="51" t="s">
        <v>49</v>
      </c>
      <c r="D21" s="51" t="s">
        <v>357</v>
      </c>
      <c r="E21" s="51" t="s">
        <v>407</v>
      </c>
      <c r="F21" s="51" t="s">
        <v>408</v>
      </c>
      <c r="G21" s="51" t="s">
        <v>778</v>
      </c>
      <c r="H21" s="52" t="s">
        <v>55</v>
      </c>
      <c r="I21" s="57">
        <v>1</v>
      </c>
      <c r="J21" s="53">
        <v>15.357604582658412</v>
      </c>
      <c r="K21" s="53">
        <v>11.628178132342761</v>
      </c>
      <c r="L21" s="53">
        <v>13.870814091105164</v>
      </c>
      <c r="M21" s="53">
        <v>9.531061929578275</v>
      </c>
      <c r="N21" s="53">
        <v>11.506073177818488</v>
      </c>
      <c r="O21" s="53">
        <v>14.305522227813823</v>
      </c>
      <c r="P21" s="53">
        <v>15.943891933430747</v>
      </c>
      <c r="Q21" s="53">
        <v>17.506475501684395</v>
      </c>
      <c r="R21" s="53">
        <v>17.688278698153983</v>
      </c>
      <c r="S21" s="53">
        <v>17.034850121765789</v>
      </c>
      <c r="T21" s="53">
        <v>18.747052865761869</v>
      </c>
      <c r="U21" s="53">
        <v>13.773503510976578</v>
      </c>
      <c r="V21" s="53">
        <v>12.58212732820299</v>
      </c>
      <c r="W21" s="53">
        <v>9.348203925</v>
      </c>
      <c r="X21" s="53">
        <v>6.3729709799999998</v>
      </c>
      <c r="Y21" s="53">
        <v>8.7789834750000004</v>
      </c>
      <c r="Z21" s="53">
        <v>11.026643865</v>
      </c>
      <c r="AA21" s="53">
        <v>12.49808943</v>
      </c>
      <c r="AB21" s="53">
        <v>12.96617271</v>
      </c>
      <c r="AC21" s="53">
        <v>13.907870385000001</v>
      </c>
      <c r="AD21" s="53">
        <v>9.5231043149999994</v>
      </c>
      <c r="AE21" s="53">
        <v>9.5231043149999994</v>
      </c>
    </row>
    <row r="22" spans="1:31" ht="15" customHeight="1">
      <c r="A22" s="51" t="s">
        <v>770</v>
      </c>
      <c r="B22" s="51" t="s">
        <v>48</v>
      </c>
      <c r="C22" s="51" t="s">
        <v>49</v>
      </c>
      <c r="D22" s="51" t="s">
        <v>357</v>
      </c>
      <c r="E22" s="51" t="s">
        <v>407</v>
      </c>
      <c r="F22" s="51" t="s">
        <v>408</v>
      </c>
      <c r="G22" s="51" t="s">
        <v>778</v>
      </c>
      <c r="H22" s="52" t="s">
        <v>56</v>
      </c>
      <c r="I22" s="57">
        <v>298</v>
      </c>
      <c r="J22" s="53">
        <v>3.6563777621562238E-2</v>
      </c>
      <c r="K22" s="53">
        <v>2.7684663782461857E-2</v>
      </c>
      <c r="L22" s="53">
        <v>3.3023988808117216E-2</v>
      </c>
      <c r="M22" s="53">
        <v>2.2691795912231631E-2</v>
      </c>
      <c r="N22" s="53">
        <v>2.7393953185005933E-2</v>
      </c>
      <c r="O22" s="53">
        <v>3.4058953053703218E-2</v>
      </c>
      <c r="P22" s="53">
        <v>3.7959625535251895E-2</v>
      </c>
      <c r="Q22" s="53">
        <v>4.1679864443424371E-2</v>
      </c>
      <c r="R22" s="53">
        <v>4.2112706141543707E-2</v>
      </c>
      <c r="S22" s="53">
        <v>4.0557006681381132E-2</v>
      </c>
      <c r="T22" s="53">
        <v>4.4633462748311883E-2</v>
      </c>
      <c r="U22" s="53">
        <v>3.279230929111334E-2</v>
      </c>
      <c r="V22" s="53">
        <v>2.9955850416547195E-2</v>
      </c>
      <c r="W22" s="53">
        <v>2.2256442899999999E-2</v>
      </c>
      <c r="X22" s="53">
        <v>1.5172932240000001E-2</v>
      </c>
      <c r="Y22" s="53">
        <v>2.0901228300000001E-2</v>
      </c>
      <c r="Z22" s="53">
        <v>2.625251562E-2</v>
      </c>
      <c r="AA22" s="53">
        <v>2.9755770840000001E-2</v>
      </c>
      <c r="AB22" s="53">
        <v>3.0870195480000001E-2</v>
      </c>
      <c r="AC22" s="53">
        <v>3.3112213379999998E-2</v>
      </c>
      <c r="AD22" s="53">
        <v>2.2672850219999999E-2</v>
      </c>
      <c r="AE22" s="53">
        <v>2.2672850219999999E-2</v>
      </c>
    </row>
    <row r="23" spans="1:31" ht="15" customHeight="1">
      <c r="A23" s="51" t="s">
        <v>770</v>
      </c>
      <c r="B23" s="51" t="s">
        <v>48</v>
      </c>
      <c r="C23" s="51" t="s">
        <v>49</v>
      </c>
      <c r="D23" s="51" t="s">
        <v>779</v>
      </c>
      <c r="E23" s="51" t="s">
        <v>269</v>
      </c>
      <c r="F23" s="51" t="s">
        <v>269</v>
      </c>
      <c r="G23" s="51" t="s">
        <v>780</v>
      </c>
      <c r="H23" s="52" t="s">
        <v>54</v>
      </c>
      <c r="I23" s="57">
        <v>25</v>
      </c>
      <c r="J23" s="53">
        <v>7.2387900000000005E-5</v>
      </c>
      <c r="K23" s="53">
        <v>2.9348459999999999E-4</v>
      </c>
      <c r="L23" s="53">
        <v>4.9201829999999998E-4</v>
      </c>
      <c r="M23" s="53">
        <v>5.0200604999999995E-4</v>
      </c>
      <c r="N23" s="53">
        <v>5.5059930000000003E-4</v>
      </c>
      <c r="O23" s="53">
        <v>1.0049849999999999E-4</v>
      </c>
      <c r="P23" s="53">
        <v>1.1054835E-4</v>
      </c>
      <c r="Q23" s="53">
        <v>1.20888E-4</v>
      </c>
      <c r="R23" s="53">
        <v>9.2839500000000004E-5</v>
      </c>
      <c r="S23" s="53">
        <v>1.4413410000000001E-4</v>
      </c>
      <c r="T23" s="53">
        <v>5.2531425000000001E-4</v>
      </c>
      <c r="U23" s="53">
        <v>3.7590165E-4</v>
      </c>
      <c r="V23" s="53">
        <v>4.7528926206629421E-5</v>
      </c>
      <c r="W23" s="53">
        <v>5.5294470492208144E-5</v>
      </c>
      <c r="X23" s="53">
        <v>9.6442313057740656E-5</v>
      </c>
      <c r="Y23" s="53">
        <v>5.4742586607702224E-5</v>
      </c>
      <c r="Z23" s="53">
        <v>1.5583610681579049E-5</v>
      </c>
      <c r="AA23" s="53">
        <v>3.1245085538836271E-5</v>
      </c>
      <c r="AB23" s="53">
        <v>9.3322704993189412E-6</v>
      </c>
      <c r="AC23" s="53">
        <v>6.914893285085678E-6</v>
      </c>
      <c r="AD23" s="53">
        <v>5.0395093983066541E-6</v>
      </c>
      <c r="AE23" s="53">
        <v>5.5214896104112732E-6</v>
      </c>
    </row>
    <row r="24" spans="1:31" ht="15" customHeight="1">
      <c r="A24" s="51" t="s">
        <v>770</v>
      </c>
      <c r="B24" s="51" t="s">
        <v>48</v>
      </c>
      <c r="C24" s="51" t="s">
        <v>49</v>
      </c>
      <c r="D24" s="51" t="s">
        <v>779</v>
      </c>
      <c r="E24" s="51" t="s">
        <v>269</v>
      </c>
      <c r="F24" s="51" t="s">
        <v>269</v>
      </c>
      <c r="G24" s="51" t="s">
        <v>780</v>
      </c>
      <c r="H24" s="52" t="s">
        <v>55</v>
      </c>
      <c r="I24" s="57">
        <v>1</v>
      </c>
      <c r="J24" s="53">
        <v>7.1384121120000005E-2</v>
      </c>
      <c r="K24" s="53">
        <v>0.28941494688000002</v>
      </c>
      <c r="L24" s="53">
        <v>0.48519564624</v>
      </c>
      <c r="M24" s="53">
        <v>0.49504489944000002</v>
      </c>
      <c r="N24" s="53">
        <v>0.54296432303999997</v>
      </c>
      <c r="O24" s="53">
        <v>9.9104920799999996E-2</v>
      </c>
      <c r="P24" s="53">
        <v>0.10901541288</v>
      </c>
      <c r="Q24" s="53">
        <v>0.1192116864</v>
      </c>
      <c r="R24" s="53">
        <v>9.1552125600000006E-2</v>
      </c>
      <c r="S24" s="53">
        <v>0.14213544048000001</v>
      </c>
      <c r="T24" s="53">
        <v>0.51802989239999997</v>
      </c>
      <c r="U24" s="53">
        <v>0.37068914712000001</v>
      </c>
      <c r="V24" s="53">
        <v>0.40836853396736011</v>
      </c>
      <c r="W24" s="53">
        <v>0.47508817553051497</v>
      </c>
      <c r="X24" s="53">
        <v>0.82861976442290486</v>
      </c>
      <c r="Y24" s="53">
        <v>0.47034830413337764</v>
      </c>
      <c r="Z24" s="53">
        <v>0.13389438297612716</v>
      </c>
      <c r="AA24" s="53">
        <v>0.26845777494968132</v>
      </c>
      <c r="AB24" s="53">
        <v>8.0182868130148341E-2</v>
      </c>
      <c r="AC24" s="53">
        <v>5.9412763105456144E-2</v>
      </c>
      <c r="AD24" s="53">
        <v>4.3299464750250788E-2</v>
      </c>
      <c r="AE24" s="53">
        <v>4.7440638732653681E-2</v>
      </c>
    </row>
    <row r="25" spans="1:31" ht="15" customHeight="1">
      <c r="A25" s="51" t="s">
        <v>770</v>
      </c>
      <c r="B25" s="51" t="s">
        <v>48</v>
      </c>
      <c r="C25" s="51" t="s">
        <v>49</v>
      </c>
      <c r="D25" s="51" t="s">
        <v>779</v>
      </c>
      <c r="E25" s="51" t="s">
        <v>269</v>
      </c>
      <c r="F25" s="51" t="s">
        <v>269</v>
      </c>
      <c r="G25" s="51" t="s">
        <v>780</v>
      </c>
      <c r="H25" s="52" t="s">
        <v>56</v>
      </c>
      <c r="I25" s="57">
        <v>298</v>
      </c>
      <c r="J25" s="53">
        <v>1.7257275359999999E-4</v>
      </c>
      <c r="K25" s="53">
        <v>6.9966728640000002E-4</v>
      </c>
      <c r="L25" s="53">
        <v>1.1729716272000001E-3</v>
      </c>
      <c r="M25" s="53">
        <v>1.1967824232E-3</v>
      </c>
      <c r="N25" s="53">
        <v>1.3126287311999998E-3</v>
      </c>
      <c r="O25" s="53">
        <v>2.3958842400000001E-4</v>
      </c>
      <c r="P25" s="53">
        <v>2.6354726639999998E-4</v>
      </c>
      <c r="Q25" s="53">
        <v>2.88196992E-4</v>
      </c>
      <c r="R25" s="53">
        <v>2.21329368E-4</v>
      </c>
      <c r="S25" s="53">
        <v>3.4361569440000003E-4</v>
      </c>
      <c r="T25" s="53">
        <v>1.252349172E-3</v>
      </c>
      <c r="U25" s="53">
        <v>8.9614953359999985E-4</v>
      </c>
      <c r="V25" s="53">
        <v>2.8327240019151133E-4</v>
      </c>
      <c r="W25" s="53">
        <v>3.2955504413356056E-4</v>
      </c>
      <c r="X25" s="53">
        <v>5.7479618582413432E-4</v>
      </c>
      <c r="Y25" s="53">
        <v>3.2626581618190527E-4</v>
      </c>
      <c r="Z25" s="53">
        <v>9.2878319662211131E-5</v>
      </c>
      <c r="AA25" s="53">
        <v>1.8622070981146418E-4</v>
      </c>
      <c r="AB25" s="53">
        <v>5.5620332175940894E-5</v>
      </c>
      <c r="AC25" s="53">
        <v>4.1212763979110644E-5</v>
      </c>
      <c r="AD25" s="53">
        <v>3.0035476013907656E-5</v>
      </c>
      <c r="AE25" s="53">
        <v>3.290807807805119E-5</v>
      </c>
    </row>
    <row r="26" spans="1:31" ht="15" customHeight="1">
      <c r="A26" s="51" t="s">
        <v>770</v>
      </c>
      <c r="B26" s="51" t="s">
        <v>48</v>
      </c>
      <c r="C26" s="51" t="s">
        <v>49</v>
      </c>
      <c r="D26" s="51" t="s">
        <v>779</v>
      </c>
      <c r="E26" s="51" t="s">
        <v>781</v>
      </c>
      <c r="F26" s="51" t="s">
        <v>782</v>
      </c>
      <c r="G26" s="51" t="s">
        <v>783</v>
      </c>
      <c r="H26" s="52" t="s">
        <v>54</v>
      </c>
      <c r="I26" s="57">
        <v>25</v>
      </c>
      <c r="J26" s="53">
        <v>6.7946804791307099E-4</v>
      </c>
      <c r="K26" s="53">
        <v>7.3993461009572235E-4</v>
      </c>
      <c r="L26" s="53">
        <v>6.619173339550968E-4</v>
      </c>
      <c r="M26" s="53">
        <v>6.6574003372252505E-4</v>
      </c>
      <c r="N26" s="53">
        <v>6.0700041578388964E-4</v>
      </c>
      <c r="O26" s="53">
        <v>6.0240561946150637E-4</v>
      </c>
      <c r="P26" s="53">
        <v>5.4625651692595816E-4</v>
      </c>
      <c r="Q26" s="53">
        <v>5.104925375862331E-4</v>
      </c>
      <c r="R26" s="53">
        <v>4.8781659729523808E-4</v>
      </c>
      <c r="S26" s="53">
        <v>4.660040171383894E-4</v>
      </c>
      <c r="T26" s="53">
        <v>4.7000419386270448E-4</v>
      </c>
      <c r="U26" s="53">
        <v>4.1964182325000002E-4</v>
      </c>
      <c r="V26" s="53">
        <v>5.2261014375000003E-4</v>
      </c>
      <c r="W26" s="53">
        <v>3.9489666895125002E-4</v>
      </c>
      <c r="X26" s="53">
        <v>3.8601752144625E-4</v>
      </c>
      <c r="Y26" s="53">
        <v>3.9119187613500004E-4</v>
      </c>
      <c r="Z26" s="53">
        <v>3.9070202158125001E-4</v>
      </c>
      <c r="AA26" s="53">
        <v>3.9070202158125001E-4</v>
      </c>
      <c r="AB26" s="53">
        <v>3.9070202158125001E-4</v>
      </c>
      <c r="AC26" s="53">
        <v>3.9070202158125001E-4</v>
      </c>
      <c r="AD26" s="53">
        <v>3.9070202158125001E-4</v>
      </c>
      <c r="AE26" s="53">
        <v>3.9070202158125001E-4</v>
      </c>
    </row>
    <row r="27" spans="1:31" ht="15" customHeight="1">
      <c r="A27" s="51" t="s">
        <v>770</v>
      </c>
      <c r="B27" s="51" t="s">
        <v>48</v>
      </c>
      <c r="C27" s="51" t="s">
        <v>49</v>
      </c>
      <c r="D27" s="51" t="s">
        <v>779</v>
      </c>
      <c r="E27" s="51" t="s">
        <v>781</v>
      </c>
      <c r="F27" s="51" t="s">
        <v>782</v>
      </c>
      <c r="G27" s="51" t="s">
        <v>783</v>
      </c>
      <c r="H27" s="52" t="s">
        <v>55</v>
      </c>
      <c r="I27" s="57">
        <v>1</v>
      </c>
      <c r="J27" s="53">
        <v>3.7034854656816596</v>
      </c>
      <c r="K27" s="53">
        <v>4.0330624559330612</v>
      </c>
      <c r="L27" s="53">
        <v>3.607824140244309</v>
      </c>
      <c r="M27" s="53">
        <v>3.6286600177691133</v>
      </c>
      <c r="N27" s="53">
        <v>3.308495851163209</v>
      </c>
      <c r="O27" s="53">
        <v>3.2834516103781124</v>
      </c>
      <c r="P27" s="53">
        <v>2.9774072190485055</v>
      </c>
      <c r="Q27" s="53">
        <v>2.7824732878851139</v>
      </c>
      <c r="R27" s="53">
        <v>2.6588765778612902</v>
      </c>
      <c r="S27" s="53">
        <v>2.5399856692629794</v>
      </c>
      <c r="T27" s="53">
        <v>2.561788896661473</v>
      </c>
      <c r="U27" s="53">
        <v>2.28728546982</v>
      </c>
      <c r="V27" s="53">
        <v>2.8485211005000002</v>
      </c>
      <c r="W27" s="53">
        <v>2.1524103722007002</v>
      </c>
      <c r="X27" s="53">
        <v>2.1040139923659003</v>
      </c>
      <c r="Y27" s="53">
        <v>2.1322171542996</v>
      </c>
      <c r="Z27" s="53">
        <v>2.1295471697055004</v>
      </c>
      <c r="AA27" s="53">
        <v>2.1295471697055</v>
      </c>
      <c r="AB27" s="53">
        <v>2.1295471697055</v>
      </c>
      <c r="AC27" s="53">
        <v>2.1295471697055</v>
      </c>
      <c r="AD27" s="53">
        <v>2.1295471697055</v>
      </c>
      <c r="AE27" s="53">
        <v>2.1295471697055</v>
      </c>
    </row>
    <row r="28" spans="1:31" ht="15" customHeight="1">
      <c r="A28" s="51" t="s">
        <v>770</v>
      </c>
      <c r="B28" s="51" t="s">
        <v>48</v>
      </c>
      <c r="C28" s="51" t="s">
        <v>49</v>
      </c>
      <c r="D28" s="51" t="s">
        <v>779</v>
      </c>
      <c r="E28" s="51" t="s">
        <v>781</v>
      </c>
      <c r="F28" s="51" t="s">
        <v>782</v>
      </c>
      <c r="G28" s="51" t="s">
        <v>783</v>
      </c>
      <c r="H28" s="52" t="s">
        <v>56</v>
      </c>
      <c r="I28" s="57">
        <v>298</v>
      </c>
      <c r="J28" s="53">
        <v>3.2091404104452818E-2</v>
      </c>
      <c r="K28" s="53">
        <v>3.4947251245124752E-2</v>
      </c>
      <c r="L28" s="53">
        <v>3.1262480572762236E-2</v>
      </c>
      <c r="M28" s="53">
        <v>3.1443027404041979E-2</v>
      </c>
      <c r="N28" s="53">
        <v>2.8668744165853449E-2</v>
      </c>
      <c r="O28" s="53">
        <v>2.8451731068604585E-2</v>
      </c>
      <c r="P28" s="53">
        <v>2.5799798361680348E-2</v>
      </c>
      <c r="Q28" s="53">
        <v>2.4110658869544506E-2</v>
      </c>
      <c r="R28" s="53">
        <v>2.3039669931121508E-2</v>
      </c>
      <c r="S28" s="53">
        <v>2.2009457654732383E-2</v>
      </c>
      <c r="T28" s="53">
        <v>2.2198386756172112E-2</v>
      </c>
      <c r="U28" s="53">
        <v>1.98197624898E-2</v>
      </c>
      <c r="V28" s="53">
        <v>2.4682975695000001E-2</v>
      </c>
      <c r="W28" s="53">
        <v>1.8651044183372996E-2</v>
      </c>
      <c r="X28" s="53">
        <v>1.8231680371400997E-2</v>
      </c>
      <c r="Y28" s="53">
        <v>1.8476066119643999E-2</v>
      </c>
      <c r="Z28" s="53">
        <v>1.8452930196644998E-2</v>
      </c>
      <c r="AA28" s="53">
        <v>1.8452930196645002E-2</v>
      </c>
      <c r="AB28" s="53">
        <v>1.8452930196645002E-2</v>
      </c>
      <c r="AC28" s="53">
        <v>1.8452930196645002E-2</v>
      </c>
      <c r="AD28" s="53">
        <v>1.8452930196645002E-2</v>
      </c>
      <c r="AE28" s="53">
        <v>1.8452930196645002E-2</v>
      </c>
    </row>
    <row r="29" spans="1:31" ht="15" customHeight="1">
      <c r="A29" s="54" t="s">
        <v>770</v>
      </c>
      <c r="B29" s="54" t="s">
        <v>48</v>
      </c>
      <c r="C29" s="54" t="s">
        <v>493</v>
      </c>
      <c r="D29" s="54" t="s">
        <v>501</v>
      </c>
      <c r="E29" s="54" t="s">
        <v>269</v>
      </c>
      <c r="F29" s="54" t="s">
        <v>269</v>
      </c>
      <c r="G29" s="54" t="s">
        <v>784</v>
      </c>
      <c r="H29" s="55" t="s">
        <v>54</v>
      </c>
      <c r="I29" s="58">
        <v>25</v>
      </c>
      <c r="J29" s="56">
        <v>0.41280888599999999</v>
      </c>
      <c r="K29" s="56">
        <v>0.54094351500000004</v>
      </c>
      <c r="L29" s="56">
        <v>0.55256542740000003</v>
      </c>
      <c r="M29" s="56">
        <v>0.55256644799999999</v>
      </c>
      <c r="N29" s="56">
        <v>9.7749665999999999E-2</v>
      </c>
      <c r="O29" s="56">
        <v>9.7749665999999999E-2</v>
      </c>
      <c r="P29" s="56">
        <v>0.58729882680000001</v>
      </c>
      <c r="Q29" s="56">
        <v>0.62058688650000005</v>
      </c>
      <c r="R29" s="56">
        <v>0.62058688650000005</v>
      </c>
      <c r="S29" s="56">
        <v>1.3332438E-2</v>
      </c>
      <c r="T29" s="56">
        <v>0.5982269013</v>
      </c>
      <c r="U29" s="56">
        <v>0.5982269013</v>
      </c>
      <c r="V29" s="56">
        <v>0.5982269013</v>
      </c>
      <c r="W29" s="56">
        <v>0.56945722831200007</v>
      </c>
      <c r="X29" s="56">
        <v>0.56945722831200007</v>
      </c>
      <c r="Y29" s="56">
        <v>0.59219716247999998</v>
      </c>
      <c r="Z29" s="56">
        <v>0.59627434874490004</v>
      </c>
      <c r="AA29" s="56">
        <v>0.59627434874490004</v>
      </c>
      <c r="AB29" s="56">
        <v>0.59627434874490004</v>
      </c>
      <c r="AC29" s="56">
        <v>0.59627434874490004</v>
      </c>
      <c r="AD29" s="56">
        <v>0.59627434874490004</v>
      </c>
      <c r="AE29" s="56">
        <v>0.59627434874490004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AD139"/>
  <sheetViews>
    <sheetView workbookViewId="0">
      <pane ySplit="3" topLeftCell="A4" activePane="bottomLeft" state="frozen"/>
      <selection pane="bottomLeft"/>
    </sheetView>
  </sheetViews>
  <sheetFormatPr defaultRowHeight="12.75"/>
  <cols>
    <col min="1" max="1" width="28.5703125" customWidth="1"/>
    <col min="2" max="2" width="15.28515625" customWidth="1"/>
    <col min="3" max="3" width="30.7109375" customWidth="1"/>
    <col min="4" max="4" width="22.5703125" customWidth="1"/>
    <col min="5" max="5" width="36.7109375" customWidth="1"/>
    <col min="6" max="6" width="28.7109375" customWidth="1"/>
    <col min="7" max="7" width="54.140625" customWidth="1"/>
    <col min="8" max="8" width="7.85546875" customWidth="1"/>
    <col min="9" max="30" width="9.7109375" bestFit="1" customWidth="1"/>
  </cols>
  <sheetData>
    <row r="1" spans="1:30" ht="14.25">
      <c r="A1" s="17" t="str">
        <f>'Included emissions'!A1</f>
        <v>2023 Edition: 2000 to 2021 - Last updated on 12/14/2023</v>
      </c>
      <c r="B1" s="18"/>
      <c r="C1" s="18"/>
      <c r="D1" s="18"/>
      <c r="E1" s="18"/>
      <c r="F1" s="18"/>
      <c r="G1" s="18"/>
      <c r="H1" s="18"/>
      <c r="I1" s="19"/>
      <c r="J1" s="19"/>
      <c r="K1" s="19"/>
      <c r="L1" s="19"/>
      <c r="M1" s="19"/>
      <c r="N1" s="19"/>
      <c r="O1" s="19"/>
      <c r="P1" s="19"/>
      <c r="Q1" s="19"/>
      <c r="R1" s="19"/>
      <c r="S1" s="19"/>
      <c r="T1" s="19"/>
      <c r="U1" s="19"/>
      <c r="V1" s="19"/>
      <c r="W1" s="19"/>
      <c r="X1" s="19"/>
      <c r="Y1" s="19"/>
      <c r="Z1" s="19"/>
      <c r="AA1" s="19"/>
      <c r="AB1" s="19"/>
      <c r="AC1" s="19"/>
      <c r="AD1" s="19"/>
    </row>
    <row r="2" spans="1:30" ht="14.25">
      <c r="A2" s="18" t="s">
        <v>785</v>
      </c>
      <c r="B2" s="18"/>
      <c r="C2" s="18"/>
      <c r="D2" s="20"/>
      <c r="E2" s="20"/>
      <c r="F2" s="20"/>
      <c r="G2" s="20"/>
      <c r="H2" s="21" t="s">
        <v>15</v>
      </c>
      <c r="I2" s="26">
        <f>SUBTOTAL(9,Biogenic_Emissions[2000])</f>
        <v>24.79093380186751</v>
      </c>
      <c r="J2" s="26">
        <f>SUBTOTAL(9,Biogenic_Emissions[2001])</f>
        <v>25.2774884819726</v>
      </c>
      <c r="K2" s="26">
        <f>SUBTOTAL(9,Biogenic_Emissions[2002])</f>
        <v>23.995452338529944</v>
      </c>
      <c r="L2" s="26">
        <f>SUBTOTAL(9,Biogenic_Emissions[2003])</f>
        <v>27.10589037504673</v>
      </c>
      <c r="M2" s="26">
        <f>SUBTOTAL(9,Biogenic_Emissions[2004])</f>
        <v>28.954021745533147</v>
      </c>
      <c r="N2" s="26">
        <f>SUBTOTAL(9,Biogenic_Emissions[2005])</f>
        <v>28.759227798851789</v>
      </c>
      <c r="O2" s="26">
        <f>SUBTOTAL(9,Biogenic_Emissions[2006])</f>
        <v>28.821019614312224</v>
      </c>
      <c r="P2" s="26">
        <f>SUBTOTAL(9,Biogenic_Emissions[2007])</f>
        <v>28.929702912517527</v>
      </c>
      <c r="Q2" s="26">
        <f>SUBTOTAL(9,Biogenic_Emissions[2008])</f>
        <v>29.414032627655882</v>
      </c>
      <c r="R2" s="26">
        <f>SUBTOTAL(9,Biogenic_Emissions[2009])</f>
        <v>31.453630121731681</v>
      </c>
      <c r="S2" s="26">
        <f>SUBTOTAL(9,Biogenic_Emissions[2010])</f>
        <v>34.965266956143161</v>
      </c>
      <c r="T2" s="26">
        <f>SUBTOTAL(9,Biogenic_Emissions[2011])</f>
        <v>34.302286551017289</v>
      </c>
      <c r="U2" s="26">
        <f>SUBTOTAL(9,Biogenic_Emissions[2012])</f>
        <v>34.946437899730078</v>
      </c>
      <c r="V2" s="26">
        <f>SUBTOTAL(9,Biogenic_Emissions[2013])</f>
        <v>39.696080912847087</v>
      </c>
      <c r="W2" s="26">
        <f>SUBTOTAL(9,Biogenic_Emissions[2014])</f>
        <v>39.872933329423134</v>
      </c>
      <c r="X2" s="26">
        <f>SUBTOTAL(9,Biogenic_Emissions[2015])</f>
        <v>37.728934582764019</v>
      </c>
      <c r="Y2" s="26">
        <f>SUBTOTAL(9,Biogenic_Emissions[2016])</f>
        <v>38.051045869669288</v>
      </c>
      <c r="Z2" s="26">
        <f>SUBTOTAL(9,Biogenic_Emissions[2017])</f>
        <v>38.911532037586291</v>
      </c>
      <c r="AA2" s="26">
        <f>SUBTOTAL(9,Biogenic_Emissions[2018])</f>
        <v>39.971345107846886</v>
      </c>
      <c r="AB2" s="26">
        <f>SUBTOTAL(9,Biogenic_Emissions[2019])</f>
        <v>42.879936084144163</v>
      </c>
      <c r="AC2" s="26">
        <f>SUBTOTAL(9,Biogenic_Emissions[2020])</f>
        <v>42.944304631210194</v>
      </c>
      <c r="AD2" s="26">
        <f>SUBTOTAL(9,Biogenic_Emissions[2021])</f>
        <v>47.68895493315128</v>
      </c>
    </row>
    <row r="3" spans="1:30" ht="29.25" customHeight="1">
      <c r="A3" s="36" t="s">
        <v>16</v>
      </c>
      <c r="B3" s="37" t="s">
        <v>17</v>
      </c>
      <c r="C3" s="37" t="s">
        <v>18</v>
      </c>
      <c r="D3" s="37" t="s">
        <v>19</v>
      </c>
      <c r="E3" s="37" t="s">
        <v>20</v>
      </c>
      <c r="F3" s="37" t="s">
        <v>21</v>
      </c>
      <c r="G3" s="37" t="s">
        <v>22</v>
      </c>
      <c r="H3" s="38" t="s">
        <v>23</v>
      </c>
      <c r="I3" s="50" t="s">
        <v>25</v>
      </c>
      <c r="J3" s="50" t="s">
        <v>26</v>
      </c>
      <c r="K3" s="50" t="s">
        <v>27</v>
      </c>
      <c r="L3" s="50" t="s">
        <v>28</v>
      </c>
      <c r="M3" s="50" t="s">
        <v>29</v>
      </c>
      <c r="N3" s="50" t="s">
        <v>30</v>
      </c>
      <c r="O3" s="50" t="s">
        <v>31</v>
      </c>
      <c r="P3" s="50" t="s">
        <v>32</v>
      </c>
      <c r="Q3" s="50" t="s">
        <v>33</v>
      </c>
      <c r="R3" s="50" t="s">
        <v>34</v>
      </c>
      <c r="S3" s="50" t="s">
        <v>35</v>
      </c>
      <c r="T3" s="50" t="s">
        <v>36</v>
      </c>
      <c r="U3" s="50" t="s">
        <v>37</v>
      </c>
      <c r="V3" s="50" t="s">
        <v>38</v>
      </c>
      <c r="W3" s="50" t="s">
        <v>39</v>
      </c>
      <c r="X3" s="50" t="s">
        <v>40</v>
      </c>
      <c r="Y3" s="50" t="s">
        <v>41</v>
      </c>
      <c r="Z3" s="50" t="s">
        <v>42</v>
      </c>
      <c r="AA3" s="39" t="s">
        <v>43</v>
      </c>
      <c r="AB3" s="39" t="s">
        <v>44</v>
      </c>
      <c r="AC3" s="39" t="s">
        <v>45</v>
      </c>
      <c r="AD3" s="39" t="s">
        <v>46</v>
      </c>
    </row>
    <row r="4" spans="1:30" ht="14.25">
      <c r="A4" s="59" t="s">
        <v>786</v>
      </c>
      <c r="B4" s="59" t="s">
        <v>48</v>
      </c>
      <c r="C4" s="59" t="s">
        <v>49</v>
      </c>
      <c r="D4" s="59" t="s">
        <v>50</v>
      </c>
      <c r="E4" s="59" t="s">
        <v>51</v>
      </c>
      <c r="F4" s="59" t="s">
        <v>52</v>
      </c>
      <c r="G4" s="59" t="s">
        <v>64</v>
      </c>
      <c r="H4" s="60" t="s">
        <v>55</v>
      </c>
      <c r="I4" s="61"/>
      <c r="J4" s="61"/>
      <c r="K4" s="61"/>
      <c r="L4" s="61"/>
      <c r="M4" s="61"/>
      <c r="N4" s="61"/>
      <c r="O4" s="61"/>
      <c r="P4" s="61"/>
      <c r="Q4" s="61"/>
      <c r="R4" s="61"/>
      <c r="S4" s="61"/>
      <c r="T4" s="61"/>
      <c r="U4" s="61"/>
      <c r="V4" s="61"/>
      <c r="W4" s="61"/>
      <c r="X4" s="61">
        <v>6.26715504598184E-4</v>
      </c>
      <c r="Y4" s="61">
        <v>2.3056402529185696E-3</v>
      </c>
      <c r="Z4" s="61">
        <v>2.0805514371994402E-3</v>
      </c>
      <c r="AA4" s="61">
        <v>2.1093156226362599E-3</v>
      </c>
      <c r="AB4" s="61">
        <v>2.2433301631495698E-3</v>
      </c>
      <c r="AC4" s="61">
        <v>2.853126831326882E-3</v>
      </c>
      <c r="AD4" s="61">
        <v>2.5145479209615568E-3</v>
      </c>
    </row>
    <row r="5" spans="1:30" ht="14.25">
      <c r="A5" s="59" t="s">
        <v>786</v>
      </c>
      <c r="B5" s="59" t="s">
        <v>48</v>
      </c>
      <c r="C5" s="59" t="s">
        <v>49</v>
      </c>
      <c r="D5" s="59" t="s">
        <v>50</v>
      </c>
      <c r="E5" s="59" t="s">
        <v>51</v>
      </c>
      <c r="F5" s="59" t="s">
        <v>52</v>
      </c>
      <c r="G5" s="59" t="s">
        <v>82</v>
      </c>
      <c r="H5" s="60" t="s">
        <v>55</v>
      </c>
      <c r="I5" s="61"/>
      <c r="J5" s="61"/>
      <c r="K5" s="61"/>
      <c r="L5" s="61"/>
      <c r="M5" s="61"/>
      <c r="N5" s="61"/>
      <c r="O5" s="61"/>
      <c r="P5" s="61"/>
      <c r="Q5" s="61"/>
      <c r="R5" s="61"/>
      <c r="S5" s="61"/>
      <c r="T5" s="61"/>
      <c r="U5" s="61"/>
      <c r="V5" s="61"/>
      <c r="W5" s="61">
        <v>5.5783019055653923E-5</v>
      </c>
      <c r="X5" s="61"/>
      <c r="Y5" s="61">
        <v>4.1179580000000003E-6</v>
      </c>
      <c r="Z5" s="61"/>
      <c r="AA5" s="61"/>
      <c r="AB5" s="61"/>
      <c r="AC5" s="61"/>
      <c r="AD5" s="61"/>
    </row>
    <row r="6" spans="1:30" ht="14.25">
      <c r="A6" s="59" t="s">
        <v>786</v>
      </c>
      <c r="B6" s="59" t="s">
        <v>48</v>
      </c>
      <c r="C6" s="59" t="s">
        <v>49</v>
      </c>
      <c r="D6" s="59" t="s">
        <v>50</v>
      </c>
      <c r="E6" s="59" t="s">
        <v>51</v>
      </c>
      <c r="F6" s="59" t="s">
        <v>52</v>
      </c>
      <c r="G6" s="59" t="s">
        <v>84</v>
      </c>
      <c r="H6" s="60" t="s">
        <v>55</v>
      </c>
      <c r="I6" s="61"/>
      <c r="J6" s="61"/>
      <c r="K6" s="61"/>
      <c r="L6" s="61"/>
      <c r="M6" s="61"/>
      <c r="N6" s="61"/>
      <c r="O6" s="61"/>
      <c r="P6" s="61"/>
      <c r="Q6" s="61"/>
      <c r="R6" s="61"/>
      <c r="S6" s="61"/>
      <c r="T6" s="61"/>
      <c r="U6" s="61"/>
      <c r="V6" s="61"/>
      <c r="W6" s="61"/>
      <c r="X6" s="61">
        <v>6.3837282551764091E-4</v>
      </c>
      <c r="Y6" s="61">
        <v>2.5320429819448401E-3</v>
      </c>
      <c r="Z6" s="61">
        <v>2.0688300206518403E-3</v>
      </c>
      <c r="AA6" s="61">
        <v>2.1240867404418401E-3</v>
      </c>
      <c r="AB6" s="61">
        <v>2.2372867090462499E-3</v>
      </c>
      <c r="AC6" s="61">
        <v>2.5509880155991892E-3</v>
      </c>
      <c r="AD6" s="61">
        <v>2.2688476869771415E-3</v>
      </c>
    </row>
    <row r="7" spans="1:30" ht="14.25">
      <c r="A7" s="59" t="s">
        <v>786</v>
      </c>
      <c r="B7" s="59" t="s">
        <v>48</v>
      </c>
      <c r="C7" s="59" t="s">
        <v>49</v>
      </c>
      <c r="D7" s="59" t="s">
        <v>50</v>
      </c>
      <c r="E7" s="59" t="s">
        <v>51</v>
      </c>
      <c r="F7" s="59" t="s">
        <v>52</v>
      </c>
      <c r="G7" s="59" t="s">
        <v>89</v>
      </c>
      <c r="H7" s="60" t="s">
        <v>55</v>
      </c>
      <c r="I7" s="61"/>
      <c r="J7" s="61"/>
      <c r="K7" s="61"/>
      <c r="L7" s="61"/>
      <c r="M7" s="61"/>
      <c r="N7" s="61"/>
      <c r="O7" s="61"/>
      <c r="P7" s="61"/>
      <c r="Q7" s="61"/>
      <c r="R7" s="61"/>
      <c r="S7" s="61"/>
      <c r="T7" s="61"/>
      <c r="U7" s="61"/>
      <c r="V7" s="61">
        <v>0.53403195996128194</v>
      </c>
      <c r="W7" s="61">
        <v>0.48746643873696793</v>
      </c>
      <c r="X7" s="61">
        <v>0.48485644929250898</v>
      </c>
      <c r="Y7" s="61">
        <v>0.49476217031666697</v>
      </c>
      <c r="Z7" s="61">
        <v>0.51442756602418405</v>
      </c>
      <c r="AA7" s="61">
        <v>0.49005604446491702</v>
      </c>
      <c r="AB7" s="61">
        <v>0.51030465748411602</v>
      </c>
      <c r="AC7" s="61">
        <v>0.47538638425663754</v>
      </c>
      <c r="AD7" s="61">
        <v>0.45988580960547359</v>
      </c>
    </row>
    <row r="8" spans="1:30" ht="14.25">
      <c r="A8" s="59" t="s">
        <v>786</v>
      </c>
      <c r="B8" s="59" t="s">
        <v>48</v>
      </c>
      <c r="C8" s="59" t="s">
        <v>49</v>
      </c>
      <c r="D8" s="59" t="s">
        <v>50</v>
      </c>
      <c r="E8" s="59" t="s">
        <v>51</v>
      </c>
      <c r="F8" s="59" t="s">
        <v>52</v>
      </c>
      <c r="G8" s="59" t="s">
        <v>90</v>
      </c>
      <c r="H8" s="60" t="s">
        <v>55</v>
      </c>
      <c r="I8" s="61"/>
      <c r="J8" s="61"/>
      <c r="K8" s="61"/>
      <c r="L8" s="61"/>
      <c r="M8" s="61"/>
      <c r="N8" s="61"/>
      <c r="O8" s="61"/>
      <c r="P8" s="61"/>
      <c r="Q8" s="61"/>
      <c r="R8" s="61">
        <v>4.5303964067525314E-2</v>
      </c>
      <c r="S8" s="61"/>
      <c r="T8" s="61"/>
      <c r="U8" s="61"/>
      <c r="V8" s="61"/>
      <c r="W8" s="61"/>
      <c r="X8" s="61"/>
      <c r="Y8" s="61"/>
      <c r="Z8" s="61"/>
      <c r="AA8" s="61"/>
      <c r="AB8" s="61"/>
      <c r="AC8" s="61"/>
      <c r="AD8" s="61"/>
    </row>
    <row r="9" spans="1:30" ht="14.25">
      <c r="A9" s="59" t="s">
        <v>786</v>
      </c>
      <c r="B9" s="59" t="s">
        <v>48</v>
      </c>
      <c r="C9" s="59" t="s">
        <v>49</v>
      </c>
      <c r="D9" s="59" t="s">
        <v>50</v>
      </c>
      <c r="E9" s="59" t="s">
        <v>51</v>
      </c>
      <c r="F9" s="59" t="s">
        <v>52</v>
      </c>
      <c r="G9" s="59" t="s">
        <v>91</v>
      </c>
      <c r="H9" s="60" t="s">
        <v>55</v>
      </c>
      <c r="I9" s="61"/>
      <c r="J9" s="61"/>
      <c r="K9" s="61"/>
      <c r="L9" s="61"/>
      <c r="M9" s="61"/>
      <c r="N9" s="61"/>
      <c r="O9" s="61"/>
      <c r="P9" s="61"/>
      <c r="Q9" s="61"/>
      <c r="R9" s="61"/>
      <c r="S9" s="61"/>
      <c r="T9" s="61"/>
      <c r="U9" s="61"/>
      <c r="V9" s="61"/>
      <c r="W9" s="61"/>
      <c r="X9" s="61"/>
      <c r="Y9" s="61"/>
      <c r="Z9" s="61"/>
      <c r="AA9" s="61"/>
      <c r="AB9" s="61"/>
      <c r="AC9" s="61">
        <v>1.2789250090007502E-2</v>
      </c>
      <c r="AD9" s="61">
        <v>1.1120433477833892E-3</v>
      </c>
    </row>
    <row r="10" spans="1:30" ht="14.25">
      <c r="A10" s="59" t="s">
        <v>786</v>
      </c>
      <c r="B10" s="59" t="s">
        <v>48</v>
      </c>
      <c r="C10" s="59" t="s">
        <v>49</v>
      </c>
      <c r="D10" s="59" t="s">
        <v>50</v>
      </c>
      <c r="E10" s="59" t="s">
        <v>51</v>
      </c>
      <c r="F10" s="59" t="s">
        <v>52</v>
      </c>
      <c r="G10" s="59" t="s">
        <v>92</v>
      </c>
      <c r="H10" s="60" t="s">
        <v>55</v>
      </c>
      <c r="I10" s="61"/>
      <c r="J10" s="61"/>
      <c r="K10" s="61"/>
      <c r="L10" s="61"/>
      <c r="M10" s="61"/>
      <c r="N10" s="61"/>
      <c r="O10" s="61"/>
      <c r="P10" s="61"/>
      <c r="Q10" s="61"/>
      <c r="R10" s="61"/>
      <c r="S10" s="61">
        <v>0.10246320084868332</v>
      </c>
      <c r="T10" s="61"/>
      <c r="U10" s="61"/>
      <c r="V10" s="61"/>
      <c r="W10" s="61"/>
      <c r="X10" s="61"/>
      <c r="Y10" s="61"/>
      <c r="Z10" s="61"/>
      <c r="AA10" s="61"/>
      <c r="AB10" s="61"/>
      <c r="AC10" s="61"/>
      <c r="AD10" s="61"/>
    </row>
    <row r="11" spans="1:30" ht="14.25">
      <c r="A11" s="59" t="s">
        <v>786</v>
      </c>
      <c r="B11" s="59" t="s">
        <v>48</v>
      </c>
      <c r="C11" s="59" t="s">
        <v>49</v>
      </c>
      <c r="D11" s="59" t="s">
        <v>50</v>
      </c>
      <c r="E11" s="59" t="s">
        <v>51</v>
      </c>
      <c r="F11" s="59" t="s">
        <v>52</v>
      </c>
      <c r="G11" s="59" t="s">
        <v>96</v>
      </c>
      <c r="H11" s="60" t="s">
        <v>55</v>
      </c>
      <c r="I11" s="61"/>
      <c r="J11" s="61"/>
      <c r="K11" s="61"/>
      <c r="L11" s="61"/>
      <c r="M11" s="61"/>
      <c r="N11" s="61"/>
      <c r="O11" s="61"/>
      <c r="P11" s="61"/>
      <c r="Q11" s="61"/>
      <c r="R11" s="61"/>
      <c r="S11" s="61"/>
      <c r="T11" s="61"/>
      <c r="U11" s="61"/>
      <c r="V11" s="61"/>
      <c r="W11" s="61"/>
      <c r="X11" s="61"/>
      <c r="Y11" s="61"/>
      <c r="Z11" s="61"/>
      <c r="AA11" s="61"/>
      <c r="AB11" s="61"/>
      <c r="AC11" s="61">
        <v>3.7536388434184799E-4</v>
      </c>
      <c r="AD11" s="61">
        <v>5.1512963573625793E-3</v>
      </c>
    </row>
    <row r="12" spans="1:30" ht="14.25">
      <c r="A12" s="59" t="s">
        <v>786</v>
      </c>
      <c r="B12" s="59" t="s">
        <v>48</v>
      </c>
      <c r="C12" s="59" t="s">
        <v>49</v>
      </c>
      <c r="D12" s="59" t="s">
        <v>50</v>
      </c>
      <c r="E12" s="59" t="s">
        <v>51</v>
      </c>
      <c r="F12" s="59" t="s">
        <v>52</v>
      </c>
      <c r="G12" s="59" t="s">
        <v>97</v>
      </c>
      <c r="H12" s="60" t="s">
        <v>55</v>
      </c>
      <c r="I12" s="61"/>
      <c r="J12" s="61"/>
      <c r="K12" s="61"/>
      <c r="L12" s="61"/>
      <c r="M12" s="61"/>
      <c r="N12" s="61"/>
      <c r="O12" s="61"/>
      <c r="P12" s="61"/>
      <c r="Q12" s="61"/>
      <c r="R12" s="61"/>
      <c r="S12" s="61"/>
      <c r="T12" s="61"/>
      <c r="U12" s="61"/>
      <c r="V12" s="61"/>
      <c r="W12" s="61"/>
      <c r="X12" s="61"/>
      <c r="Y12" s="61"/>
      <c r="Z12" s="61"/>
      <c r="AA12" s="61"/>
      <c r="AB12" s="61">
        <v>0.1367362932077327</v>
      </c>
      <c r="AC12" s="61">
        <v>0.1534234300600659</v>
      </c>
      <c r="AD12" s="61">
        <v>0.1294003734031319</v>
      </c>
    </row>
    <row r="13" spans="1:30" ht="14.25">
      <c r="A13" s="59" t="s">
        <v>786</v>
      </c>
      <c r="B13" s="59" t="s">
        <v>48</v>
      </c>
      <c r="C13" s="59" t="s">
        <v>49</v>
      </c>
      <c r="D13" s="59" t="s">
        <v>50</v>
      </c>
      <c r="E13" s="59" t="s">
        <v>51</v>
      </c>
      <c r="F13" s="59" t="s">
        <v>52</v>
      </c>
      <c r="G13" s="59" t="s">
        <v>100</v>
      </c>
      <c r="H13" s="60" t="s">
        <v>55</v>
      </c>
      <c r="I13" s="61"/>
      <c r="J13" s="61"/>
      <c r="K13" s="61"/>
      <c r="L13" s="61"/>
      <c r="M13" s="61"/>
      <c r="N13" s="61"/>
      <c r="O13" s="61"/>
      <c r="P13" s="61"/>
      <c r="Q13" s="61"/>
      <c r="R13" s="61"/>
      <c r="S13" s="61"/>
      <c r="T13" s="61"/>
      <c r="U13" s="61"/>
      <c r="V13" s="61"/>
      <c r="W13" s="61"/>
      <c r="X13" s="61"/>
      <c r="Y13" s="61"/>
      <c r="Z13" s="61"/>
      <c r="AA13" s="61"/>
      <c r="AB13" s="61"/>
      <c r="AC13" s="61">
        <v>5.167540509155229E-4</v>
      </c>
      <c r="AD13" s="61">
        <v>8.0790777236920842E-3</v>
      </c>
    </row>
    <row r="14" spans="1:30" ht="14.25">
      <c r="A14" s="59" t="s">
        <v>786</v>
      </c>
      <c r="B14" s="59" t="s">
        <v>48</v>
      </c>
      <c r="C14" s="59" t="s">
        <v>49</v>
      </c>
      <c r="D14" s="59" t="s">
        <v>50</v>
      </c>
      <c r="E14" s="59" t="s">
        <v>51</v>
      </c>
      <c r="F14" s="59" t="s">
        <v>52</v>
      </c>
      <c r="G14" s="59" t="s">
        <v>117</v>
      </c>
      <c r="H14" s="60" t="s">
        <v>55</v>
      </c>
      <c r="I14" s="61"/>
      <c r="J14" s="61"/>
      <c r="K14" s="61"/>
      <c r="L14" s="61"/>
      <c r="M14" s="61"/>
      <c r="N14" s="61"/>
      <c r="O14" s="61"/>
      <c r="P14" s="61"/>
      <c r="Q14" s="61"/>
      <c r="R14" s="61">
        <v>3.5982329059819113E-4</v>
      </c>
      <c r="S14" s="61"/>
      <c r="T14" s="61"/>
      <c r="U14" s="61"/>
      <c r="V14" s="61"/>
      <c r="W14" s="61"/>
      <c r="X14" s="61"/>
      <c r="Y14" s="61"/>
      <c r="Z14" s="61"/>
      <c r="AA14" s="61"/>
      <c r="AB14" s="61"/>
      <c r="AC14" s="61"/>
      <c r="AD14" s="61"/>
    </row>
    <row r="15" spans="1:30" ht="14.25">
      <c r="A15" s="59" t="s">
        <v>786</v>
      </c>
      <c r="B15" s="59" t="s">
        <v>48</v>
      </c>
      <c r="C15" s="59" t="s">
        <v>49</v>
      </c>
      <c r="D15" s="59" t="s">
        <v>50</v>
      </c>
      <c r="E15" s="59" t="s">
        <v>51</v>
      </c>
      <c r="F15" s="59" t="s">
        <v>52</v>
      </c>
      <c r="G15" s="59" t="s">
        <v>139</v>
      </c>
      <c r="H15" s="60" t="s">
        <v>55</v>
      </c>
      <c r="I15" s="61"/>
      <c r="J15" s="61"/>
      <c r="K15" s="61"/>
      <c r="L15" s="61"/>
      <c r="M15" s="61"/>
      <c r="N15" s="61"/>
      <c r="O15" s="61"/>
      <c r="P15" s="61"/>
      <c r="Q15" s="61"/>
      <c r="R15" s="61"/>
      <c r="S15" s="61"/>
      <c r="T15" s="61"/>
      <c r="U15" s="61"/>
      <c r="V15" s="61">
        <v>0.11705600056862121</v>
      </c>
      <c r="W15" s="61">
        <v>4.2354006016367203E-4</v>
      </c>
      <c r="X15" s="61">
        <v>6.9485603865224024E-2</v>
      </c>
      <c r="Y15" s="61">
        <v>8.0760477568632222E-2</v>
      </c>
      <c r="Z15" s="61">
        <v>9.8728757617885896E-2</v>
      </c>
      <c r="AA15" s="61">
        <v>0.11444580201640252</v>
      </c>
      <c r="AB15" s="61">
        <v>6.2378348259853098E-2</v>
      </c>
      <c r="AC15" s="61">
        <v>8.8812491313160172E-2</v>
      </c>
      <c r="AD15" s="61">
        <v>9.1764285363792886E-2</v>
      </c>
    </row>
    <row r="16" spans="1:30" ht="14.25">
      <c r="A16" s="59" t="s">
        <v>786</v>
      </c>
      <c r="B16" s="59" t="s">
        <v>48</v>
      </c>
      <c r="C16" s="59" t="s">
        <v>49</v>
      </c>
      <c r="D16" s="59" t="s">
        <v>50</v>
      </c>
      <c r="E16" s="59" t="s">
        <v>51</v>
      </c>
      <c r="F16" s="59" t="s">
        <v>52</v>
      </c>
      <c r="G16" s="59" t="s">
        <v>145</v>
      </c>
      <c r="H16" s="60" t="s">
        <v>55</v>
      </c>
      <c r="I16" s="61"/>
      <c r="J16" s="61"/>
      <c r="K16" s="61"/>
      <c r="L16" s="61"/>
      <c r="M16" s="61"/>
      <c r="N16" s="61"/>
      <c r="O16" s="61"/>
      <c r="P16" s="61"/>
      <c r="Q16" s="61"/>
      <c r="R16" s="61"/>
      <c r="S16" s="61"/>
      <c r="T16" s="61"/>
      <c r="U16" s="61"/>
      <c r="V16" s="61"/>
      <c r="W16" s="61"/>
      <c r="X16" s="61"/>
      <c r="Y16" s="61"/>
      <c r="Z16" s="61"/>
      <c r="AA16" s="61"/>
      <c r="AB16" s="61">
        <v>1.1267981790591772E-7</v>
      </c>
      <c r="AC16" s="61"/>
      <c r="AD16" s="61"/>
    </row>
    <row r="17" spans="1:30" ht="14.25">
      <c r="A17" s="59" t="s">
        <v>786</v>
      </c>
      <c r="B17" s="59" t="s">
        <v>48</v>
      </c>
      <c r="C17" s="59" t="s">
        <v>49</v>
      </c>
      <c r="D17" s="59" t="s">
        <v>50</v>
      </c>
      <c r="E17" s="59" t="s">
        <v>51</v>
      </c>
      <c r="F17" s="59" t="s">
        <v>52</v>
      </c>
      <c r="G17" s="59" t="s">
        <v>151</v>
      </c>
      <c r="H17" s="60" t="s">
        <v>55</v>
      </c>
      <c r="I17" s="61"/>
      <c r="J17" s="61"/>
      <c r="K17" s="61"/>
      <c r="L17" s="61"/>
      <c r="M17" s="61"/>
      <c r="N17" s="61"/>
      <c r="O17" s="61"/>
      <c r="P17" s="61"/>
      <c r="Q17" s="61"/>
      <c r="R17" s="61"/>
      <c r="S17" s="61"/>
      <c r="T17" s="61">
        <v>2.00573757025958E-2</v>
      </c>
      <c r="U17" s="61">
        <v>2.2570710969501823E-2</v>
      </c>
      <c r="V17" s="61">
        <v>2.5761769360982699E-2</v>
      </c>
      <c r="W17" s="61"/>
      <c r="X17" s="61">
        <v>3.15063747988708E-2</v>
      </c>
      <c r="Y17" s="61">
        <v>3.2557680096759904E-2</v>
      </c>
      <c r="Z17" s="61">
        <v>3.0646738252630999E-2</v>
      </c>
      <c r="AA17" s="61">
        <v>3.2573259808736196E-2</v>
      </c>
      <c r="AB17" s="61">
        <v>3.2700246476958295E-2</v>
      </c>
      <c r="AC17" s="61">
        <v>3.3346821841167079E-2</v>
      </c>
      <c r="AD17" s="61">
        <v>3.2660294392236958E-2</v>
      </c>
    </row>
    <row r="18" spans="1:30" ht="14.25">
      <c r="A18" s="59" t="s">
        <v>786</v>
      </c>
      <c r="B18" s="59" t="s">
        <v>48</v>
      </c>
      <c r="C18" s="59" t="s">
        <v>49</v>
      </c>
      <c r="D18" s="59" t="s">
        <v>50</v>
      </c>
      <c r="E18" s="59" t="s">
        <v>51</v>
      </c>
      <c r="F18" s="59" t="s">
        <v>52</v>
      </c>
      <c r="G18" s="59" t="s">
        <v>160</v>
      </c>
      <c r="H18" s="60" t="s">
        <v>55</v>
      </c>
      <c r="I18" s="61"/>
      <c r="J18" s="61"/>
      <c r="K18" s="61"/>
      <c r="L18" s="61"/>
      <c r="M18" s="61"/>
      <c r="N18" s="61"/>
      <c r="O18" s="61"/>
      <c r="P18" s="61"/>
      <c r="Q18" s="61"/>
      <c r="R18" s="61"/>
      <c r="S18" s="61"/>
      <c r="T18" s="61"/>
      <c r="U18" s="61">
        <v>0.10976392878525602</v>
      </c>
      <c r="V18" s="61">
        <v>0.20405218847533527</v>
      </c>
      <c r="W18" s="61"/>
      <c r="X18" s="61">
        <v>0.18413705052808033</v>
      </c>
      <c r="Y18" s="61">
        <v>0.16887951600779103</v>
      </c>
      <c r="Z18" s="61">
        <v>0.189793216856223</v>
      </c>
      <c r="AA18" s="61">
        <v>7.6405767712656392E-2</v>
      </c>
      <c r="AB18" s="61"/>
      <c r="AC18" s="61"/>
      <c r="AD18" s="61"/>
    </row>
    <row r="19" spans="1:30" ht="14.25">
      <c r="A19" s="59" t="s">
        <v>786</v>
      </c>
      <c r="B19" s="59" t="s">
        <v>48</v>
      </c>
      <c r="C19" s="59" t="s">
        <v>49</v>
      </c>
      <c r="D19" s="59" t="s">
        <v>50</v>
      </c>
      <c r="E19" s="59" t="s">
        <v>51</v>
      </c>
      <c r="F19" s="59" t="s">
        <v>52</v>
      </c>
      <c r="G19" s="59" t="s">
        <v>161</v>
      </c>
      <c r="H19" s="60" t="s">
        <v>55</v>
      </c>
      <c r="I19" s="61"/>
      <c r="J19" s="61"/>
      <c r="K19" s="61"/>
      <c r="L19" s="61"/>
      <c r="M19" s="61"/>
      <c r="N19" s="61"/>
      <c r="O19" s="61"/>
      <c r="P19" s="61"/>
      <c r="Q19" s="61"/>
      <c r="R19" s="61"/>
      <c r="S19" s="61">
        <v>3.0597255633797718E-3</v>
      </c>
      <c r="T19" s="61"/>
      <c r="U19" s="61"/>
      <c r="V19" s="61">
        <v>5.3536621837067963E-2</v>
      </c>
      <c r="W19" s="61"/>
      <c r="X19" s="61">
        <v>0.35723883938294898</v>
      </c>
      <c r="Y19" s="61">
        <v>0.40493221963825682</v>
      </c>
      <c r="Z19" s="61">
        <v>0.24145406264374922</v>
      </c>
      <c r="AA19" s="61">
        <v>0.23372609115410239</v>
      </c>
      <c r="AB19" s="61">
        <v>6.0709183632119412E-2</v>
      </c>
      <c r="AC19" s="61">
        <v>4.9589552216573081E-2</v>
      </c>
      <c r="AD19" s="61">
        <v>0.11361267143445798</v>
      </c>
    </row>
    <row r="20" spans="1:30" ht="14.25">
      <c r="A20" s="59" t="s">
        <v>786</v>
      </c>
      <c r="B20" s="59" t="s">
        <v>48</v>
      </c>
      <c r="C20" s="59" t="s">
        <v>49</v>
      </c>
      <c r="D20" s="59" t="s">
        <v>50</v>
      </c>
      <c r="E20" s="59" t="s">
        <v>51</v>
      </c>
      <c r="F20" s="59" t="s">
        <v>52</v>
      </c>
      <c r="G20" s="59" t="s">
        <v>162</v>
      </c>
      <c r="H20" s="60" t="s">
        <v>55</v>
      </c>
      <c r="I20" s="61"/>
      <c r="J20" s="61"/>
      <c r="K20" s="61"/>
      <c r="L20" s="61"/>
      <c r="M20" s="61"/>
      <c r="N20" s="61"/>
      <c r="O20" s="61"/>
      <c r="P20" s="61"/>
      <c r="Q20" s="61"/>
      <c r="R20" s="61"/>
      <c r="S20" s="61"/>
      <c r="T20" s="61"/>
      <c r="U20" s="61">
        <v>1.52421562975566E-5</v>
      </c>
      <c r="V20" s="61">
        <v>0.11998115871226199</v>
      </c>
      <c r="W20" s="61">
        <v>9.3159115971838791E-2</v>
      </c>
      <c r="X20" s="61">
        <v>4.8921682898871437E-2</v>
      </c>
      <c r="Y20" s="61">
        <v>4.4667281549659314E-2</v>
      </c>
      <c r="Z20" s="61">
        <v>2.9416082831774083E-2</v>
      </c>
      <c r="AA20" s="61">
        <v>6.1908174879345912E-2</v>
      </c>
      <c r="AB20" s="61">
        <v>1.1102271888253683E-2</v>
      </c>
      <c r="AC20" s="61">
        <v>4.5497456233911004E-5</v>
      </c>
      <c r="AD20" s="61"/>
    </row>
    <row r="21" spans="1:30" ht="14.25">
      <c r="A21" s="59" t="s">
        <v>786</v>
      </c>
      <c r="B21" s="59" t="s">
        <v>48</v>
      </c>
      <c r="C21" s="59" t="s">
        <v>49</v>
      </c>
      <c r="D21" s="59" t="s">
        <v>50</v>
      </c>
      <c r="E21" s="59" t="s">
        <v>51</v>
      </c>
      <c r="F21" s="59" t="s">
        <v>52</v>
      </c>
      <c r="G21" s="59" t="s">
        <v>164</v>
      </c>
      <c r="H21" s="60" t="s">
        <v>55</v>
      </c>
      <c r="I21" s="61"/>
      <c r="J21" s="61"/>
      <c r="K21" s="61"/>
      <c r="L21" s="61"/>
      <c r="M21" s="61"/>
      <c r="N21" s="61"/>
      <c r="O21" s="61"/>
      <c r="P21" s="61"/>
      <c r="Q21" s="61"/>
      <c r="R21" s="61"/>
      <c r="S21" s="61"/>
      <c r="T21" s="61"/>
      <c r="U21" s="61"/>
      <c r="V21" s="61">
        <v>4.3537915437239497E-4</v>
      </c>
      <c r="W21" s="61">
        <v>4.5486565285019391E-3</v>
      </c>
      <c r="X21" s="61">
        <v>5.6708791431291691E-2</v>
      </c>
      <c r="Y21" s="61">
        <v>3.0344253521178803E-2</v>
      </c>
      <c r="Z21" s="61">
        <v>1.0586124937642299E-2</v>
      </c>
      <c r="AA21" s="61"/>
      <c r="AB21" s="61"/>
      <c r="AC21" s="61"/>
      <c r="AD21" s="61"/>
    </row>
    <row r="22" spans="1:30" ht="14.25">
      <c r="A22" s="59" t="s">
        <v>786</v>
      </c>
      <c r="B22" s="59" t="s">
        <v>48</v>
      </c>
      <c r="C22" s="59" t="s">
        <v>49</v>
      </c>
      <c r="D22" s="59" t="s">
        <v>50</v>
      </c>
      <c r="E22" s="59" t="s">
        <v>51</v>
      </c>
      <c r="F22" s="59" t="s">
        <v>52</v>
      </c>
      <c r="G22" s="59" t="s">
        <v>166</v>
      </c>
      <c r="H22" s="60" t="s">
        <v>55</v>
      </c>
      <c r="I22" s="61"/>
      <c r="J22" s="61"/>
      <c r="K22" s="61"/>
      <c r="L22" s="61"/>
      <c r="M22" s="61"/>
      <c r="N22" s="61"/>
      <c r="O22" s="61"/>
      <c r="P22" s="61"/>
      <c r="Q22" s="61"/>
      <c r="R22" s="61"/>
      <c r="S22" s="61">
        <v>0.14902568525028911</v>
      </c>
      <c r="T22" s="61"/>
      <c r="U22" s="61"/>
      <c r="V22" s="61">
        <v>8.7630666558019293E-2</v>
      </c>
      <c r="W22" s="61">
        <v>0.13379103848446705</v>
      </c>
      <c r="X22" s="61">
        <v>0.14731686491163501</v>
      </c>
      <c r="Y22" s="61">
        <v>0.14682121500330375</v>
      </c>
      <c r="Z22" s="61">
        <v>5.0613505037439339E-2</v>
      </c>
      <c r="AA22" s="61">
        <v>4.9694053126323405E-2</v>
      </c>
      <c r="AB22" s="61">
        <v>5.1498995855962702E-2</v>
      </c>
      <c r="AC22" s="61">
        <v>3.3451747722385183E-2</v>
      </c>
      <c r="AD22" s="61"/>
    </row>
    <row r="23" spans="1:30" ht="14.25">
      <c r="A23" s="59" t="s">
        <v>786</v>
      </c>
      <c r="B23" s="59" t="s">
        <v>48</v>
      </c>
      <c r="C23" s="59" t="s">
        <v>49</v>
      </c>
      <c r="D23" s="59" t="s">
        <v>50</v>
      </c>
      <c r="E23" s="59" t="s">
        <v>51</v>
      </c>
      <c r="F23" s="59" t="s">
        <v>52</v>
      </c>
      <c r="G23" s="59" t="s">
        <v>169</v>
      </c>
      <c r="H23" s="60" t="s">
        <v>55</v>
      </c>
      <c r="I23" s="61"/>
      <c r="J23" s="61"/>
      <c r="K23" s="61"/>
      <c r="L23" s="61"/>
      <c r="M23" s="61"/>
      <c r="N23" s="61"/>
      <c r="O23" s="61"/>
      <c r="P23" s="61"/>
      <c r="Q23" s="61"/>
      <c r="R23" s="61">
        <v>0.3593679544586707</v>
      </c>
      <c r="S23" s="61">
        <v>0.56495536121069689</v>
      </c>
      <c r="T23" s="61">
        <v>0.25433625864498399</v>
      </c>
      <c r="U23" s="61">
        <v>0.26775635804379022</v>
      </c>
      <c r="V23" s="61">
        <v>0.944317731574701</v>
      </c>
      <c r="W23" s="61">
        <v>0.903306892983187</v>
      </c>
      <c r="X23" s="61">
        <v>0.38492338428090056</v>
      </c>
      <c r="Y23" s="61">
        <v>0.38232372915843404</v>
      </c>
      <c r="Z23" s="61">
        <v>0.37859770888735145</v>
      </c>
      <c r="AA23" s="61">
        <v>0.36525107058324796</v>
      </c>
      <c r="AB23" s="61">
        <v>0.32963865795006397</v>
      </c>
      <c r="AC23" s="61">
        <v>0.33563308296791644</v>
      </c>
      <c r="AD23" s="61">
        <v>0.26869505225027063</v>
      </c>
    </row>
    <row r="24" spans="1:30" ht="14.25">
      <c r="A24" s="59" t="s">
        <v>786</v>
      </c>
      <c r="B24" s="59" t="s">
        <v>48</v>
      </c>
      <c r="C24" s="59" t="s">
        <v>49</v>
      </c>
      <c r="D24" s="59" t="s">
        <v>50</v>
      </c>
      <c r="E24" s="59" t="s">
        <v>51</v>
      </c>
      <c r="F24" s="59" t="s">
        <v>52</v>
      </c>
      <c r="G24" s="59" t="s">
        <v>170</v>
      </c>
      <c r="H24" s="60" t="s">
        <v>55</v>
      </c>
      <c r="I24" s="61"/>
      <c r="J24" s="61"/>
      <c r="K24" s="61"/>
      <c r="L24" s="61"/>
      <c r="M24" s="61"/>
      <c r="N24" s="61"/>
      <c r="O24" s="61"/>
      <c r="P24" s="61"/>
      <c r="Q24" s="61"/>
      <c r="R24" s="61">
        <v>3.6797664737599531E-2</v>
      </c>
      <c r="S24" s="61"/>
      <c r="T24" s="61"/>
      <c r="U24" s="61"/>
      <c r="V24" s="61">
        <v>9.9315768706124803E-6</v>
      </c>
      <c r="W24" s="61">
        <v>5.3309230621655596E-5</v>
      </c>
      <c r="X24" s="61">
        <v>3.1069380668077197E-6</v>
      </c>
      <c r="Y24" s="61">
        <v>7.2835649104175796E-6</v>
      </c>
      <c r="Z24" s="61">
        <v>9.4802335734321605E-6</v>
      </c>
      <c r="AA24" s="61">
        <v>5.0557476305594E-6</v>
      </c>
      <c r="AB24" s="61">
        <v>2.4551612993201405E-6</v>
      </c>
      <c r="AC24" s="61"/>
      <c r="AD24" s="61"/>
    </row>
    <row r="25" spans="1:30" ht="14.25">
      <c r="A25" s="59" t="s">
        <v>786</v>
      </c>
      <c r="B25" s="59" t="s">
        <v>48</v>
      </c>
      <c r="C25" s="59" t="s">
        <v>49</v>
      </c>
      <c r="D25" s="59" t="s">
        <v>50</v>
      </c>
      <c r="E25" s="59" t="s">
        <v>51</v>
      </c>
      <c r="F25" s="59" t="s">
        <v>52</v>
      </c>
      <c r="G25" s="59" t="s">
        <v>179</v>
      </c>
      <c r="H25" s="60" t="s">
        <v>55</v>
      </c>
      <c r="I25" s="61">
        <v>1.4160416708089302E-4</v>
      </c>
      <c r="J25" s="61">
        <v>3.2810475677191473E-4</v>
      </c>
      <c r="K25" s="61">
        <v>5.2843639330855972E-5</v>
      </c>
      <c r="L25" s="61">
        <v>1.3571254486385882E-5</v>
      </c>
      <c r="M25" s="61">
        <v>1.7441918778196595E-5</v>
      </c>
      <c r="N25" s="61">
        <v>2.7843107478985487E-5</v>
      </c>
      <c r="O25" s="61">
        <v>1.5773616513397709E-4</v>
      </c>
      <c r="P25" s="61">
        <v>8.0592244069960711E-5</v>
      </c>
      <c r="Q25" s="61">
        <v>6.9104062657909956E-5</v>
      </c>
      <c r="R25" s="61">
        <v>3.2081669723752652E-5</v>
      </c>
      <c r="S25" s="61">
        <v>2.4620892069519885E-5</v>
      </c>
      <c r="T25" s="61">
        <v>9.4892353652946573E-6</v>
      </c>
      <c r="U25" s="61">
        <v>4.4339360247280141E-6</v>
      </c>
      <c r="V25" s="61">
        <v>2.8868829490161802E-5</v>
      </c>
      <c r="W25" s="61">
        <v>4.8267655560664737E-5</v>
      </c>
      <c r="X25" s="61">
        <v>8.3649109837810381E-5</v>
      </c>
      <c r="Y25" s="61">
        <v>1.1560091448167125E-4</v>
      </c>
      <c r="Z25" s="61">
        <v>1.0713420364860707E-4</v>
      </c>
      <c r="AA25" s="61">
        <v>1.3211326389783441E-4</v>
      </c>
      <c r="AB25" s="61">
        <v>1.6070069925032019E-4</v>
      </c>
      <c r="AC25" s="61">
        <v>2.1386833781281283E-4</v>
      </c>
      <c r="AD25" s="61">
        <v>2.084934670367467E-4</v>
      </c>
    </row>
    <row r="26" spans="1:30" ht="14.25">
      <c r="A26" s="59" t="s">
        <v>786</v>
      </c>
      <c r="B26" s="59" t="s">
        <v>48</v>
      </c>
      <c r="C26" s="59" t="s">
        <v>49</v>
      </c>
      <c r="D26" s="59" t="s">
        <v>50</v>
      </c>
      <c r="E26" s="59" t="s">
        <v>51</v>
      </c>
      <c r="F26" s="59" t="s">
        <v>52</v>
      </c>
      <c r="G26" s="59" t="s">
        <v>180</v>
      </c>
      <c r="H26" s="60" t="s">
        <v>55</v>
      </c>
      <c r="I26" s="61">
        <v>3.7029415682</v>
      </c>
      <c r="J26" s="61">
        <v>3.2310880784</v>
      </c>
      <c r="K26" s="61">
        <v>4.2569989391999998</v>
      </c>
      <c r="L26" s="61">
        <v>4.4753235044000004</v>
      </c>
      <c r="M26" s="61">
        <v>4.2061599019999996</v>
      </c>
      <c r="N26" s="61">
        <v>4.3706682799000003</v>
      </c>
      <c r="O26" s="61">
        <v>4.3527606723999996</v>
      </c>
      <c r="P26" s="61">
        <v>4.0709519857999998</v>
      </c>
      <c r="Q26" s="61">
        <v>4.2208152139999999</v>
      </c>
      <c r="R26" s="61">
        <v>4.8328802473000003</v>
      </c>
      <c r="S26" s="61">
        <v>4.3712240476000002</v>
      </c>
      <c r="T26" s="61">
        <v>3.1561890206490002</v>
      </c>
      <c r="U26" s="61">
        <v>3.994212000000001</v>
      </c>
      <c r="V26" s="61">
        <v>3.9865629999999999</v>
      </c>
      <c r="W26" s="61">
        <v>3.94265</v>
      </c>
      <c r="X26" s="61">
        <v>3.3900436670965521</v>
      </c>
      <c r="Y26" s="61">
        <v>2.244209335596846</v>
      </c>
      <c r="Z26" s="61">
        <v>2.3190310711178346</v>
      </c>
      <c r="AA26" s="61">
        <v>2.3420743104080817</v>
      </c>
      <c r="AB26" s="61">
        <v>2.3454449000227511</v>
      </c>
      <c r="AC26" s="61">
        <v>1.9767305811286526</v>
      </c>
      <c r="AD26" s="61">
        <v>1.921033433366526</v>
      </c>
    </row>
    <row r="27" spans="1:30" ht="14.25">
      <c r="A27" s="59" t="s">
        <v>786</v>
      </c>
      <c r="B27" s="59" t="s">
        <v>48</v>
      </c>
      <c r="C27" s="59" t="s">
        <v>49</v>
      </c>
      <c r="D27" s="59" t="s">
        <v>50</v>
      </c>
      <c r="E27" s="59" t="s">
        <v>51</v>
      </c>
      <c r="F27" s="59" t="s">
        <v>52</v>
      </c>
      <c r="G27" s="59" t="s">
        <v>181</v>
      </c>
      <c r="H27" s="60" t="s">
        <v>55</v>
      </c>
      <c r="I27" s="61"/>
      <c r="J27" s="61"/>
      <c r="K27" s="61"/>
      <c r="L27" s="61"/>
      <c r="M27" s="61"/>
      <c r="N27" s="61"/>
      <c r="O27" s="61"/>
      <c r="P27" s="61"/>
      <c r="Q27" s="61"/>
      <c r="R27" s="61"/>
      <c r="S27" s="61"/>
      <c r="T27" s="61">
        <v>7.5068999999999997E-2</v>
      </c>
      <c r="U27" s="61">
        <v>1.1861716099999997</v>
      </c>
      <c r="V27" s="61">
        <v>1.1169456781853762</v>
      </c>
      <c r="W27" s="61">
        <v>1.1377050077264634</v>
      </c>
      <c r="X27" s="61">
        <v>1.1812283206122574</v>
      </c>
      <c r="Y27" s="61">
        <v>1.1300009068881831</v>
      </c>
      <c r="Z27" s="61">
        <v>1.0862304386564348</v>
      </c>
      <c r="AA27" s="61">
        <v>1.0933173913497487</v>
      </c>
      <c r="AB27" s="61">
        <v>1.0614804727852807</v>
      </c>
      <c r="AC27" s="61">
        <v>1.0425678441336035</v>
      </c>
      <c r="AD27" s="61">
        <v>0.98963486160496217</v>
      </c>
    </row>
    <row r="28" spans="1:30" ht="14.25">
      <c r="A28" s="59" t="s">
        <v>786</v>
      </c>
      <c r="B28" s="59" t="s">
        <v>48</v>
      </c>
      <c r="C28" s="59" t="s">
        <v>49</v>
      </c>
      <c r="D28" s="59" t="s">
        <v>50</v>
      </c>
      <c r="E28" s="59" t="s">
        <v>51</v>
      </c>
      <c r="F28" s="59" t="s">
        <v>52</v>
      </c>
      <c r="G28" s="59" t="s">
        <v>183</v>
      </c>
      <c r="H28" s="60" t="s">
        <v>55</v>
      </c>
      <c r="I28" s="61">
        <v>1.9713702E-2</v>
      </c>
      <c r="J28" s="61">
        <v>2.1369527999999999E-2</v>
      </c>
      <c r="K28" s="61">
        <v>1.734878674E-2</v>
      </c>
      <c r="L28" s="61"/>
      <c r="M28" s="61"/>
      <c r="N28" s="61"/>
      <c r="O28" s="61"/>
      <c r="P28" s="61"/>
      <c r="Q28" s="61"/>
      <c r="R28" s="61">
        <v>0.11231513485</v>
      </c>
      <c r="S28" s="61">
        <v>3.8464090255E-3</v>
      </c>
      <c r="T28" s="61">
        <v>1.124503682E-2</v>
      </c>
      <c r="U28" s="61">
        <v>1.5957892899999999E-2</v>
      </c>
      <c r="V28" s="61">
        <v>1.48196427E-2</v>
      </c>
      <c r="W28" s="61">
        <v>9.6787716000000003E-3</v>
      </c>
      <c r="X28" s="61">
        <v>1.6306553620000001E-2</v>
      </c>
      <c r="Y28" s="61">
        <v>2.2864665980000001E-2</v>
      </c>
      <c r="Z28" s="61">
        <v>2.9022516249999995E-2</v>
      </c>
      <c r="AA28" s="61">
        <v>2.6151636800000003E-2</v>
      </c>
      <c r="AB28" s="61">
        <v>4.2824450800000011E-2</v>
      </c>
      <c r="AC28" s="61">
        <v>3.8210215679999993E-2</v>
      </c>
      <c r="AD28" s="61">
        <v>3.7888423080000011E-2</v>
      </c>
    </row>
    <row r="29" spans="1:30" ht="14.25">
      <c r="A29" s="59" t="s">
        <v>786</v>
      </c>
      <c r="B29" s="59" t="s">
        <v>48</v>
      </c>
      <c r="C29" s="59" t="s">
        <v>49</v>
      </c>
      <c r="D29" s="59" t="s">
        <v>50</v>
      </c>
      <c r="E29" s="59" t="s">
        <v>51</v>
      </c>
      <c r="F29" s="59" t="s">
        <v>52</v>
      </c>
      <c r="G29" s="59" t="s">
        <v>187</v>
      </c>
      <c r="H29" s="60" t="s">
        <v>55</v>
      </c>
      <c r="I29" s="61">
        <v>0.92270976748</v>
      </c>
      <c r="J29" s="61">
        <v>0.95122814199000005</v>
      </c>
      <c r="K29" s="61">
        <v>0.79674983397999999</v>
      </c>
      <c r="L29" s="61">
        <v>0.78622820529000004</v>
      </c>
      <c r="M29" s="61">
        <v>0.86522026981</v>
      </c>
      <c r="N29" s="61">
        <v>0.81765454558999995</v>
      </c>
      <c r="O29" s="61">
        <v>0.94093312194000001</v>
      </c>
      <c r="P29" s="61">
        <v>0.88358952441000005</v>
      </c>
      <c r="Q29" s="61">
        <v>0.91590775924000001</v>
      </c>
      <c r="R29" s="61">
        <v>1.0119345930999999</v>
      </c>
      <c r="S29" s="61">
        <v>1.0560667918</v>
      </c>
      <c r="T29" s="61">
        <v>0.86233664526300002</v>
      </c>
      <c r="U29" s="61">
        <v>1.691946959E-2</v>
      </c>
      <c r="V29" s="61">
        <v>3.0604402850000004E-2</v>
      </c>
      <c r="W29" s="61">
        <v>8.445977901E-2</v>
      </c>
      <c r="X29" s="61">
        <v>3.678625739E-2</v>
      </c>
      <c r="Y29" s="61">
        <v>3.2375563900000001E-2</v>
      </c>
      <c r="Z29" s="61">
        <v>4.4544270830000003E-2</v>
      </c>
      <c r="AA29" s="61">
        <v>2.989671948E-2</v>
      </c>
      <c r="AB29" s="61">
        <v>2.617621384E-2</v>
      </c>
      <c r="AC29" s="61">
        <v>3.7918884030000002E-2</v>
      </c>
      <c r="AD29" s="61">
        <v>3.8159030869999999E-2</v>
      </c>
    </row>
    <row r="30" spans="1:30" ht="14.25">
      <c r="A30" s="59" t="s">
        <v>786</v>
      </c>
      <c r="B30" s="59" t="s">
        <v>48</v>
      </c>
      <c r="C30" s="59" t="s">
        <v>49</v>
      </c>
      <c r="D30" s="59" t="s">
        <v>50</v>
      </c>
      <c r="E30" s="59" t="s">
        <v>51</v>
      </c>
      <c r="F30" s="59" t="s">
        <v>52</v>
      </c>
      <c r="G30" s="59" t="s">
        <v>188</v>
      </c>
      <c r="H30" s="60" t="s">
        <v>55</v>
      </c>
      <c r="I30" s="61">
        <v>0.47379651711999998</v>
      </c>
      <c r="J30" s="61">
        <v>0.48026520262</v>
      </c>
      <c r="K30" s="61">
        <v>0.49302539575999998</v>
      </c>
      <c r="L30" s="61">
        <v>0.20978083474000001</v>
      </c>
      <c r="M30" s="61">
        <v>0.20791752524000001</v>
      </c>
      <c r="N30" s="61">
        <v>0.17172265422999999</v>
      </c>
      <c r="O30" s="61">
        <v>0.20246168367</v>
      </c>
      <c r="P30" s="61">
        <v>0.21144455913999999</v>
      </c>
      <c r="Q30" s="61">
        <v>0.19849952094000001</v>
      </c>
      <c r="R30" s="61">
        <v>0.48067169100000001</v>
      </c>
      <c r="S30" s="61">
        <v>0.51959708000000004</v>
      </c>
      <c r="T30" s="61">
        <v>0.49772699999999997</v>
      </c>
      <c r="U30" s="61">
        <v>0.45164300000000002</v>
      </c>
      <c r="V30" s="61">
        <v>0.49989299999999998</v>
      </c>
      <c r="W30" s="61">
        <v>0.542879</v>
      </c>
      <c r="X30" s="61">
        <v>0.5069606499999999</v>
      </c>
      <c r="Y30" s="61">
        <v>0.46608383999999992</v>
      </c>
      <c r="Z30" s="61">
        <v>0.47939632583778535</v>
      </c>
      <c r="AA30" s="61">
        <v>0.44714956700457414</v>
      </c>
      <c r="AB30" s="61">
        <v>0.39082218732372587</v>
      </c>
      <c r="AC30" s="61">
        <v>0.40188059166067047</v>
      </c>
      <c r="AD30" s="61">
        <v>0.35590719188994202</v>
      </c>
    </row>
    <row r="31" spans="1:30" ht="14.25">
      <c r="A31" s="59" t="s">
        <v>786</v>
      </c>
      <c r="B31" s="59" t="s">
        <v>48</v>
      </c>
      <c r="C31" s="59" t="s">
        <v>49</v>
      </c>
      <c r="D31" s="59" t="s">
        <v>50</v>
      </c>
      <c r="E31" s="59" t="s">
        <v>51</v>
      </c>
      <c r="F31" s="59" t="s">
        <v>52</v>
      </c>
      <c r="G31" s="59" t="s">
        <v>193</v>
      </c>
      <c r="H31" s="60" t="s">
        <v>55</v>
      </c>
      <c r="I31" s="61"/>
      <c r="J31" s="61"/>
      <c r="K31" s="61"/>
      <c r="L31" s="61"/>
      <c r="M31" s="61"/>
      <c r="N31" s="61"/>
      <c r="O31" s="61"/>
      <c r="P31" s="61"/>
      <c r="Q31" s="61"/>
      <c r="R31" s="61"/>
      <c r="S31" s="61">
        <v>8.9860346535381737E-6</v>
      </c>
      <c r="T31" s="61">
        <v>1.3649927442593871E-6</v>
      </c>
      <c r="U31" s="61">
        <v>1.9565899736872101E-6</v>
      </c>
      <c r="V31" s="61">
        <v>5.6357747228174622E-5</v>
      </c>
      <c r="W31" s="61">
        <v>8.1540606616696594E-5</v>
      </c>
      <c r="X31" s="61">
        <v>1.0925345529401517E-4</v>
      </c>
      <c r="Y31" s="61">
        <v>1.8093692680443179E-4</v>
      </c>
      <c r="Z31" s="61">
        <v>2.1170073180332337E-4</v>
      </c>
      <c r="AA31" s="61">
        <v>2.7476827587040665E-4</v>
      </c>
      <c r="AB31" s="61">
        <v>4.6933411134353846E-4</v>
      </c>
      <c r="AC31" s="61">
        <v>4.727683260356222E-4</v>
      </c>
      <c r="AD31" s="61">
        <v>6.7636309265659163E-4</v>
      </c>
    </row>
    <row r="32" spans="1:30" ht="14.25">
      <c r="A32" s="59" t="s">
        <v>786</v>
      </c>
      <c r="B32" s="59" t="s">
        <v>48</v>
      </c>
      <c r="C32" s="59" t="s">
        <v>49</v>
      </c>
      <c r="D32" s="59" t="s">
        <v>50</v>
      </c>
      <c r="E32" s="59" t="s">
        <v>51</v>
      </c>
      <c r="F32" s="59" t="s">
        <v>52</v>
      </c>
      <c r="G32" s="59" t="s">
        <v>196</v>
      </c>
      <c r="H32" s="60" t="s">
        <v>55</v>
      </c>
      <c r="I32" s="61">
        <v>7.074098851631682E-5</v>
      </c>
      <c r="J32" s="61">
        <v>7.0188276569794803E-5</v>
      </c>
      <c r="K32" s="61">
        <v>4.8246672101876132E-5</v>
      </c>
      <c r="L32" s="61">
        <v>1.2137031475604184E-5</v>
      </c>
      <c r="M32" s="61">
        <v>1.7192570408209226E-5</v>
      </c>
      <c r="N32" s="61">
        <v>3.4371142676047714E-5</v>
      </c>
      <c r="O32" s="61">
        <v>2.3036463288233399E-4</v>
      </c>
      <c r="P32" s="61">
        <v>2.1501790388192121E-4</v>
      </c>
      <c r="Q32" s="61">
        <v>1.5044728839471122E-4</v>
      </c>
      <c r="R32" s="61">
        <v>8.6629824627516703E-5</v>
      </c>
      <c r="S32" s="61">
        <v>4.5606552774730079E-5</v>
      </c>
      <c r="T32" s="61">
        <v>1.1697664285011806E-5</v>
      </c>
      <c r="U32" s="61">
        <v>1.4148039233896138E-4</v>
      </c>
      <c r="V32" s="61">
        <v>3.9576083740471089E-4</v>
      </c>
      <c r="W32" s="61">
        <v>4.2569322056825842E-4</v>
      </c>
      <c r="X32" s="61">
        <v>8.2766925252804107E-4</v>
      </c>
      <c r="Y32" s="61">
        <v>1.6309098759486472E-3</v>
      </c>
      <c r="Z32" s="61">
        <v>1.3164284580297763E-3</v>
      </c>
      <c r="AA32" s="61">
        <v>1.2415653377619916E-3</v>
      </c>
      <c r="AB32" s="61">
        <v>1.4442681089565101E-3</v>
      </c>
      <c r="AC32" s="61">
        <v>1.5381225596153287E-3</v>
      </c>
      <c r="AD32" s="61">
        <v>1.8769912516626629E-3</v>
      </c>
    </row>
    <row r="33" spans="1:30" ht="14.25">
      <c r="A33" s="59" t="s">
        <v>786</v>
      </c>
      <c r="B33" s="59" t="s">
        <v>48</v>
      </c>
      <c r="C33" s="59" t="s">
        <v>49</v>
      </c>
      <c r="D33" s="59" t="s">
        <v>50</v>
      </c>
      <c r="E33" s="59" t="s">
        <v>51</v>
      </c>
      <c r="F33" s="59" t="s">
        <v>52</v>
      </c>
      <c r="G33" s="59" t="s">
        <v>197</v>
      </c>
      <c r="H33" s="60" t="s">
        <v>55</v>
      </c>
      <c r="I33" s="61">
        <v>0.13000680000000001</v>
      </c>
      <c r="J33" s="61"/>
      <c r="K33" s="61"/>
      <c r="L33" s="61"/>
      <c r="M33" s="61"/>
      <c r="N33" s="61"/>
      <c r="O33" s="61"/>
      <c r="P33" s="61"/>
      <c r="Q33" s="61"/>
      <c r="R33" s="61"/>
      <c r="S33" s="61"/>
      <c r="T33" s="61"/>
      <c r="U33" s="61">
        <v>7.0361999999999994E-2</v>
      </c>
      <c r="V33" s="61">
        <v>2.511E-2</v>
      </c>
      <c r="W33" s="61">
        <v>0.38106000000000001</v>
      </c>
      <c r="X33" s="61">
        <v>0.45670400000000005</v>
      </c>
      <c r="Y33" s="61">
        <v>0.52183740000000012</v>
      </c>
      <c r="Z33" s="61">
        <v>0.42095749999999998</v>
      </c>
      <c r="AA33" s="61">
        <v>0.54640780000000011</v>
      </c>
      <c r="AB33" s="61">
        <v>0.5437833299999999</v>
      </c>
      <c r="AC33" s="61">
        <v>0.56261539999999999</v>
      </c>
      <c r="AD33" s="61">
        <v>0.5361764</v>
      </c>
    </row>
    <row r="34" spans="1:30" ht="14.25">
      <c r="A34" s="59" t="s">
        <v>786</v>
      </c>
      <c r="B34" s="59" t="s">
        <v>48</v>
      </c>
      <c r="C34" s="59" t="s">
        <v>49</v>
      </c>
      <c r="D34" s="59" t="s">
        <v>50</v>
      </c>
      <c r="E34" s="59" t="s">
        <v>51</v>
      </c>
      <c r="F34" s="59" t="s">
        <v>52</v>
      </c>
      <c r="G34" s="59" t="s">
        <v>198</v>
      </c>
      <c r="H34" s="60" t="s">
        <v>55</v>
      </c>
      <c r="I34" s="61"/>
      <c r="J34" s="61"/>
      <c r="K34" s="61"/>
      <c r="L34" s="61"/>
      <c r="M34" s="61"/>
      <c r="N34" s="61"/>
      <c r="O34" s="61"/>
      <c r="P34" s="61"/>
      <c r="Q34" s="61"/>
      <c r="R34" s="61"/>
      <c r="S34" s="61"/>
      <c r="T34" s="61">
        <v>0.31449751504899998</v>
      </c>
      <c r="U34" s="61">
        <v>0.16993751239177546</v>
      </c>
      <c r="V34" s="61">
        <v>0.16342779425835466</v>
      </c>
      <c r="W34" s="61">
        <v>0.15989497226296809</v>
      </c>
      <c r="X34" s="61">
        <v>0.14963222198547524</v>
      </c>
      <c r="Y34" s="61">
        <v>0.14761187040833798</v>
      </c>
      <c r="Z34" s="61">
        <v>0.14055314636902386</v>
      </c>
      <c r="AA34" s="61">
        <v>9.5770874975352402E-2</v>
      </c>
      <c r="AB34" s="61">
        <v>5.9095899841891106E-2</v>
      </c>
      <c r="AC34" s="61">
        <v>6.6249578703862264E-2</v>
      </c>
      <c r="AD34" s="61">
        <v>6.3332930023179856E-2</v>
      </c>
    </row>
    <row r="35" spans="1:30" ht="14.25">
      <c r="A35" s="59" t="s">
        <v>786</v>
      </c>
      <c r="B35" s="59" t="s">
        <v>48</v>
      </c>
      <c r="C35" s="59" t="s">
        <v>49</v>
      </c>
      <c r="D35" s="59" t="s">
        <v>50</v>
      </c>
      <c r="E35" s="59" t="s">
        <v>51</v>
      </c>
      <c r="F35" s="59" t="s">
        <v>52</v>
      </c>
      <c r="G35" s="59" t="s">
        <v>199</v>
      </c>
      <c r="H35" s="60" t="s">
        <v>55</v>
      </c>
      <c r="I35" s="61"/>
      <c r="J35" s="61">
        <v>6.575508947E-2</v>
      </c>
      <c r="K35" s="61">
        <v>7.3302047947999993E-2</v>
      </c>
      <c r="L35" s="61">
        <v>0.11565022971</v>
      </c>
      <c r="M35" s="61">
        <v>8.7087491559999994E-2</v>
      </c>
      <c r="N35" s="61">
        <v>0.11378812997</v>
      </c>
      <c r="O35" s="61">
        <v>0.11498362957</v>
      </c>
      <c r="P35" s="61">
        <v>0.11575541111</v>
      </c>
      <c r="Q35" s="61">
        <v>0.11486334786999999</v>
      </c>
      <c r="R35" s="61">
        <v>0.1697604238</v>
      </c>
      <c r="S35" s="61">
        <v>0.14903882081</v>
      </c>
      <c r="T35" s="61">
        <v>1.5016107662999999E-2</v>
      </c>
      <c r="U35" s="61"/>
      <c r="V35" s="61"/>
      <c r="W35" s="61"/>
      <c r="X35" s="61"/>
      <c r="Y35" s="61"/>
      <c r="Z35" s="61"/>
      <c r="AA35" s="61"/>
      <c r="AB35" s="61"/>
      <c r="AC35" s="61"/>
      <c r="AD35" s="61"/>
    </row>
    <row r="36" spans="1:30" ht="14.25">
      <c r="A36" s="59" t="s">
        <v>786</v>
      </c>
      <c r="B36" s="59" t="s">
        <v>48</v>
      </c>
      <c r="C36" s="59" t="s">
        <v>49</v>
      </c>
      <c r="D36" s="59" t="s">
        <v>50</v>
      </c>
      <c r="E36" s="59" t="s">
        <v>51</v>
      </c>
      <c r="F36" s="59" t="s">
        <v>52</v>
      </c>
      <c r="G36" s="59" t="s">
        <v>201</v>
      </c>
      <c r="H36" s="60" t="s">
        <v>55</v>
      </c>
      <c r="I36" s="61"/>
      <c r="J36" s="61">
        <v>3.9852503480000002E-2</v>
      </c>
      <c r="K36" s="61">
        <v>4.9221198229999999E-2</v>
      </c>
      <c r="L36" s="61">
        <v>5.132164996E-2</v>
      </c>
      <c r="M36" s="61">
        <v>4.7939859670000001E-2</v>
      </c>
      <c r="N36" s="61">
        <v>5.6391570999000003E-2</v>
      </c>
      <c r="O36" s="61">
        <v>5.8425403850000002E-2</v>
      </c>
      <c r="P36" s="61">
        <v>6.1312164650000001E-2</v>
      </c>
      <c r="Q36" s="61">
        <v>6.2414538620000001E-2</v>
      </c>
      <c r="R36" s="61">
        <v>0.13078976107000001</v>
      </c>
      <c r="S36" s="61">
        <v>0.22365159950999999</v>
      </c>
      <c r="T36" s="61">
        <v>6.0858266146999997E-2</v>
      </c>
      <c r="U36" s="61">
        <v>1.7662143999999999E-4</v>
      </c>
      <c r="V36" s="61"/>
      <c r="W36" s="61"/>
      <c r="X36" s="61"/>
      <c r="Y36" s="61"/>
      <c r="Z36" s="61"/>
      <c r="AA36" s="61"/>
      <c r="AB36" s="61"/>
      <c r="AC36" s="61"/>
      <c r="AD36" s="61"/>
    </row>
    <row r="37" spans="1:30" ht="14.25">
      <c r="A37" s="59" t="s">
        <v>786</v>
      </c>
      <c r="B37" s="59" t="s">
        <v>48</v>
      </c>
      <c r="C37" s="59" t="s">
        <v>49</v>
      </c>
      <c r="D37" s="59" t="s">
        <v>50</v>
      </c>
      <c r="E37" s="59" t="s">
        <v>51</v>
      </c>
      <c r="F37" s="59" t="s">
        <v>52</v>
      </c>
      <c r="G37" s="59" t="s">
        <v>205</v>
      </c>
      <c r="H37" s="60" t="s">
        <v>55</v>
      </c>
      <c r="I37" s="61"/>
      <c r="J37" s="61"/>
      <c r="K37" s="61"/>
      <c r="L37" s="61"/>
      <c r="M37" s="61"/>
      <c r="N37" s="61"/>
      <c r="O37" s="61"/>
      <c r="P37" s="61"/>
      <c r="Q37" s="61"/>
      <c r="R37" s="61"/>
      <c r="S37" s="61">
        <v>1.66452971121015E-5</v>
      </c>
      <c r="T37" s="61">
        <v>1.6826673866917486E-6</v>
      </c>
      <c r="U37" s="61">
        <v>6.2431915025369615E-5</v>
      </c>
      <c r="V37" s="61">
        <v>7.7260455762040664E-4</v>
      </c>
      <c r="W37" s="61">
        <v>7.1914169094300557E-4</v>
      </c>
      <c r="X37" s="61">
        <v>1.0810124083165057E-3</v>
      </c>
      <c r="Y37" s="61">
        <v>2.5526772186212484E-3</v>
      </c>
      <c r="Z37" s="61">
        <v>2.6013061976519172E-3</v>
      </c>
      <c r="AA37" s="61">
        <v>2.5821992218823188E-3</v>
      </c>
      <c r="AB37" s="61">
        <v>4.2180543869510629E-3</v>
      </c>
      <c r="AC37" s="61">
        <v>3.4001088481990373E-3</v>
      </c>
      <c r="AD37" s="61">
        <v>6.0890522178336315E-3</v>
      </c>
    </row>
    <row r="38" spans="1:30" ht="14.25">
      <c r="A38" s="59" t="s">
        <v>786</v>
      </c>
      <c r="B38" s="59" t="s">
        <v>48</v>
      </c>
      <c r="C38" s="59" t="s">
        <v>49</v>
      </c>
      <c r="D38" s="59" t="s">
        <v>50</v>
      </c>
      <c r="E38" s="59" t="s">
        <v>51</v>
      </c>
      <c r="F38" s="59" t="s">
        <v>207</v>
      </c>
      <c r="G38" s="59" t="s">
        <v>208</v>
      </c>
      <c r="H38" s="60" t="s">
        <v>55</v>
      </c>
      <c r="I38" s="61">
        <v>3.4501158314994304E-8</v>
      </c>
      <c r="J38" s="61">
        <v>3.6760612106238541E-8</v>
      </c>
      <c r="K38" s="61">
        <v>7.1426349944110278E-9</v>
      </c>
      <c r="L38" s="61">
        <v>1.0045415327106088E-8</v>
      </c>
      <c r="M38" s="61">
        <v>3.5883667892527095E-8</v>
      </c>
      <c r="N38" s="61">
        <v>1.1069544646423925E-7</v>
      </c>
      <c r="O38" s="61">
        <v>9.6969254350868835E-7</v>
      </c>
      <c r="P38" s="61">
        <v>6.3124695343518197E-7</v>
      </c>
      <c r="Q38" s="61">
        <v>7.7283659012016125E-7</v>
      </c>
      <c r="R38" s="61">
        <v>5.0210104340239857E-7</v>
      </c>
      <c r="S38" s="61">
        <v>1.5619914502712676E-7</v>
      </c>
      <c r="T38" s="61">
        <v>2.9131660620786603E-7</v>
      </c>
      <c r="U38" s="61">
        <v>6.5953615189957541E-7</v>
      </c>
      <c r="V38" s="61">
        <v>3.0197539230905886E-6</v>
      </c>
      <c r="W38" s="61">
        <v>1.715965452820312E-6</v>
      </c>
      <c r="X38" s="61">
        <v>1.6152682967388961E-6</v>
      </c>
      <c r="Y38" s="61">
        <v>2.5515766132834664E-6</v>
      </c>
      <c r="Z38" s="61">
        <v>2.0404307724292736E-6</v>
      </c>
      <c r="AA38" s="61">
        <v>1.1742044318402061E-6</v>
      </c>
      <c r="AB38" s="61">
        <v>3.7553810274437991E-6</v>
      </c>
      <c r="AC38" s="61">
        <v>2.2563434317395059E-6</v>
      </c>
      <c r="AD38" s="61">
        <v>1.0726297722139308E-6</v>
      </c>
    </row>
    <row r="39" spans="1:30" ht="14.25">
      <c r="A39" s="59" t="s">
        <v>786</v>
      </c>
      <c r="B39" s="59" t="s">
        <v>48</v>
      </c>
      <c r="C39" s="59" t="s">
        <v>49</v>
      </c>
      <c r="D39" s="59" t="s">
        <v>50</v>
      </c>
      <c r="E39" s="59" t="s">
        <v>51</v>
      </c>
      <c r="F39" s="59" t="s">
        <v>207</v>
      </c>
      <c r="G39" s="59" t="s">
        <v>209</v>
      </c>
      <c r="H39" s="60" t="s">
        <v>55</v>
      </c>
      <c r="I39" s="61"/>
      <c r="J39" s="61"/>
      <c r="K39" s="61"/>
      <c r="L39" s="61"/>
      <c r="M39" s="61"/>
      <c r="N39" s="61"/>
      <c r="O39" s="61"/>
      <c r="P39" s="61"/>
      <c r="Q39" s="61"/>
      <c r="R39" s="61"/>
      <c r="S39" s="61"/>
      <c r="T39" s="61"/>
      <c r="U39" s="61">
        <v>6.6502837039160607E-3</v>
      </c>
      <c r="V39" s="61">
        <v>4.9230599718212706E-3</v>
      </c>
      <c r="W39" s="61">
        <v>3.4371454518358005E-3</v>
      </c>
      <c r="X39" s="61">
        <v>3.8530172156349051E-3</v>
      </c>
      <c r="Y39" s="61">
        <v>3.4172164174346761E-3</v>
      </c>
      <c r="Z39" s="61">
        <v>4.4218333019407707E-4</v>
      </c>
      <c r="AA39" s="61"/>
      <c r="AB39" s="61"/>
      <c r="AC39" s="61"/>
      <c r="AD39" s="61"/>
    </row>
    <row r="40" spans="1:30" ht="14.25">
      <c r="A40" s="59" t="s">
        <v>786</v>
      </c>
      <c r="B40" s="59" t="s">
        <v>48</v>
      </c>
      <c r="C40" s="59" t="s">
        <v>49</v>
      </c>
      <c r="D40" s="59" t="s">
        <v>50</v>
      </c>
      <c r="E40" s="59" t="s">
        <v>51</v>
      </c>
      <c r="F40" s="59" t="s">
        <v>207</v>
      </c>
      <c r="G40" s="59" t="s">
        <v>211</v>
      </c>
      <c r="H40" s="60" t="s">
        <v>55</v>
      </c>
      <c r="I40" s="61">
        <v>1.6899474710000001E-2</v>
      </c>
      <c r="J40" s="61">
        <v>8.0644974600000002E-3</v>
      </c>
      <c r="K40" s="61">
        <v>7.83632672E-3</v>
      </c>
      <c r="L40" s="61">
        <v>7.8612682499999992E-3</v>
      </c>
      <c r="M40" s="61">
        <v>2.5863002897000002E-2</v>
      </c>
      <c r="N40" s="61">
        <v>3.7765313979000001E-2</v>
      </c>
      <c r="O40" s="61">
        <v>4.0970467208000003E-2</v>
      </c>
      <c r="P40" s="61">
        <v>5.4764414220000002E-2</v>
      </c>
      <c r="Q40" s="61">
        <v>4.6687003400000003E-2</v>
      </c>
      <c r="R40" s="61">
        <v>2.7146373578E-2</v>
      </c>
      <c r="S40" s="61">
        <v>1.2906340493E-3</v>
      </c>
      <c r="T40" s="61">
        <v>2.4983840874000001E-2</v>
      </c>
      <c r="U40" s="61">
        <v>1.028783439E-2</v>
      </c>
      <c r="V40" s="61">
        <v>9.5415150800000018E-3</v>
      </c>
      <c r="W40" s="61">
        <v>7.3706126399999987E-3</v>
      </c>
      <c r="X40" s="61">
        <v>2.9894949099999999E-3</v>
      </c>
      <c r="Y40" s="61">
        <v>5.6663615399999987E-3</v>
      </c>
      <c r="Z40" s="61">
        <v>5.6456376800000001E-3</v>
      </c>
      <c r="AA40" s="61">
        <v>6.1220781799999997E-3</v>
      </c>
      <c r="AB40" s="61">
        <v>8.5195892600000017E-3</v>
      </c>
      <c r="AC40" s="61">
        <v>9.3578121199999979E-3</v>
      </c>
      <c r="AD40" s="61">
        <v>1.1771048340000001E-2</v>
      </c>
    </row>
    <row r="41" spans="1:30" ht="14.25">
      <c r="A41" s="59" t="s">
        <v>786</v>
      </c>
      <c r="B41" s="59" t="s">
        <v>48</v>
      </c>
      <c r="C41" s="59" t="s">
        <v>49</v>
      </c>
      <c r="D41" s="59" t="s">
        <v>50</v>
      </c>
      <c r="E41" s="59" t="s">
        <v>51</v>
      </c>
      <c r="F41" s="59" t="s">
        <v>207</v>
      </c>
      <c r="G41" s="59" t="s">
        <v>215</v>
      </c>
      <c r="H41" s="60" t="s">
        <v>55</v>
      </c>
      <c r="I41" s="61">
        <v>4.3895530699999998E-3</v>
      </c>
      <c r="J41" s="61"/>
      <c r="K41" s="61"/>
      <c r="L41" s="61"/>
      <c r="M41" s="61"/>
      <c r="N41" s="61">
        <v>1.1030763422E-2</v>
      </c>
      <c r="O41" s="61">
        <v>2.0468186406999999E-2</v>
      </c>
      <c r="P41" s="61">
        <v>1.2876598580000001E-2</v>
      </c>
      <c r="Q41" s="61">
        <v>1.100926424E-2</v>
      </c>
      <c r="R41" s="61">
        <v>3.4503211988E-3</v>
      </c>
      <c r="S41" s="61">
        <v>6.1237360396999996E-3</v>
      </c>
      <c r="T41" s="61">
        <v>7.9238483969999995E-3</v>
      </c>
      <c r="U41" s="61"/>
      <c r="V41" s="61"/>
      <c r="W41" s="61"/>
      <c r="X41" s="61"/>
      <c r="Y41" s="61">
        <v>6.1234319999999999E-5</v>
      </c>
      <c r="Z41" s="61">
        <v>4.2072559999999991E-5</v>
      </c>
      <c r="AA41" s="61"/>
      <c r="AB41" s="61">
        <v>8.4769960000000014E-5</v>
      </c>
      <c r="AC41" s="61">
        <v>6.1286389999999996E-5</v>
      </c>
      <c r="AD41" s="61">
        <v>1.025779E-4</v>
      </c>
    </row>
    <row r="42" spans="1:30" ht="14.25">
      <c r="A42" s="59" t="s">
        <v>786</v>
      </c>
      <c r="B42" s="59" t="s">
        <v>48</v>
      </c>
      <c r="C42" s="59" t="s">
        <v>49</v>
      </c>
      <c r="D42" s="59" t="s">
        <v>50</v>
      </c>
      <c r="E42" s="59" t="s">
        <v>51</v>
      </c>
      <c r="F42" s="59" t="s">
        <v>207</v>
      </c>
      <c r="G42" s="59" t="s">
        <v>218</v>
      </c>
      <c r="H42" s="60" t="s">
        <v>55</v>
      </c>
      <c r="I42" s="61"/>
      <c r="J42" s="61"/>
      <c r="K42" s="61"/>
      <c r="L42" s="61"/>
      <c r="M42" s="61"/>
      <c r="N42" s="61"/>
      <c r="O42" s="61"/>
      <c r="P42" s="61"/>
      <c r="Q42" s="61"/>
      <c r="R42" s="61"/>
      <c r="S42" s="61">
        <v>5.7008938835503655E-8</v>
      </c>
      <c r="T42" s="61">
        <v>4.1904857288114969E-8</v>
      </c>
      <c r="U42" s="61">
        <v>2.9103753750486552E-7</v>
      </c>
      <c r="V42" s="61">
        <v>5.8951655226210623E-6</v>
      </c>
      <c r="W42" s="61">
        <v>2.8988535351671378E-6</v>
      </c>
      <c r="X42" s="61">
        <v>2.1096894275118139E-6</v>
      </c>
      <c r="Y42" s="61">
        <v>3.993691857747111E-6</v>
      </c>
      <c r="Z42" s="61">
        <v>4.031958730323878E-6</v>
      </c>
      <c r="AA42" s="61">
        <v>2.4421024637285678E-6</v>
      </c>
      <c r="AB42" s="61">
        <v>1.0967770678622035E-5</v>
      </c>
      <c r="AC42" s="61">
        <v>4.9877776116565947E-6</v>
      </c>
      <c r="AD42" s="61">
        <v>3.4796638970097012E-6</v>
      </c>
    </row>
    <row r="43" spans="1:30" ht="14.25">
      <c r="A43" s="59" t="s">
        <v>786</v>
      </c>
      <c r="B43" s="59" t="s">
        <v>48</v>
      </c>
      <c r="C43" s="59" t="s">
        <v>49</v>
      </c>
      <c r="D43" s="59" t="s">
        <v>50</v>
      </c>
      <c r="E43" s="59" t="s">
        <v>51</v>
      </c>
      <c r="F43" s="59" t="s">
        <v>207</v>
      </c>
      <c r="G43" s="59" t="s">
        <v>220</v>
      </c>
      <c r="H43" s="60" t="s">
        <v>55</v>
      </c>
      <c r="I43" s="61">
        <v>9.922630431956376E-7</v>
      </c>
      <c r="J43" s="61">
        <v>1.2213005614346322E-6</v>
      </c>
      <c r="K43" s="61">
        <v>9.9264373046284631E-8</v>
      </c>
      <c r="L43" s="61"/>
      <c r="M43" s="61">
        <v>1.2900697533171423E-9</v>
      </c>
      <c r="N43" s="61">
        <v>4.7971008872820259E-9</v>
      </c>
      <c r="O43" s="61"/>
      <c r="P43" s="61"/>
      <c r="Q43" s="61"/>
      <c r="R43" s="61">
        <v>1.3779503626027888E-6</v>
      </c>
      <c r="S43" s="61">
        <v>5.0569485440498281E-7</v>
      </c>
      <c r="T43" s="61">
        <v>8.3987674637466208E-7</v>
      </c>
      <c r="U43" s="61">
        <v>6.2021766408132175E-7</v>
      </c>
      <c r="V43" s="61">
        <v>4.4453170711070957E-6</v>
      </c>
      <c r="W43" s="61">
        <v>6.0728997052777082E-6</v>
      </c>
      <c r="X43" s="61">
        <v>1.2701830844238087E-5</v>
      </c>
      <c r="Y43" s="61">
        <v>4.1139720050006714E-5</v>
      </c>
      <c r="Z43" s="61">
        <v>2.4889834441968378E-5</v>
      </c>
      <c r="AA43" s="61">
        <v>3.5457540612220046E-5</v>
      </c>
      <c r="AB43" s="61">
        <v>4.7050173128762721E-5</v>
      </c>
      <c r="AC43" s="61">
        <v>5.1378190452334589E-5</v>
      </c>
      <c r="AD43" s="61">
        <v>2.6477793106532655E-5</v>
      </c>
    </row>
    <row r="44" spans="1:30" ht="14.25">
      <c r="A44" s="59" t="s">
        <v>786</v>
      </c>
      <c r="B44" s="59" t="s">
        <v>48</v>
      </c>
      <c r="C44" s="59" t="s">
        <v>49</v>
      </c>
      <c r="D44" s="59" t="s">
        <v>50</v>
      </c>
      <c r="E44" s="59" t="s">
        <v>51</v>
      </c>
      <c r="F44" s="59" t="s">
        <v>207</v>
      </c>
      <c r="G44" s="59" t="s">
        <v>221</v>
      </c>
      <c r="H44" s="60" t="s">
        <v>55</v>
      </c>
      <c r="I44" s="61">
        <v>1.2802304256000001</v>
      </c>
      <c r="J44" s="61">
        <v>1.03181407</v>
      </c>
      <c r="K44" s="61">
        <v>0.60534505360000002</v>
      </c>
      <c r="L44" s="61">
        <v>0.61327481179999999</v>
      </c>
      <c r="M44" s="61">
        <v>1.1403934306000001</v>
      </c>
      <c r="N44" s="61">
        <v>1.4610793103999999</v>
      </c>
      <c r="O44" s="61">
        <v>1.4957491758000001</v>
      </c>
      <c r="P44" s="61">
        <v>1.4984054736000001</v>
      </c>
      <c r="Q44" s="61">
        <v>1.4266662018</v>
      </c>
      <c r="R44" s="61">
        <v>1.2135199117</v>
      </c>
      <c r="S44" s="61">
        <v>1.0192088510999999</v>
      </c>
      <c r="T44" s="61">
        <v>1.1527487966959999</v>
      </c>
      <c r="U44" s="61">
        <v>0.71463443384097047</v>
      </c>
      <c r="V44" s="61">
        <v>0.88496046588246779</v>
      </c>
      <c r="W44" s="61">
        <v>0.62340280636334611</v>
      </c>
      <c r="X44" s="61">
        <v>0.73118814462762505</v>
      </c>
      <c r="Y44" s="61">
        <v>1.0247190817407688</v>
      </c>
      <c r="Z44" s="61">
        <v>1.1706030862795471</v>
      </c>
      <c r="AA44" s="61">
        <v>1.0566869761827089</v>
      </c>
      <c r="AB44" s="61">
        <v>0.65169094836949326</v>
      </c>
      <c r="AC44" s="61">
        <v>0.65277098190458693</v>
      </c>
      <c r="AD44" s="61">
        <v>0.64883120866830479</v>
      </c>
    </row>
    <row r="45" spans="1:30" ht="14.25">
      <c r="A45" s="59" t="s">
        <v>786</v>
      </c>
      <c r="B45" s="59" t="s">
        <v>48</v>
      </c>
      <c r="C45" s="59" t="s">
        <v>49</v>
      </c>
      <c r="D45" s="59" t="s">
        <v>50</v>
      </c>
      <c r="E45" s="59" t="s">
        <v>51</v>
      </c>
      <c r="F45" s="59" t="s">
        <v>207</v>
      </c>
      <c r="G45" s="59" t="s">
        <v>222</v>
      </c>
      <c r="H45" s="60" t="s">
        <v>55</v>
      </c>
      <c r="I45" s="61"/>
      <c r="J45" s="61"/>
      <c r="K45" s="61"/>
      <c r="L45" s="61"/>
      <c r="M45" s="61"/>
      <c r="N45" s="61"/>
      <c r="O45" s="61"/>
      <c r="P45" s="61"/>
      <c r="Q45" s="61"/>
      <c r="R45" s="61"/>
      <c r="S45" s="61"/>
      <c r="T45" s="61"/>
      <c r="U45" s="61">
        <v>4.9839237484930174E-2</v>
      </c>
      <c r="V45" s="61">
        <v>5.8913797721530783E-2</v>
      </c>
      <c r="W45" s="61">
        <v>7.3962374049077351E-2</v>
      </c>
      <c r="X45" s="61">
        <v>6.7040094743920933E-2</v>
      </c>
      <c r="Y45" s="61">
        <v>5.6047516006146179E-2</v>
      </c>
      <c r="Z45" s="61">
        <v>6.4413988631537702E-2</v>
      </c>
      <c r="AA45" s="61">
        <v>7.461391958007807E-2</v>
      </c>
      <c r="AB45" s="61">
        <v>8.1133735166292784E-2</v>
      </c>
      <c r="AC45" s="61">
        <v>8.3154326175692489E-2</v>
      </c>
      <c r="AD45" s="61">
        <v>7.9996051538974877E-2</v>
      </c>
    </row>
    <row r="46" spans="1:30" ht="14.25">
      <c r="A46" s="59" t="s">
        <v>786</v>
      </c>
      <c r="B46" s="59" t="s">
        <v>48</v>
      </c>
      <c r="C46" s="59" t="s">
        <v>49</v>
      </c>
      <c r="D46" s="59" t="s">
        <v>50</v>
      </c>
      <c r="E46" s="59" t="s">
        <v>51</v>
      </c>
      <c r="F46" s="59" t="s">
        <v>207</v>
      </c>
      <c r="G46" s="59" t="s">
        <v>225</v>
      </c>
      <c r="H46" s="60" t="s">
        <v>55</v>
      </c>
      <c r="I46" s="61"/>
      <c r="J46" s="61"/>
      <c r="K46" s="61"/>
      <c r="L46" s="61"/>
      <c r="M46" s="61"/>
      <c r="N46" s="61"/>
      <c r="O46" s="61"/>
      <c r="P46" s="61"/>
      <c r="Q46" s="61"/>
      <c r="R46" s="61">
        <v>9.7301440447000002E-3</v>
      </c>
      <c r="S46" s="61">
        <v>3.8832245927999998E-2</v>
      </c>
      <c r="T46" s="61">
        <v>8.7190073599999998E-4</v>
      </c>
      <c r="U46" s="61">
        <v>8.9769307508473332E-3</v>
      </c>
      <c r="V46" s="61">
        <v>6.0453269999999997E-5</v>
      </c>
      <c r="W46" s="61">
        <v>7.8443454999999995E-4</v>
      </c>
      <c r="X46" s="61">
        <v>6.1720653800000002E-3</v>
      </c>
      <c r="Y46" s="61">
        <v>8.8739256099999997E-3</v>
      </c>
      <c r="Z46" s="61">
        <v>7.7584300000000002E-3</v>
      </c>
      <c r="AA46" s="61">
        <v>6.8628260000000007E-3</v>
      </c>
      <c r="AB46" s="61">
        <v>3.4495333600000001E-3</v>
      </c>
      <c r="AC46" s="61">
        <v>2.7240941200000002E-3</v>
      </c>
      <c r="AD46" s="61">
        <v>4.9027029199999999E-3</v>
      </c>
    </row>
    <row r="47" spans="1:30" ht="14.25">
      <c r="A47" s="59" t="s">
        <v>786</v>
      </c>
      <c r="B47" s="59" t="s">
        <v>48</v>
      </c>
      <c r="C47" s="59" t="s">
        <v>49</v>
      </c>
      <c r="D47" s="59" t="s">
        <v>50</v>
      </c>
      <c r="E47" s="59" t="s">
        <v>51</v>
      </c>
      <c r="F47" s="59" t="s">
        <v>207</v>
      </c>
      <c r="G47" s="59" t="s">
        <v>228</v>
      </c>
      <c r="H47" s="60" t="s">
        <v>55</v>
      </c>
      <c r="I47" s="61">
        <v>8.6758513299999996E-3</v>
      </c>
      <c r="J47" s="61"/>
      <c r="K47" s="61"/>
      <c r="L47" s="61"/>
      <c r="M47" s="61"/>
      <c r="N47" s="61">
        <v>3.1049033786999997E-3</v>
      </c>
      <c r="O47" s="61">
        <v>4.9786792983999998E-3</v>
      </c>
      <c r="P47" s="61"/>
      <c r="Q47" s="61"/>
      <c r="R47" s="61"/>
      <c r="S47" s="61">
        <v>1.7257541420999999E-3</v>
      </c>
      <c r="T47" s="61"/>
      <c r="U47" s="61"/>
      <c r="V47" s="61"/>
      <c r="W47" s="61"/>
      <c r="X47" s="61"/>
      <c r="Y47" s="61">
        <v>5.2532381599999997E-3</v>
      </c>
      <c r="Z47" s="61">
        <v>5.1193141200000011E-3</v>
      </c>
      <c r="AA47" s="61"/>
      <c r="AB47" s="61"/>
      <c r="AC47" s="61"/>
      <c r="AD47" s="61"/>
    </row>
    <row r="48" spans="1:30" ht="14.25">
      <c r="A48" s="59" t="s">
        <v>786</v>
      </c>
      <c r="B48" s="59" t="s">
        <v>48</v>
      </c>
      <c r="C48" s="59" t="s">
        <v>49</v>
      </c>
      <c r="D48" s="59" t="s">
        <v>50</v>
      </c>
      <c r="E48" s="59" t="s">
        <v>51</v>
      </c>
      <c r="F48" s="59" t="s">
        <v>207</v>
      </c>
      <c r="G48" s="59" t="s">
        <v>229</v>
      </c>
      <c r="H48" s="60" t="s">
        <v>55</v>
      </c>
      <c r="I48" s="61"/>
      <c r="J48" s="61"/>
      <c r="K48" s="61"/>
      <c r="L48" s="61"/>
      <c r="M48" s="61"/>
      <c r="N48" s="61">
        <v>2.4389771684E-2</v>
      </c>
      <c r="O48" s="61">
        <v>1.8925969301E-2</v>
      </c>
      <c r="P48" s="61">
        <v>1.6089484439999999E-2</v>
      </c>
      <c r="Q48" s="61">
        <v>5.3730238453999997E-2</v>
      </c>
      <c r="R48" s="61"/>
      <c r="S48" s="61"/>
      <c r="T48" s="61"/>
      <c r="U48" s="61"/>
      <c r="V48" s="61"/>
      <c r="W48" s="61"/>
      <c r="X48" s="61"/>
      <c r="Y48" s="61"/>
      <c r="Z48" s="61"/>
      <c r="AA48" s="61"/>
      <c r="AB48" s="61"/>
      <c r="AC48" s="61"/>
      <c r="AD48" s="61"/>
    </row>
    <row r="49" spans="1:30" ht="14.25">
      <c r="A49" s="59" t="s">
        <v>786</v>
      </c>
      <c r="B49" s="59" t="s">
        <v>48</v>
      </c>
      <c r="C49" s="59" t="s">
        <v>49</v>
      </c>
      <c r="D49" s="59" t="s">
        <v>50</v>
      </c>
      <c r="E49" s="59" t="s">
        <v>51</v>
      </c>
      <c r="F49" s="59" t="s">
        <v>207</v>
      </c>
      <c r="G49" s="59" t="s">
        <v>233</v>
      </c>
      <c r="H49" s="60" t="s">
        <v>55</v>
      </c>
      <c r="I49" s="61"/>
      <c r="J49" s="61"/>
      <c r="K49" s="61"/>
      <c r="L49" s="61"/>
      <c r="M49" s="61"/>
      <c r="N49" s="61"/>
      <c r="O49" s="61"/>
      <c r="P49" s="61"/>
      <c r="Q49" s="61"/>
      <c r="R49" s="61"/>
      <c r="S49" s="61"/>
      <c r="T49" s="61"/>
      <c r="U49" s="61"/>
      <c r="V49" s="61"/>
      <c r="W49" s="61"/>
      <c r="X49" s="61"/>
      <c r="Y49" s="61"/>
      <c r="Z49" s="61"/>
      <c r="AA49" s="61"/>
      <c r="AB49" s="61"/>
      <c r="AC49" s="61"/>
      <c r="AD49" s="61">
        <v>7.8414684509136058E-3</v>
      </c>
    </row>
    <row r="50" spans="1:30" ht="14.25">
      <c r="A50" s="59" t="s">
        <v>786</v>
      </c>
      <c r="B50" s="59" t="s">
        <v>48</v>
      </c>
      <c r="C50" s="59" t="s">
        <v>49</v>
      </c>
      <c r="D50" s="59" t="s">
        <v>50</v>
      </c>
      <c r="E50" s="59" t="s">
        <v>51</v>
      </c>
      <c r="F50" s="59" t="s">
        <v>207</v>
      </c>
      <c r="G50" s="59" t="s">
        <v>234</v>
      </c>
      <c r="H50" s="60" t="s">
        <v>55</v>
      </c>
      <c r="I50" s="61"/>
      <c r="J50" s="61"/>
      <c r="K50" s="61"/>
      <c r="L50" s="61"/>
      <c r="M50" s="61"/>
      <c r="N50" s="61"/>
      <c r="O50" s="61"/>
      <c r="P50" s="61"/>
      <c r="Q50" s="61"/>
      <c r="R50" s="61"/>
      <c r="S50" s="61">
        <v>1.8456648414558156E-7</v>
      </c>
      <c r="T50" s="61">
        <v>1.2081328165454312E-7</v>
      </c>
      <c r="U50" s="61">
        <v>2.7368722874607897E-7</v>
      </c>
      <c r="V50" s="61">
        <v>8.6781508037213855E-6</v>
      </c>
      <c r="W50" s="61">
        <v>1.0259208162044045E-5</v>
      </c>
      <c r="X50" s="61">
        <v>1.6589763011032591E-5</v>
      </c>
      <c r="Y50" s="61">
        <v>6.4391311684849114E-5</v>
      </c>
      <c r="Z50" s="61">
        <v>4.9183136536963247E-5</v>
      </c>
      <c r="AA50" s="61">
        <v>7.3744353997330354E-5</v>
      </c>
      <c r="AB50" s="61">
        <v>1.3741229065562696E-4</v>
      </c>
      <c r="AC50" s="61">
        <v>1.1357446054567128E-4</v>
      </c>
      <c r="AD50" s="61">
        <v>8.5895267064168703E-5</v>
      </c>
    </row>
    <row r="51" spans="1:30" ht="14.25">
      <c r="A51" s="59" t="s">
        <v>786</v>
      </c>
      <c r="B51" s="59" t="s">
        <v>48</v>
      </c>
      <c r="C51" s="59" t="s">
        <v>49</v>
      </c>
      <c r="D51" s="59" t="s">
        <v>50</v>
      </c>
      <c r="E51" s="59" t="s">
        <v>51</v>
      </c>
      <c r="F51" s="59" t="s">
        <v>207</v>
      </c>
      <c r="G51" s="59" t="s">
        <v>236</v>
      </c>
      <c r="H51" s="60" t="s">
        <v>55</v>
      </c>
      <c r="I51" s="61">
        <v>1.755266684E-3</v>
      </c>
      <c r="J51" s="61">
        <v>5.7771839999999999E-6</v>
      </c>
      <c r="K51" s="61">
        <v>1.6066933299999999E-3</v>
      </c>
      <c r="L51" s="61">
        <v>3.0327293020000002E-3</v>
      </c>
      <c r="M51" s="61">
        <v>3.5681886326999999E-3</v>
      </c>
      <c r="N51" s="61">
        <v>3.3838424739000002E-3</v>
      </c>
      <c r="O51" s="61">
        <v>2.8844315678000004E-3</v>
      </c>
      <c r="P51" s="61">
        <v>2.5318508879999999E-3</v>
      </c>
      <c r="Q51" s="61">
        <v>1.4290965040000001E-3</v>
      </c>
      <c r="R51" s="61">
        <v>5.0900265413999996E-3</v>
      </c>
      <c r="S51" s="61">
        <v>2.3864933845999998E-3</v>
      </c>
      <c r="T51" s="61">
        <v>1.095071483E-3</v>
      </c>
      <c r="U51" s="61"/>
      <c r="V51" s="61"/>
      <c r="W51" s="61"/>
      <c r="X51" s="61"/>
      <c r="Y51" s="61"/>
      <c r="Z51" s="61"/>
      <c r="AA51" s="61"/>
      <c r="AB51" s="61"/>
      <c r="AC51" s="61"/>
      <c r="AD51" s="61"/>
    </row>
    <row r="52" spans="1:30" ht="14.25">
      <c r="A52" s="59" t="s">
        <v>786</v>
      </c>
      <c r="B52" s="59" t="s">
        <v>48</v>
      </c>
      <c r="C52" s="59" t="s">
        <v>49</v>
      </c>
      <c r="D52" s="59" t="s">
        <v>50</v>
      </c>
      <c r="E52" s="59" t="s">
        <v>51</v>
      </c>
      <c r="F52" s="59" t="s">
        <v>207</v>
      </c>
      <c r="G52" s="59" t="s">
        <v>238</v>
      </c>
      <c r="H52" s="60" t="s">
        <v>55</v>
      </c>
      <c r="I52" s="61">
        <v>3.9714846868823093E-7</v>
      </c>
      <c r="J52" s="61">
        <v>8.4095633465152755E-8</v>
      </c>
      <c r="K52" s="61">
        <v>1.387053403634771E-7</v>
      </c>
      <c r="L52" s="61">
        <v>2.3577688722382938E-8</v>
      </c>
      <c r="M52" s="61">
        <v>5.0407139806402634E-8</v>
      </c>
      <c r="N52" s="61">
        <v>2.3843316695944401E-7</v>
      </c>
      <c r="O52" s="61">
        <v>1.2424663305026287E-6</v>
      </c>
      <c r="P52" s="61">
        <v>9.1421835120186864E-7</v>
      </c>
      <c r="Q52" s="61">
        <v>9.6630071040460858E-7</v>
      </c>
      <c r="R52" s="61">
        <v>5.8807042239801315E-7</v>
      </c>
      <c r="S52" s="61">
        <v>1.8672721013469438E-7</v>
      </c>
      <c r="T52" s="61">
        <v>2.9321648370817071E-7</v>
      </c>
      <c r="U52" s="61">
        <v>5.6012555304727078E-7</v>
      </c>
      <c r="V52" s="61">
        <v>4.0014784670440962E-6</v>
      </c>
      <c r="W52" s="61">
        <v>1.6036731431506455E-6</v>
      </c>
      <c r="X52" s="61">
        <v>1.6549402162519514E-6</v>
      </c>
      <c r="Y52" s="61">
        <v>3.8367416807663493E-6</v>
      </c>
      <c r="Z52" s="61">
        <v>3.3257606422555724E-6</v>
      </c>
      <c r="AA52" s="61">
        <v>2.80206082363003E-6</v>
      </c>
      <c r="AB52" s="61">
        <v>3.544571328696218E-6</v>
      </c>
      <c r="AC52" s="61">
        <v>2.0213858648434388E-6</v>
      </c>
      <c r="AD52" s="61">
        <v>9.1788950898506828E-7</v>
      </c>
    </row>
    <row r="53" spans="1:30" ht="14.25">
      <c r="A53" s="59" t="s">
        <v>786</v>
      </c>
      <c r="B53" s="59" t="s">
        <v>48</v>
      </c>
      <c r="C53" s="59" t="s">
        <v>49</v>
      </c>
      <c r="D53" s="59" t="s">
        <v>50</v>
      </c>
      <c r="E53" s="59" t="s">
        <v>51</v>
      </c>
      <c r="F53" s="59" t="s">
        <v>207</v>
      </c>
      <c r="G53" s="59" t="s">
        <v>239</v>
      </c>
      <c r="H53" s="60" t="s">
        <v>55</v>
      </c>
      <c r="I53" s="61"/>
      <c r="J53" s="61"/>
      <c r="K53" s="61"/>
      <c r="L53" s="61"/>
      <c r="M53" s="61"/>
      <c r="N53" s="61"/>
      <c r="O53" s="61"/>
      <c r="P53" s="61"/>
      <c r="Q53" s="61"/>
      <c r="R53" s="61"/>
      <c r="S53" s="61"/>
      <c r="T53" s="61"/>
      <c r="U53" s="61">
        <v>6.1117162960839392E-3</v>
      </c>
      <c r="V53" s="61">
        <v>7.2619400281787282E-3</v>
      </c>
      <c r="W53" s="61">
        <v>5.6748545481641998E-3</v>
      </c>
      <c r="X53" s="61">
        <v>6.734282784365094E-3</v>
      </c>
      <c r="Y53" s="61">
        <v>6.8114835825653251E-3</v>
      </c>
      <c r="Z53" s="61">
        <v>1.0078790566959231E-3</v>
      </c>
      <c r="AA53" s="61"/>
      <c r="AB53" s="61"/>
      <c r="AC53" s="61"/>
      <c r="AD53" s="61"/>
    </row>
    <row r="54" spans="1:30" ht="14.25">
      <c r="A54" s="59" t="s">
        <v>786</v>
      </c>
      <c r="B54" s="59" t="s">
        <v>48</v>
      </c>
      <c r="C54" s="59" t="s">
        <v>49</v>
      </c>
      <c r="D54" s="59" t="s">
        <v>50</v>
      </c>
      <c r="E54" s="59" t="s">
        <v>51</v>
      </c>
      <c r="F54" s="59" t="s">
        <v>207</v>
      </c>
      <c r="G54" s="59" t="s">
        <v>241</v>
      </c>
      <c r="H54" s="60" t="s">
        <v>55</v>
      </c>
      <c r="I54" s="61">
        <v>0.11948148824</v>
      </c>
      <c r="J54" s="61">
        <v>5.0645208589999997E-2</v>
      </c>
      <c r="K54" s="61">
        <v>8.1111105239999995E-2</v>
      </c>
      <c r="L54" s="61">
        <v>0.15407986837000001</v>
      </c>
      <c r="M54" s="61">
        <v>0.15398656100999999</v>
      </c>
      <c r="N54" s="61">
        <v>0.16760361946999999</v>
      </c>
      <c r="O54" s="61">
        <v>0.15660162003</v>
      </c>
      <c r="P54" s="61">
        <v>0.14026918606</v>
      </c>
      <c r="Q54" s="61">
        <v>0.13827349917000001</v>
      </c>
      <c r="R54" s="61">
        <v>6.5171197774000003E-2</v>
      </c>
      <c r="S54" s="61">
        <v>3.0687704906999999E-3</v>
      </c>
      <c r="T54" s="61">
        <v>8.9846029662000004E-2</v>
      </c>
      <c r="U54" s="61">
        <v>7.6414287100000002E-3</v>
      </c>
      <c r="V54" s="61">
        <v>1.055156894E-2</v>
      </c>
      <c r="W54" s="61">
        <v>1.2230566089999999E-2</v>
      </c>
      <c r="X54" s="61">
        <v>1.035162014E-2</v>
      </c>
      <c r="Y54" s="61">
        <v>1.8012002329999999E-2</v>
      </c>
      <c r="Z54" s="61">
        <v>1.9622839850000001E-2</v>
      </c>
      <c r="AA54" s="61">
        <v>1.8240849980000001E-2</v>
      </c>
      <c r="AB54" s="61">
        <v>2.0480693099999999E-2</v>
      </c>
      <c r="AC54" s="61">
        <v>1.6600072209999997E-2</v>
      </c>
      <c r="AD54" s="61">
        <v>1.8012523030000002E-2</v>
      </c>
    </row>
    <row r="55" spans="1:30" ht="14.25">
      <c r="A55" s="59" t="s">
        <v>786</v>
      </c>
      <c r="B55" s="59" t="s">
        <v>48</v>
      </c>
      <c r="C55" s="59" t="s">
        <v>49</v>
      </c>
      <c r="D55" s="59" t="s">
        <v>50</v>
      </c>
      <c r="E55" s="59" t="s">
        <v>51</v>
      </c>
      <c r="F55" s="59" t="s">
        <v>207</v>
      </c>
      <c r="G55" s="59" t="s">
        <v>245</v>
      </c>
      <c r="H55" s="60" t="s">
        <v>55</v>
      </c>
      <c r="I55" s="61">
        <v>1.427910403E-2</v>
      </c>
      <c r="J55" s="61"/>
      <c r="K55" s="61"/>
      <c r="L55" s="61"/>
      <c r="M55" s="61"/>
      <c r="N55" s="61">
        <v>1.8211153938000001E-2</v>
      </c>
      <c r="O55" s="61">
        <v>1.8453647573000002E-2</v>
      </c>
      <c r="P55" s="61">
        <v>1.517028208E-2</v>
      </c>
      <c r="Q55" s="61">
        <v>1.492737553E-2</v>
      </c>
      <c r="R55" s="61">
        <v>1.3190571445E-2</v>
      </c>
      <c r="S55" s="61">
        <v>7.2951380571999996E-3</v>
      </c>
      <c r="T55" s="61">
        <v>4.8028177430000001E-3</v>
      </c>
      <c r="U55" s="61"/>
      <c r="V55" s="61"/>
      <c r="W55" s="61"/>
      <c r="X55" s="61"/>
      <c r="Y55" s="61">
        <v>2.4574436499999997E-3</v>
      </c>
      <c r="Z55" s="61">
        <v>2.30883587E-3</v>
      </c>
      <c r="AA55" s="61">
        <v>2.1324227099999999E-3</v>
      </c>
      <c r="AB55" s="61">
        <v>2.0025601299999999E-3</v>
      </c>
      <c r="AC55" s="61">
        <v>2.0140675999999998E-3</v>
      </c>
      <c r="AD55" s="61">
        <v>1.83812307E-3</v>
      </c>
    </row>
    <row r="56" spans="1:30" ht="14.25">
      <c r="A56" s="59" t="s">
        <v>786</v>
      </c>
      <c r="B56" s="59" t="s">
        <v>48</v>
      </c>
      <c r="C56" s="59" t="s">
        <v>49</v>
      </c>
      <c r="D56" s="59" t="s">
        <v>50</v>
      </c>
      <c r="E56" s="59" t="s">
        <v>51</v>
      </c>
      <c r="F56" s="59" t="s">
        <v>207</v>
      </c>
      <c r="G56" s="59" t="s">
        <v>248</v>
      </c>
      <c r="H56" s="60" t="s">
        <v>55</v>
      </c>
      <c r="I56" s="61"/>
      <c r="J56" s="61"/>
      <c r="K56" s="61"/>
      <c r="L56" s="61"/>
      <c r="M56" s="61"/>
      <c r="N56" s="61"/>
      <c r="O56" s="61"/>
      <c r="P56" s="61"/>
      <c r="Q56" s="61"/>
      <c r="R56" s="61"/>
      <c r="S56" s="61">
        <v>6.8150949863677621E-8</v>
      </c>
      <c r="T56" s="61">
        <v>4.2178147906701812E-8</v>
      </c>
      <c r="U56" s="61">
        <v>2.4717001665929986E-7</v>
      </c>
      <c r="V56" s="61">
        <v>7.8116887995582843E-6</v>
      </c>
      <c r="W56" s="61">
        <v>2.7091533530783996E-6</v>
      </c>
      <c r="X56" s="61">
        <v>2.1615046147068871E-6</v>
      </c>
      <c r="Y56" s="61">
        <v>6.0052141609174013E-6</v>
      </c>
      <c r="Z56" s="61">
        <v>6.5718130885397171E-6</v>
      </c>
      <c r="AA56" s="61">
        <v>5.8277072163490411E-6</v>
      </c>
      <c r="AB56" s="61">
        <v>1.0352090827284379E-5</v>
      </c>
      <c r="AC56" s="61">
        <v>4.4683903254091125E-6</v>
      </c>
      <c r="AD56" s="61">
        <v>2.9776788493078365E-6</v>
      </c>
    </row>
    <row r="57" spans="1:30" ht="14.25">
      <c r="A57" s="59" t="s">
        <v>786</v>
      </c>
      <c r="B57" s="59" t="s">
        <v>48</v>
      </c>
      <c r="C57" s="59" t="s">
        <v>49</v>
      </c>
      <c r="D57" s="59" t="s">
        <v>50</v>
      </c>
      <c r="E57" s="59" t="s">
        <v>51</v>
      </c>
      <c r="F57" s="59" t="s">
        <v>207</v>
      </c>
      <c r="G57" s="59" t="s">
        <v>250</v>
      </c>
      <c r="H57" s="60" t="s">
        <v>55</v>
      </c>
      <c r="I57" s="61">
        <v>9.8537091991297064E-7</v>
      </c>
      <c r="J57" s="61">
        <v>3.5302581460300653E-6</v>
      </c>
      <c r="K57" s="61">
        <v>1.1871630627713858E-7</v>
      </c>
      <c r="L57" s="61"/>
      <c r="M57" s="61">
        <v>4.5578805882794461E-8</v>
      </c>
      <c r="N57" s="61">
        <v>6.5849075586053471E-8</v>
      </c>
      <c r="O57" s="61"/>
      <c r="P57" s="61"/>
      <c r="Q57" s="61"/>
      <c r="R57" s="61">
        <v>3.5997646848597537E-6</v>
      </c>
      <c r="S57" s="61">
        <v>1.9081843595380814E-6</v>
      </c>
      <c r="T57" s="61">
        <v>9.4471691216834025E-7</v>
      </c>
      <c r="U57" s="61">
        <v>3.0261680208927329E-6</v>
      </c>
      <c r="V57" s="61">
        <v>2.1215018854638577E-5</v>
      </c>
      <c r="W57" s="61">
        <v>1.5053455303821485E-5</v>
      </c>
      <c r="X57" s="61">
        <v>1.8936612292570117E-5</v>
      </c>
      <c r="Y57" s="61">
        <v>3.2996286384933014E-5</v>
      </c>
      <c r="Z57" s="61">
        <v>2.6485020146314668E-5</v>
      </c>
      <c r="AA57" s="61">
        <v>2.7807514806051605E-5</v>
      </c>
      <c r="AB57" s="61">
        <v>7.6585088336229024E-5</v>
      </c>
      <c r="AC57" s="61">
        <v>4.1415322008788661E-5</v>
      </c>
      <c r="AD57" s="61">
        <v>2.659523082221549E-5</v>
      </c>
    </row>
    <row r="58" spans="1:30" ht="14.25">
      <c r="A58" s="59" t="s">
        <v>786</v>
      </c>
      <c r="B58" s="59" t="s">
        <v>48</v>
      </c>
      <c r="C58" s="59" t="s">
        <v>49</v>
      </c>
      <c r="D58" s="59" t="s">
        <v>50</v>
      </c>
      <c r="E58" s="59" t="s">
        <v>51</v>
      </c>
      <c r="F58" s="59" t="s">
        <v>207</v>
      </c>
      <c r="G58" s="59" t="s">
        <v>251</v>
      </c>
      <c r="H58" s="60" t="s">
        <v>55</v>
      </c>
      <c r="I58" s="61">
        <v>1.6405545898</v>
      </c>
      <c r="J58" s="61">
        <v>2.2714557348</v>
      </c>
      <c r="K58" s="61">
        <v>1.5789578181999999</v>
      </c>
      <c r="L58" s="61">
        <v>1.5197197414000001</v>
      </c>
      <c r="M58" s="61">
        <v>1.0935701101999999</v>
      </c>
      <c r="N58" s="61">
        <v>0.99842303719000003</v>
      </c>
      <c r="O58" s="61">
        <v>0.95260040429000004</v>
      </c>
      <c r="P58" s="61">
        <v>0.96292528639999997</v>
      </c>
      <c r="Q58" s="61">
        <v>0.82247479440000004</v>
      </c>
      <c r="R58" s="61">
        <v>0.86056441010999996</v>
      </c>
      <c r="S58" s="61">
        <v>0.72828276092999999</v>
      </c>
      <c r="T58" s="61">
        <v>0.84617210461100001</v>
      </c>
      <c r="U58" s="61">
        <v>1.6958595661590294</v>
      </c>
      <c r="V58" s="61">
        <v>1.5025725341175327</v>
      </c>
      <c r="W58" s="61">
        <v>1.502980193636654</v>
      </c>
      <c r="X58" s="61">
        <v>1.1587871069392126</v>
      </c>
      <c r="Y58" s="61">
        <v>1.1641651182592312</v>
      </c>
      <c r="Z58" s="61">
        <v>1.0975272251898385</v>
      </c>
      <c r="AA58" s="61">
        <v>1.1868918567716678</v>
      </c>
      <c r="AB58" s="61">
        <v>1.8399425768249662</v>
      </c>
      <c r="AC58" s="61">
        <v>1.6112458669983123</v>
      </c>
      <c r="AD58" s="61">
        <v>1.4780910242008032</v>
      </c>
    </row>
    <row r="59" spans="1:30" ht="14.25">
      <c r="A59" s="59" t="s">
        <v>786</v>
      </c>
      <c r="B59" s="59" t="s">
        <v>48</v>
      </c>
      <c r="C59" s="59" t="s">
        <v>49</v>
      </c>
      <c r="D59" s="59" t="s">
        <v>50</v>
      </c>
      <c r="E59" s="59" t="s">
        <v>51</v>
      </c>
      <c r="F59" s="59" t="s">
        <v>207</v>
      </c>
      <c r="G59" s="59" t="s">
        <v>252</v>
      </c>
      <c r="H59" s="60" t="s">
        <v>55</v>
      </c>
      <c r="I59" s="61"/>
      <c r="J59" s="61"/>
      <c r="K59" s="61"/>
      <c r="L59" s="61"/>
      <c r="M59" s="61"/>
      <c r="N59" s="61"/>
      <c r="O59" s="61"/>
      <c r="P59" s="61"/>
      <c r="Q59" s="61"/>
      <c r="R59" s="61"/>
      <c r="S59" s="61"/>
      <c r="T59" s="61">
        <v>6.9394636E-5</v>
      </c>
      <c r="U59" s="61">
        <v>0.1273767625150698</v>
      </c>
      <c r="V59" s="61">
        <v>0.29667703854966926</v>
      </c>
      <c r="W59" s="61">
        <v>0.26275612671788157</v>
      </c>
      <c r="X59" s="61">
        <v>0.29014625743230971</v>
      </c>
      <c r="Y59" s="61">
        <v>0.24437530534191368</v>
      </c>
      <c r="Z59" s="61">
        <v>0.22871762622224917</v>
      </c>
      <c r="AA59" s="61">
        <v>0.23157672514602848</v>
      </c>
      <c r="AB59" s="61">
        <v>0.22718873101212156</v>
      </c>
      <c r="AC59" s="61">
        <v>0.23222518623754285</v>
      </c>
      <c r="AD59" s="61">
        <v>0.20446355688493045</v>
      </c>
    </row>
    <row r="60" spans="1:30" ht="14.25">
      <c r="A60" s="59" t="s">
        <v>786</v>
      </c>
      <c r="B60" s="59" t="s">
        <v>48</v>
      </c>
      <c r="C60" s="59" t="s">
        <v>49</v>
      </c>
      <c r="D60" s="59" t="s">
        <v>50</v>
      </c>
      <c r="E60" s="59" t="s">
        <v>51</v>
      </c>
      <c r="F60" s="59" t="s">
        <v>207</v>
      </c>
      <c r="G60" s="59" t="s">
        <v>255</v>
      </c>
      <c r="H60" s="60" t="s">
        <v>55</v>
      </c>
      <c r="I60" s="61"/>
      <c r="J60" s="61">
        <v>4.0049119800000003E-3</v>
      </c>
      <c r="K60" s="61">
        <v>2.8156852499999999E-3</v>
      </c>
      <c r="L60" s="61"/>
      <c r="M60" s="61"/>
      <c r="N60" s="61"/>
      <c r="O60" s="61"/>
      <c r="P60" s="61"/>
      <c r="Q60" s="61"/>
      <c r="R60" s="61">
        <v>6.0903828234E-2</v>
      </c>
      <c r="S60" s="61">
        <v>0.13535379951000001</v>
      </c>
      <c r="T60" s="61">
        <v>0.172927455393</v>
      </c>
      <c r="U60" s="61">
        <v>0.11777850545915267</v>
      </c>
      <c r="V60" s="61">
        <v>1.423250138E-2</v>
      </c>
      <c r="W60" s="61">
        <v>7.3581679100000004E-3</v>
      </c>
      <c r="X60" s="61">
        <v>1.28935734E-2</v>
      </c>
      <c r="Y60" s="61">
        <v>5.9951315200000004E-3</v>
      </c>
      <c r="Z60" s="61">
        <v>8.1499443300000005E-3</v>
      </c>
      <c r="AA60" s="61">
        <v>7.6788149699999987E-3</v>
      </c>
      <c r="AB60" s="61">
        <v>7.2736062300000001E-3</v>
      </c>
      <c r="AC60" s="61">
        <v>1.2754754780000002E-2</v>
      </c>
      <c r="AD60" s="61">
        <v>1.58089727E-2</v>
      </c>
    </row>
    <row r="61" spans="1:30" ht="14.25">
      <c r="A61" s="59" t="s">
        <v>786</v>
      </c>
      <c r="B61" s="59" t="s">
        <v>48</v>
      </c>
      <c r="C61" s="59" t="s">
        <v>49</v>
      </c>
      <c r="D61" s="59" t="s">
        <v>50</v>
      </c>
      <c r="E61" s="59" t="s">
        <v>51</v>
      </c>
      <c r="F61" s="59" t="s">
        <v>207</v>
      </c>
      <c r="G61" s="59" t="s">
        <v>258</v>
      </c>
      <c r="H61" s="60" t="s">
        <v>55</v>
      </c>
      <c r="I61" s="61">
        <v>4.5732976860000003E-2</v>
      </c>
      <c r="J61" s="61">
        <v>5.3099475969999997E-2</v>
      </c>
      <c r="K61" s="61">
        <v>5.5407166299999998E-2</v>
      </c>
      <c r="L61" s="61">
        <v>2.6229169029999999E-2</v>
      </c>
      <c r="M61" s="61">
        <v>2.8011977098000001E-2</v>
      </c>
      <c r="N61" s="61">
        <v>3.0114185149000001E-2</v>
      </c>
      <c r="O61" s="61">
        <v>3.1036874401E-2</v>
      </c>
      <c r="P61" s="61">
        <v>2.8561384330000002E-2</v>
      </c>
      <c r="Q61" s="61">
        <v>3.1638721330000001E-2</v>
      </c>
      <c r="R61" s="61">
        <v>6.7383787000000004E-3</v>
      </c>
      <c r="S61" s="61">
        <v>7.6567303079999996E-2</v>
      </c>
      <c r="T61" s="61"/>
      <c r="U61" s="61">
        <v>1.1292160549999999E-2</v>
      </c>
      <c r="V61" s="61">
        <v>1.2231034720000001E-2</v>
      </c>
      <c r="W61" s="61">
        <v>4.1641941099999991E-3</v>
      </c>
      <c r="X61" s="61">
        <v>1.1140012009999999E-2</v>
      </c>
      <c r="Y61" s="61">
        <v>6.0037751399999997E-3</v>
      </c>
      <c r="Z61" s="61">
        <v>6.128639E-3</v>
      </c>
      <c r="AA61" s="61"/>
      <c r="AB61" s="61"/>
      <c r="AC61" s="61"/>
      <c r="AD61" s="61"/>
    </row>
    <row r="62" spans="1:30" ht="14.25">
      <c r="A62" s="59" t="s">
        <v>786</v>
      </c>
      <c r="B62" s="59" t="s">
        <v>48</v>
      </c>
      <c r="C62" s="59" t="s">
        <v>49</v>
      </c>
      <c r="D62" s="59" t="s">
        <v>50</v>
      </c>
      <c r="E62" s="59" t="s">
        <v>51</v>
      </c>
      <c r="F62" s="59" t="s">
        <v>207</v>
      </c>
      <c r="G62" s="59" t="s">
        <v>259</v>
      </c>
      <c r="H62" s="60" t="s">
        <v>55</v>
      </c>
      <c r="I62" s="61"/>
      <c r="J62" s="61"/>
      <c r="K62" s="61"/>
      <c r="L62" s="61">
        <v>0.25048882801</v>
      </c>
      <c r="M62" s="61">
        <v>0.22841974977000001</v>
      </c>
      <c r="N62" s="61">
        <v>0.20518664217999999</v>
      </c>
      <c r="O62" s="61">
        <v>0.23633302436</v>
      </c>
      <c r="P62" s="61">
        <v>0.23225894478</v>
      </c>
      <c r="Q62" s="61">
        <v>0.23360540135999999</v>
      </c>
      <c r="R62" s="61"/>
      <c r="S62" s="61"/>
      <c r="T62" s="61"/>
      <c r="U62" s="61"/>
      <c r="V62" s="61"/>
      <c r="W62" s="61"/>
      <c r="X62" s="61"/>
      <c r="Y62" s="61"/>
      <c r="Z62" s="61"/>
      <c r="AA62" s="61"/>
      <c r="AB62" s="61"/>
      <c r="AC62" s="61"/>
      <c r="AD62" s="61"/>
    </row>
    <row r="63" spans="1:30" ht="14.25">
      <c r="A63" s="59" t="s">
        <v>786</v>
      </c>
      <c r="B63" s="59" t="s">
        <v>48</v>
      </c>
      <c r="C63" s="59" t="s">
        <v>49</v>
      </c>
      <c r="D63" s="59" t="s">
        <v>50</v>
      </c>
      <c r="E63" s="59" t="s">
        <v>51</v>
      </c>
      <c r="F63" s="59" t="s">
        <v>207</v>
      </c>
      <c r="G63" s="59" t="s">
        <v>263</v>
      </c>
      <c r="H63" s="60" t="s">
        <v>55</v>
      </c>
      <c r="I63" s="61"/>
      <c r="J63" s="61"/>
      <c r="K63" s="61"/>
      <c r="L63" s="61"/>
      <c r="M63" s="61"/>
      <c r="N63" s="61"/>
      <c r="O63" s="61"/>
      <c r="P63" s="61"/>
      <c r="Q63" s="61"/>
      <c r="R63" s="61"/>
      <c r="S63" s="61"/>
      <c r="T63" s="61"/>
      <c r="U63" s="61"/>
      <c r="V63" s="61"/>
      <c r="W63" s="61"/>
      <c r="X63" s="61"/>
      <c r="Y63" s="61"/>
      <c r="Z63" s="61"/>
      <c r="AA63" s="61"/>
      <c r="AB63" s="61"/>
      <c r="AC63" s="61"/>
      <c r="AD63" s="61">
        <v>8.3756615592528623E-3</v>
      </c>
    </row>
    <row r="64" spans="1:30" ht="14.25">
      <c r="A64" s="59" t="s">
        <v>786</v>
      </c>
      <c r="B64" s="59" t="s">
        <v>48</v>
      </c>
      <c r="C64" s="59" t="s">
        <v>49</v>
      </c>
      <c r="D64" s="59" t="s">
        <v>50</v>
      </c>
      <c r="E64" s="59" t="s">
        <v>51</v>
      </c>
      <c r="F64" s="59" t="s">
        <v>207</v>
      </c>
      <c r="G64" s="59" t="s">
        <v>264</v>
      </c>
      <c r="H64" s="60" t="s">
        <v>55</v>
      </c>
      <c r="I64" s="61"/>
      <c r="J64" s="61"/>
      <c r="K64" s="61"/>
      <c r="L64" s="61"/>
      <c r="M64" s="61"/>
      <c r="N64" s="61"/>
      <c r="O64" s="61"/>
      <c r="P64" s="61"/>
      <c r="Q64" s="61"/>
      <c r="R64" s="61"/>
      <c r="S64" s="61">
        <v>6.9644149089855115E-7</v>
      </c>
      <c r="T64" s="61">
        <v>1.3589416647891042E-7</v>
      </c>
      <c r="U64" s="61">
        <v>1.3353756065379385E-6</v>
      </c>
      <c r="V64" s="61">
        <v>4.1415973254410538E-5</v>
      </c>
      <c r="W64" s="61">
        <v>2.5430443283250031E-5</v>
      </c>
      <c r="X64" s="61">
        <v>2.4732962831736499E-5</v>
      </c>
      <c r="Y64" s="61">
        <v>5.164532375213425E-5</v>
      </c>
      <c r="Z64" s="61">
        <v>5.233527627825399E-5</v>
      </c>
      <c r="AA64" s="61">
        <v>5.7833881883413599E-5</v>
      </c>
      <c r="AB64" s="61">
        <v>2.2367042921487992E-4</v>
      </c>
      <c r="AC64" s="61">
        <v>9.1550963824567808E-5</v>
      </c>
      <c r="AD64" s="61">
        <v>8.6276240807388053E-5</v>
      </c>
    </row>
    <row r="65" spans="1:30" ht="14.25">
      <c r="A65" s="59" t="s">
        <v>786</v>
      </c>
      <c r="B65" s="59" t="s">
        <v>48</v>
      </c>
      <c r="C65" s="59" t="s">
        <v>49</v>
      </c>
      <c r="D65" s="59" t="s">
        <v>50</v>
      </c>
      <c r="E65" s="59" t="s">
        <v>51</v>
      </c>
      <c r="F65" s="59" t="s">
        <v>207</v>
      </c>
      <c r="G65" s="59" t="s">
        <v>266</v>
      </c>
      <c r="H65" s="60" t="s">
        <v>55</v>
      </c>
      <c r="I65" s="61">
        <v>5.4763577759999998E-3</v>
      </c>
      <c r="J65" s="61">
        <v>1.5044750000000001E-4</v>
      </c>
      <c r="K65" s="61">
        <v>4.51127575E-3</v>
      </c>
      <c r="L65" s="61">
        <v>6.2607996380000001E-3</v>
      </c>
      <c r="M65" s="61">
        <v>5.6201995131000002E-3</v>
      </c>
      <c r="N65" s="61">
        <v>5.9758520730000004E-3</v>
      </c>
      <c r="O65" s="61">
        <v>4.1363361645000004E-3</v>
      </c>
      <c r="P65" s="61">
        <v>3.6471568919999998E-3</v>
      </c>
      <c r="Q65" s="61">
        <v>2.9880936780000002E-3</v>
      </c>
      <c r="R65" s="61">
        <v>2.9274327698000001E-4</v>
      </c>
      <c r="S65" s="61">
        <v>2.5010486154000001E-3</v>
      </c>
      <c r="T65" s="61">
        <v>1.2248130529999999E-3</v>
      </c>
      <c r="U65" s="61"/>
      <c r="V65" s="61"/>
      <c r="W65" s="61"/>
      <c r="X65" s="61"/>
      <c r="Y65" s="61"/>
      <c r="Z65" s="61"/>
      <c r="AA65" s="61"/>
      <c r="AB65" s="61"/>
      <c r="AC65" s="61"/>
      <c r="AD65" s="61"/>
    </row>
    <row r="66" spans="1:30" ht="14.25">
      <c r="A66" s="59" t="s">
        <v>786</v>
      </c>
      <c r="B66" s="59" t="s">
        <v>48</v>
      </c>
      <c r="C66" s="59" t="s">
        <v>49</v>
      </c>
      <c r="D66" s="59" t="s">
        <v>50</v>
      </c>
      <c r="E66" s="59" t="s">
        <v>268</v>
      </c>
      <c r="F66" s="59" t="s">
        <v>269</v>
      </c>
      <c r="G66" s="59" t="s">
        <v>271</v>
      </c>
      <c r="H66" s="60" t="s">
        <v>55</v>
      </c>
      <c r="I66" s="61">
        <v>3.7150474288090649E-7</v>
      </c>
      <c r="J66" s="61">
        <v>1.1683445041374043E-5</v>
      </c>
      <c r="K66" s="61">
        <v>1.0394590598872897E-6</v>
      </c>
      <c r="L66" s="61">
        <v>3.9504479397028253E-7</v>
      </c>
      <c r="M66" s="61">
        <v>5.6317045804026059E-7</v>
      </c>
      <c r="N66" s="61">
        <v>3.990623282885548E-5</v>
      </c>
      <c r="O66" s="61">
        <v>1.5088038181928118E-4</v>
      </c>
      <c r="P66" s="61">
        <v>1.104227066186021E-4</v>
      </c>
      <c r="Q66" s="61">
        <v>1.5092251048331898E-4</v>
      </c>
      <c r="R66" s="61">
        <v>2.0127605117216208E-5</v>
      </c>
      <c r="S66" s="61">
        <v>2.1982256429727794E-5</v>
      </c>
      <c r="T66" s="61">
        <v>4.4093112891679718E-6</v>
      </c>
      <c r="U66" s="61">
        <v>7.5080076626786835E-6</v>
      </c>
      <c r="V66" s="61">
        <v>2.2798589632986006E-5</v>
      </c>
      <c r="W66" s="61">
        <v>2.4789532065165932E-5</v>
      </c>
      <c r="X66" s="61">
        <v>2.0259272763613554E-4</v>
      </c>
      <c r="Y66" s="61">
        <v>3.7900710278334292E-4</v>
      </c>
      <c r="Z66" s="61">
        <v>1.4913357525112063E-4</v>
      </c>
      <c r="AA66" s="61">
        <v>2.2397321677894056E-4</v>
      </c>
      <c r="AB66" s="61">
        <v>2.2431451431819603E-4</v>
      </c>
      <c r="AC66" s="61">
        <v>4.9181741988264501E-4</v>
      </c>
      <c r="AD66" s="61">
        <v>3.5439712418751536E-4</v>
      </c>
    </row>
    <row r="67" spans="1:30" ht="14.25">
      <c r="A67" s="59" t="s">
        <v>786</v>
      </c>
      <c r="B67" s="59" t="s">
        <v>48</v>
      </c>
      <c r="C67" s="59" t="s">
        <v>49</v>
      </c>
      <c r="D67" s="59" t="s">
        <v>50</v>
      </c>
      <c r="E67" s="59" t="s">
        <v>268</v>
      </c>
      <c r="F67" s="59" t="s">
        <v>269</v>
      </c>
      <c r="G67" s="59" t="s">
        <v>273</v>
      </c>
      <c r="H67" s="60" t="s">
        <v>55</v>
      </c>
      <c r="I67" s="61">
        <v>1.8411645731999999E-4</v>
      </c>
      <c r="J67" s="61">
        <v>1.8829765800999998E-4</v>
      </c>
      <c r="K67" s="61">
        <v>1.8956270656000001E-4</v>
      </c>
      <c r="L67" s="61">
        <v>1.9345474257E-4</v>
      </c>
      <c r="M67" s="61">
        <v>1.8805189541999998E-4</v>
      </c>
      <c r="N67" s="61">
        <v>1.9430193350999998E-4</v>
      </c>
      <c r="O67" s="61">
        <v>1.9879700219999999E-4</v>
      </c>
      <c r="P67" s="61">
        <v>1.9696830612999999E-4</v>
      </c>
      <c r="Q67" s="61">
        <v>1.9435608930000001E-4</v>
      </c>
      <c r="R67" s="61">
        <v>1.8046988162999999E-4</v>
      </c>
      <c r="S67" s="61">
        <v>8.4311020227000001E-4</v>
      </c>
      <c r="T67" s="61">
        <v>2.7579000000000002E-3</v>
      </c>
      <c r="U67" s="61"/>
      <c r="V67" s="61"/>
      <c r="W67" s="61"/>
      <c r="X67" s="61"/>
      <c r="Y67" s="61"/>
      <c r="Z67" s="61"/>
      <c r="AA67" s="61"/>
      <c r="AB67" s="61"/>
      <c r="AC67" s="61"/>
      <c r="AD67" s="61"/>
    </row>
    <row r="68" spans="1:30" ht="14.25">
      <c r="A68" s="59" t="s">
        <v>786</v>
      </c>
      <c r="B68" s="59" t="s">
        <v>48</v>
      </c>
      <c r="C68" s="59" t="s">
        <v>49</v>
      </c>
      <c r="D68" s="59" t="s">
        <v>50</v>
      </c>
      <c r="E68" s="59" t="s">
        <v>268</v>
      </c>
      <c r="F68" s="59" t="s">
        <v>269</v>
      </c>
      <c r="G68" s="59" t="s">
        <v>275</v>
      </c>
      <c r="H68" s="60" t="s">
        <v>55</v>
      </c>
      <c r="I68" s="61"/>
      <c r="J68" s="61"/>
      <c r="K68" s="61"/>
      <c r="L68" s="61"/>
      <c r="M68" s="61"/>
      <c r="N68" s="61"/>
      <c r="O68" s="61"/>
      <c r="P68" s="61"/>
      <c r="Q68" s="61"/>
      <c r="R68" s="61"/>
      <c r="S68" s="61"/>
      <c r="T68" s="61"/>
      <c r="U68" s="61">
        <v>3.4206311999999999E-4</v>
      </c>
      <c r="V68" s="61"/>
      <c r="W68" s="61"/>
      <c r="X68" s="61"/>
      <c r="Y68" s="61"/>
      <c r="Z68" s="61"/>
      <c r="AA68" s="61"/>
      <c r="AB68" s="61"/>
      <c r="AC68" s="61"/>
      <c r="AD68" s="61"/>
    </row>
    <row r="69" spans="1:30" ht="14.25">
      <c r="A69" s="59" t="s">
        <v>786</v>
      </c>
      <c r="B69" s="59" t="s">
        <v>48</v>
      </c>
      <c r="C69" s="59" t="s">
        <v>49</v>
      </c>
      <c r="D69" s="59" t="s">
        <v>50</v>
      </c>
      <c r="E69" s="59" t="s">
        <v>268</v>
      </c>
      <c r="F69" s="59" t="s">
        <v>269</v>
      </c>
      <c r="G69" s="59" t="s">
        <v>281</v>
      </c>
      <c r="H69" s="60" t="s">
        <v>55</v>
      </c>
      <c r="I69" s="61"/>
      <c r="J69" s="61"/>
      <c r="K69" s="61"/>
      <c r="L69" s="61"/>
      <c r="M69" s="61"/>
      <c r="N69" s="61"/>
      <c r="O69" s="61"/>
      <c r="P69" s="61"/>
      <c r="Q69" s="61"/>
      <c r="R69" s="61"/>
      <c r="S69" s="61"/>
      <c r="T69" s="61"/>
      <c r="U69" s="61"/>
      <c r="V69" s="61">
        <v>1.5344586217547998E-3</v>
      </c>
      <c r="W69" s="61">
        <v>1.8797712428376E-3</v>
      </c>
      <c r="X69" s="61">
        <v>1.7010734064485918E-3</v>
      </c>
      <c r="Y69" s="61">
        <v>2.0613798052344294E-3</v>
      </c>
      <c r="Z69" s="61">
        <v>2.2746918373612291E-3</v>
      </c>
      <c r="AA69" s="61">
        <v>1.5843693369649201E-3</v>
      </c>
      <c r="AB69" s="61">
        <v>2.6700000000000001E-3</v>
      </c>
      <c r="AC69" s="61">
        <v>2.5402133846887998E-3</v>
      </c>
      <c r="AD69" s="61">
        <v>4.0865946712336641E-2</v>
      </c>
    </row>
    <row r="70" spans="1:30" ht="14.25">
      <c r="A70" s="59" t="s">
        <v>786</v>
      </c>
      <c r="B70" s="59" t="s">
        <v>48</v>
      </c>
      <c r="C70" s="59" t="s">
        <v>49</v>
      </c>
      <c r="D70" s="59" t="s">
        <v>50</v>
      </c>
      <c r="E70" s="59" t="s">
        <v>268</v>
      </c>
      <c r="F70" s="59" t="s">
        <v>269</v>
      </c>
      <c r="G70" s="59" t="s">
        <v>282</v>
      </c>
      <c r="H70" s="60" t="s">
        <v>55</v>
      </c>
      <c r="I70" s="61"/>
      <c r="J70" s="61"/>
      <c r="K70" s="61"/>
      <c r="L70" s="61"/>
      <c r="M70" s="61"/>
      <c r="N70" s="61"/>
      <c r="O70" s="61"/>
      <c r="P70" s="61"/>
      <c r="Q70" s="61"/>
      <c r="R70" s="61"/>
      <c r="S70" s="61">
        <v>8.0229959776736972E-6</v>
      </c>
      <c r="T70" s="61">
        <v>6.34263740459808E-7</v>
      </c>
      <c r="U70" s="61">
        <v>3.3131043012883736E-6</v>
      </c>
      <c r="V70" s="61">
        <v>4.4507421131590394E-5</v>
      </c>
      <c r="W70" s="61">
        <v>4.1878012488034838E-5</v>
      </c>
      <c r="X70" s="61">
        <v>2.6460479441566421E-4</v>
      </c>
      <c r="Y70" s="61">
        <v>5.9321659108105414E-4</v>
      </c>
      <c r="Z70" s="61">
        <v>2.9469287997567261E-4</v>
      </c>
      <c r="AA70" s="61">
        <v>4.6581798677753435E-4</v>
      </c>
      <c r="AB70" s="61">
        <v>6.5512131390914406E-4</v>
      </c>
      <c r="AC70" s="61">
        <v>1.0871908422301622E-3</v>
      </c>
      <c r="AD70" s="61">
        <v>1.1496817543056302E-3</v>
      </c>
    </row>
    <row r="71" spans="1:30" ht="14.25">
      <c r="A71" s="59" t="s">
        <v>786</v>
      </c>
      <c r="B71" s="59" t="s">
        <v>48</v>
      </c>
      <c r="C71" s="59" t="s">
        <v>49</v>
      </c>
      <c r="D71" s="59" t="s">
        <v>50</v>
      </c>
      <c r="E71" s="59" t="s">
        <v>284</v>
      </c>
      <c r="F71" s="59" t="s">
        <v>285</v>
      </c>
      <c r="G71" s="59" t="s">
        <v>287</v>
      </c>
      <c r="H71" s="60" t="s">
        <v>55</v>
      </c>
      <c r="I71" s="61">
        <v>3.3781296309070712E-5</v>
      </c>
      <c r="J71" s="61">
        <v>5.4817628359819357E-5</v>
      </c>
      <c r="K71" s="61">
        <v>1.1121004462400162E-4</v>
      </c>
      <c r="L71" s="61">
        <v>2.6093743186984225E-5</v>
      </c>
      <c r="M71" s="61">
        <v>4.105189197817538E-5</v>
      </c>
      <c r="N71" s="61">
        <v>6.3950997544464982E-5</v>
      </c>
      <c r="O71" s="61">
        <v>4.0759792446788104E-4</v>
      </c>
      <c r="P71" s="61">
        <v>5.0834706834056392E-4</v>
      </c>
      <c r="Q71" s="61">
        <v>4.3724731183241979E-4</v>
      </c>
      <c r="R71" s="61">
        <v>5.4022692516882651E-5</v>
      </c>
      <c r="S71" s="61">
        <v>3.8797689111863358E-5</v>
      </c>
      <c r="T71" s="61">
        <v>2.3666762203696906E-4</v>
      </c>
      <c r="U71" s="61">
        <v>4.3244478470911988E-4</v>
      </c>
      <c r="V71" s="61">
        <v>9.7129975553240857E-4</v>
      </c>
      <c r="W71" s="61">
        <v>2.1626329154597517E-3</v>
      </c>
      <c r="X71" s="61">
        <v>3.3874676806261704E-3</v>
      </c>
      <c r="Y71" s="61">
        <v>2.5963285206103207E-3</v>
      </c>
      <c r="Z71" s="61">
        <v>1.116630715905714E-3</v>
      </c>
      <c r="AA71" s="61">
        <v>1.5254978609952981E-3</v>
      </c>
      <c r="AB71" s="61">
        <v>2.2905180414550166E-3</v>
      </c>
      <c r="AC71" s="61">
        <v>2.3774855308095169E-3</v>
      </c>
      <c r="AD71" s="61">
        <v>2.4825572040950094E-3</v>
      </c>
    </row>
    <row r="72" spans="1:30" ht="14.25">
      <c r="A72" s="59" t="s">
        <v>786</v>
      </c>
      <c r="B72" s="59" t="s">
        <v>48</v>
      </c>
      <c r="C72" s="59" t="s">
        <v>49</v>
      </c>
      <c r="D72" s="59" t="s">
        <v>50</v>
      </c>
      <c r="E72" s="59" t="s">
        <v>284</v>
      </c>
      <c r="F72" s="59" t="s">
        <v>285</v>
      </c>
      <c r="G72" s="59" t="s">
        <v>290</v>
      </c>
      <c r="H72" s="60" t="s">
        <v>55</v>
      </c>
      <c r="I72" s="61"/>
      <c r="J72" s="61"/>
      <c r="K72" s="61"/>
      <c r="L72" s="61"/>
      <c r="M72" s="61"/>
      <c r="N72" s="61"/>
      <c r="O72" s="61"/>
      <c r="P72" s="61"/>
      <c r="Q72" s="61"/>
      <c r="R72" s="61"/>
      <c r="S72" s="61">
        <v>1.4160225301828526E-5</v>
      </c>
      <c r="T72" s="61">
        <v>3.4043795358168411E-5</v>
      </c>
      <c r="U72" s="61">
        <v>1.9082754582303433E-4</v>
      </c>
      <c r="V72" s="61">
        <v>1.8961719983741701E-3</v>
      </c>
      <c r="W72" s="61">
        <v>3.6534279066897917E-3</v>
      </c>
      <c r="X72" s="61">
        <v>4.4243453340124658E-3</v>
      </c>
      <c r="Y72" s="61">
        <v>4.0637369141955319E-3</v>
      </c>
      <c r="Z72" s="61">
        <v>2.2064992473053405E-3</v>
      </c>
      <c r="AA72" s="61">
        <v>3.1727201701247363E-3</v>
      </c>
      <c r="AB72" s="61">
        <v>6.6895679640329294E-3</v>
      </c>
      <c r="AC72" s="61">
        <v>5.2555692257659145E-3</v>
      </c>
      <c r="AD72" s="61">
        <v>8.0535380418546212E-3</v>
      </c>
    </row>
    <row r="73" spans="1:30" ht="14.25">
      <c r="A73" s="59" t="s">
        <v>786</v>
      </c>
      <c r="B73" s="59" t="s">
        <v>48</v>
      </c>
      <c r="C73" s="59" t="s">
        <v>49</v>
      </c>
      <c r="D73" s="59" t="s">
        <v>294</v>
      </c>
      <c r="E73" s="59" t="s">
        <v>304</v>
      </c>
      <c r="F73" s="59" t="s">
        <v>269</v>
      </c>
      <c r="G73" s="59" t="s">
        <v>306</v>
      </c>
      <c r="H73" s="60" t="s">
        <v>55</v>
      </c>
      <c r="I73" s="61">
        <v>2.6568755718283778E-6</v>
      </c>
      <c r="J73" s="61">
        <v>2.7259209021985731E-6</v>
      </c>
      <c r="K73" s="61">
        <v>3.3940959426286544E-6</v>
      </c>
      <c r="L73" s="61">
        <v>5.7087268271963519E-7</v>
      </c>
      <c r="M73" s="61">
        <v>5.641750436428469E-7</v>
      </c>
      <c r="N73" s="61">
        <v>4.9325105410113649E-7</v>
      </c>
      <c r="O73" s="61">
        <v>3.6933597218004889E-6</v>
      </c>
      <c r="P73" s="61">
        <v>3.2789242133001374E-6</v>
      </c>
      <c r="Q73" s="61">
        <v>2.2974778528988969E-6</v>
      </c>
      <c r="R73" s="61">
        <v>2.9500472234475314E-8</v>
      </c>
      <c r="S73" s="61">
        <v>4.5586685231746036E-7</v>
      </c>
      <c r="T73" s="61"/>
      <c r="U73" s="61"/>
      <c r="V73" s="61"/>
      <c r="W73" s="61"/>
      <c r="X73" s="61"/>
      <c r="Y73" s="61"/>
      <c r="Z73" s="61"/>
      <c r="AA73" s="61"/>
      <c r="AB73" s="61"/>
      <c r="AC73" s="61"/>
      <c r="AD73" s="61"/>
    </row>
    <row r="74" spans="1:30" ht="14.25">
      <c r="A74" s="59" t="s">
        <v>786</v>
      </c>
      <c r="B74" s="59" t="s">
        <v>48</v>
      </c>
      <c r="C74" s="59" t="s">
        <v>49</v>
      </c>
      <c r="D74" s="59" t="s">
        <v>294</v>
      </c>
      <c r="E74" s="59" t="s">
        <v>304</v>
      </c>
      <c r="F74" s="59" t="s">
        <v>269</v>
      </c>
      <c r="G74" s="59" t="s">
        <v>307</v>
      </c>
      <c r="H74" s="60" t="s">
        <v>55</v>
      </c>
      <c r="I74" s="61">
        <v>4.1180234814814753E-2</v>
      </c>
      <c r="J74" s="61">
        <v>4.0212747370370339E-2</v>
      </c>
      <c r="K74" s="61">
        <v>3.9245259925925917E-2</v>
      </c>
      <c r="L74" s="61">
        <v>3.8277772481481509E-2</v>
      </c>
      <c r="M74" s="61">
        <v>3.7310285037037094E-2</v>
      </c>
      <c r="N74" s="61">
        <v>3.6342797592592527E-2</v>
      </c>
      <c r="O74" s="61">
        <v>1.3426194104938277E-2</v>
      </c>
      <c r="P74" s="61">
        <v>2.0023435521869196E-2</v>
      </c>
      <c r="Q74" s="61">
        <v>2.7098732297000001E-2</v>
      </c>
      <c r="R74" s="61">
        <v>4.031072704799999E-2</v>
      </c>
      <c r="S74" s="61">
        <v>6.1895564624000039E-2</v>
      </c>
      <c r="T74" s="61">
        <v>5.1846275136999999E-2</v>
      </c>
      <c r="U74" s="61">
        <v>9.8822354662449055E-2</v>
      </c>
      <c r="V74" s="61">
        <v>0.12616579036269412</v>
      </c>
      <c r="W74" s="61">
        <v>0.17079840877903554</v>
      </c>
      <c r="X74" s="61">
        <v>0.15283138473147995</v>
      </c>
      <c r="Y74" s="61">
        <v>0.15143032474415821</v>
      </c>
      <c r="Z74" s="61">
        <v>0.17263698070160999</v>
      </c>
      <c r="AA74" s="61">
        <v>0.17795688160126338</v>
      </c>
      <c r="AB74" s="61">
        <v>0.12530700561562452</v>
      </c>
      <c r="AC74" s="61">
        <v>0.1371183906996124</v>
      </c>
      <c r="AD74" s="61">
        <v>0.20537790408574255</v>
      </c>
    </row>
    <row r="75" spans="1:30" ht="14.25">
      <c r="A75" s="59" t="s">
        <v>786</v>
      </c>
      <c r="B75" s="59" t="s">
        <v>48</v>
      </c>
      <c r="C75" s="59" t="s">
        <v>49</v>
      </c>
      <c r="D75" s="59" t="s">
        <v>294</v>
      </c>
      <c r="E75" s="59" t="s">
        <v>304</v>
      </c>
      <c r="F75" s="59" t="s">
        <v>269</v>
      </c>
      <c r="G75" s="59" t="s">
        <v>311</v>
      </c>
      <c r="H75" s="60" t="s">
        <v>55</v>
      </c>
      <c r="I75" s="61"/>
      <c r="J75" s="61"/>
      <c r="K75" s="61"/>
      <c r="L75" s="61"/>
      <c r="M75" s="61"/>
      <c r="N75" s="61"/>
      <c r="O75" s="61"/>
      <c r="P75" s="61"/>
      <c r="Q75" s="61"/>
      <c r="R75" s="61"/>
      <c r="S75" s="61"/>
      <c r="T75" s="61"/>
      <c r="U75" s="61"/>
      <c r="V75" s="61">
        <v>1.7758226915433209E-3</v>
      </c>
      <c r="W75" s="61"/>
      <c r="X75" s="61">
        <v>4.1703274170516299E-3</v>
      </c>
      <c r="Y75" s="61"/>
      <c r="Z75" s="61"/>
      <c r="AA75" s="61">
        <v>5.3548491297688468E-3</v>
      </c>
      <c r="AB75" s="61">
        <v>1.4348031819985643E-2</v>
      </c>
      <c r="AC75" s="61">
        <v>6.8842404474027084E-3</v>
      </c>
      <c r="AD75" s="61">
        <v>1.1157832119323701E-2</v>
      </c>
    </row>
    <row r="76" spans="1:30" ht="14.25">
      <c r="A76" s="59" t="s">
        <v>786</v>
      </c>
      <c r="B76" s="59" t="s">
        <v>48</v>
      </c>
      <c r="C76" s="59" t="s">
        <v>49</v>
      </c>
      <c r="D76" s="59" t="s">
        <v>294</v>
      </c>
      <c r="E76" s="59" t="s">
        <v>304</v>
      </c>
      <c r="F76" s="59" t="s">
        <v>269</v>
      </c>
      <c r="G76" s="59" t="s">
        <v>314</v>
      </c>
      <c r="H76" s="60" t="s">
        <v>55</v>
      </c>
      <c r="I76" s="61"/>
      <c r="J76" s="61"/>
      <c r="K76" s="61"/>
      <c r="L76" s="61"/>
      <c r="M76" s="61"/>
      <c r="N76" s="61"/>
      <c r="O76" s="61"/>
      <c r="P76" s="61"/>
      <c r="Q76" s="61"/>
      <c r="R76" s="61"/>
      <c r="S76" s="61">
        <v>1.6638045935774046E-7</v>
      </c>
      <c r="T76" s="61"/>
      <c r="U76" s="61"/>
      <c r="V76" s="61"/>
      <c r="W76" s="61"/>
      <c r="X76" s="61"/>
      <c r="Y76" s="61"/>
      <c r="Z76" s="61"/>
      <c r="AA76" s="61"/>
      <c r="AB76" s="61"/>
      <c r="AC76" s="61"/>
      <c r="AD76" s="61"/>
    </row>
    <row r="77" spans="1:30" ht="14.25">
      <c r="A77" s="59" t="s">
        <v>786</v>
      </c>
      <c r="B77" s="59" t="s">
        <v>48</v>
      </c>
      <c r="C77" s="59" t="s">
        <v>49</v>
      </c>
      <c r="D77" s="59" t="s">
        <v>294</v>
      </c>
      <c r="E77" s="59" t="s">
        <v>304</v>
      </c>
      <c r="F77" s="59" t="s">
        <v>269</v>
      </c>
      <c r="G77" s="59" t="s">
        <v>316</v>
      </c>
      <c r="H77" s="60" t="s">
        <v>55</v>
      </c>
      <c r="I77" s="61">
        <v>1.8954743685626108E-2</v>
      </c>
      <c r="J77" s="61">
        <v>2.2441357258148158E-2</v>
      </c>
      <c r="K77" s="61">
        <v>2.5927970830670215E-2</v>
      </c>
      <c r="L77" s="61">
        <v>2.9414584403192223E-2</v>
      </c>
      <c r="M77" s="61">
        <v>3.290119797571428E-2</v>
      </c>
      <c r="N77" s="61">
        <v>3.6387811548236337E-2</v>
      </c>
      <c r="O77" s="61">
        <v>3.3469229171494717E-2</v>
      </c>
      <c r="P77" s="61">
        <v>3.4971712323467338E-2</v>
      </c>
      <c r="Q77" s="61">
        <v>2.9806492999757704E-2</v>
      </c>
      <c r="R77" s="61">
        <v>2.5226999999636179E-2</v>
      </c>
      <c r="S77" s="61">
        <v>3.614127968568346E-2</v>
      </c>
      <c r="T77" s="61">
        <v>3.4638224863E-2</v>
      </c>
      <c r="U77" s="61">
        <v>3.9629645337550944E-2</v>
      </c>
      <c r="V77" s="61">
        <v>5.8656286945762533E-2</v>
      </c>
      <c r="W77" s="61">
        <v>6.2091191220964487E-2</v>
      </c>
      <c r="X77" s="61">
        <v>6.0253987851468412E-2</v>
      </c>
      <c r="Y77" s="61">
        <v>5.5080085255841828E-2</v>
      </c>
      <c r="Z77" s="61">
        <v>4.8806219298389998E-2</v>
      </c>
      <c r="AA77" s="61">
        <v>5.516316926896779E-2</v>
      </c>
      <c r="AB77" s="61">
        <v>3.2652262564389842E-2</v>
      </c>
      <c r="AC77" s="61">
        <v>2.6254768852984892E-2</v>
      </c>
      <c r="AD77" s="61">
        <v>2.6671763794933773E-2</v>
      </c>
    </row>
    <row r="78" spans="1:30" ht="14.25">
      <c r="A78" s="59" t="s">
        <v>786</v>
      </c>
      <c r="B78" s="59" t="s">
        <v>48</v>
      </c>
      <c r="C78" s="59" t="s">
        <v>49</v>
      </c>
      <c r="D78" s="59" t="s">
        <v>294</v>
      </c>
      <c r="E78" s="59" t="s">
        <v>333</v>
      </c>
      <c r="F78" s="59" t="s">
        <v>269</v>
      </c>
      <c r="G78" s="59" t="s">
        <v>334</v>
      </c>
      <c r="H78" s="60" t="s">
        <v>55</v>
      </c>
      <c r="I78" s="61">
        <v>7.1531016812356729E-4</v>
      </c>
      <c r="J78" s="61">
        <v>1.6533290230190661E-3</v>
      </c>
      <c r="K78" s="61">
        <v>2.08430121984142E-3</v>
      </c>
      <c r="L78" s="61">
        <v>1.2292119540059701E-2</v>
      </c>
      <c r="M78" s="61">
        <v>2.120298389525645E-2</v>
      </c>
      <c r="N78" s="61">
        <v>1.9783344147839999E-2</v>
      </c>
      <c r="O78" s="61">
        <v>1.9517008322199901E-2</v>
      </c>
      <c r="P78" s="61">
        <v>1.5319952503012369E-2</v>
      </c>
      <c r="Q78" s="61">
        <v>1.506985926485563E-2</v>
      </c>
      <c r="R78" s="61">
        <v>1.457964667129392E-2</v>
      </c>
      <c r="S78" s="61">
        <v>3.5329181338986312E-2</v>
      </c>
      <c r="T78" s="61">
        <v>3.041033498345129E-2</v>
      </c>
      <c r="U78" s="61">
        <v>4.020142731526536E-2</v>
      </c>
      <c r="V78" s="61">
        <v>8.3798021323420568E-2</v>
      </c>
      <c r="W78" s="61">
        <v>4.6523810487634008E-2</v>
      </c>
      <c r="X78" s="61">
        <v>5.287794207470194E-3</v>
      </c>
      <c r="Y78" s="61">
        <v>2.9147013412800442E-3</v>
      </c>
      <c r="Z78" s="61">
        <v>3.3743343745270063E-3</v>
      </c>
      <c r="AA78" s="61">
        <v>1.4472537947907459E-3</v>
      </c>
      <c r="AB78" s="61">
        <v>2.650466461572271E-3</v>
      </c>
      <c r="AC78" s="61">
        <v>3.866905538635852E-3</v>
      </c>
      <c r="AD78" s="61">
        <v>2.120689884878985E-3</v>
      </c>
    </row>
    <row r="79" spans="1:30" ht="14.25">
      <c r="A79" s="59" t="s">
        <v>786</v>
      </c>
      <c r="B79" s="59" t="s">
        <v>48</v>
      </c>
      <c r="C79" s="59" t="s">
        <v>49</v>
      </c>
      <c r="D79" s="59" t="s">
        <v>294</v>
      </c>
      <c r="E79" s="59" t="s">
        <v>341</v>
      </c>
      <c r="F79" s="59" t="s">
        <v>269</v>
      </c>
      <c r="G79" s="59" t="s">
        <v>342</v>
      </c>
      <c r="H79" s="60" t="s">
        <v>55</v>
      </c>
      <c r="I79" s="61">
        <v>2.4364158523806087E-4</v>
      </c>
      <c r="J79" s="61">
        <v>3.4435356094623682E-4</v>
      </c>
      <c r="K79" s="61">
        <v>4.6307010495617352E-4</v>
      </c>
      <c r="L79" s="61">
        <v>1.2223502056037667E-4</v>
      </c>
      <c r="M79" s="61">
        <v>1.8040797367868319E-4</v>
      </c>
      <c r="N79" s="61">
        <v>3.2265264259810362E-4</v>
      </c>
      <c r="O79" s="61">
        <v>2.5532150713034802E-3</v>
      </c>
      <c r="P79" s="61">
        <v>2.3097610078302135E-3</v>
      </c>
      <c r="Q79" s="61">
        <v>1.3947669781168117E-3</v>
      </c>
      <c r="R79" s="61">
        <v>1.271634268329107E-3</v>
      </c>
      <c r="S79" s="61">
        <v>1.0958154787148468E-3</v>
      </c>
      <c r="T79" s="61">
        <v>2.6248373010674285E-3</v>
      </c>
      <c r="U79" s="61">
        <v>4.6127076258356157E-3</v>
      </c>
      <c r="V79" s="61">
        <v>1.3303708456900981E-2</v>
      </c>
      <c r="W79" s="61">
        <v>1.1998540777822721E-2</v>
      </c>
      <c r="X79" s="61">
        <v>2.4644111666084722E-2</v>
      </c>
      <c r="Y79" s="61">
        <v>2.5025655289330432E-2</v>
      </c>
      <c r="Z79" s="61">
        <v>2.8465074790157821E-2</v>
      </c>
      <c r="AA79" s="61">
        <v>2.546841159474705E-2</v>
      </c>
      <c r="AB79" s="61">
        <v>2.724742008640622E-2</v>
      </c>
      <c r="AC79" s="61">
        <v>4.0145827204395877E-2</v>
      </c>
      <c r="AD79" s="61">
        <v>4.1920050090353815E-2</v>
      </c>
    </row>
    <row r="80" spans="1:30" ht="14.25">
      <c r="A80" s="59" t="s">
        <v>786</v>
      </c>
      <c r="B80" s="59" t="s">
        <v>48</v>
      </c>
      <c r="C80" s="59" t="s">
        <v>49</v>
      </c>
      <c r="D80" s="59" t="s">
        <v>294</v>
      </c>
      <c r="E80" s="59" t="s">
        <v>341</v>
      </c>
      <c r="F80" s="59" t="s">
        <v>269</v>
      </c>
      <c r="G80" s="59" t="s">
        <v>345</v>
      </c>
      <c r="H80" s="60" t="s">
        <v>55</v>
      </c>
      <c r="I80" s="61">
        <v>3.764461473826386E-4</v>
      </c>
      <c r="J80" s="61">
        <v>2.8401204468867761E-3</v>
      </c>
      <c r="K80" s="61">
        <v>3.4995214548143184E-3</v>
      </c>
      <c r="L80" s="61">
        <v>2.1810344628270802E-2</v>
      </c>
      <c r="M80" s="61">
        <v>3.5075546345088651E-2</v>
      </c>
      <c r="N80" s="61">
        <v>3.4315772198399999E-2</v>
      </c>
      <c r="O80" s="61">
        <v>3.385375042513452E-2</v>
      </c>
      <c r="P80" s="61">
        <v>3.2801882377347651E-2</v>
      </c>
      <c r="Q80" s="61">
        <v>3.6731559637128632E-2</v>
      </c>
      <c r="R80" s="61">
        <v>3.5536623710027367E-2</v>
      </c>
      <c r="S80" s="61">
        <v>6.0562621391524941E-2</v>
      </c>
      <c r="T80" s="61">
        <v>5.5487981197004113E-2</v>
      </c>
      <c r="U80" s="61">
        <v>5.0705788977967667E-2</v>
      </c>
      <c r="V80" s="61">
        <v>4.2135385280084973E-2</v>
      </c>
      <c r="W80" s="61">
        <v>4.6042566515271895E-2</v>
      </c>
      <c r="X80" s="61">
        <v>2.6309322606852717E-2</v>
      </c>
      <c r="Y80" s="61">
        <v>1.4664011144405411E-2</v>
      </c>
      <c r="Z80" s="61">
        <v>1.7228929369563672E-2</v>
      </c>
      <c r="AA80" s="61">
        <v>7.4118177872323273E-3</v>
      </c>
      <c r="AB80" s="61">
        <v>1.3677431652184539E-2</v>
      </c>
      <c r="AC80" s="61">
        <v>2.0465016803881082E-2</v>
      </c>
      <c r="AD80" s="61">
        <v>1.1223432715447059E-2</v>
      </c>
    </row>
    <row r="81" spans="1:30" ht="14.25">
      <c r="A81" s="59" t="s">
        <v>786</v>
      </c>
      <c r="B81" s="59" t="s">
        <v>48</v>
      </c>
      <c r="C81" s="59" t="s">
        <v>49</v>
      </c>
      <c r="D81" s="59" t="s">
        <v>294</v>
      </c>
      <c r="E81" s="59" t="s">
        <v>341</v>
      </c>
      <c r="F81" s="59" t="s">
        <v>269</v>
      </c>
      <c r="G81" s="59" t="s">
        <v>351</v>
      </c>
      <c r="H81" s="60" t="s">
        <v>55</v>
      </c>
      <c r="I81" s="61"/>
      <c r="J81" s="61"/>
      <c r="K81" s="61"/>
      <c r="L81" s="61"/>
      <c r="M81" s="61"/>
      <c r="N81" s="61"/>
      <c r="O81" s="61"/>
      <c r="P81" s="61"/>
      <c r="Q81" s="61"/>
      <c r="R81" s="61"/>
      <c r="S81" s="61">
        <v>3.9994634791505162E-4</v>
      </c>
      <c r="T81" s="61">
        <v>3.7757350649371071E-4</v>
      </c>
      <c r="U81" s="61">
        <v>2.0354776076892361E-3</v>
      </c>
      <c r="V81" s="61">
        <v>2.5971508081644504E-2</v>
      </c>
      <c r="W81" s="61">
        <v>2.0269646042973488E-2</v>
      </c>
      <c r="X81" s="61">
        <v>3.2187483613295841E-2</v>
      </c>
      <c r="Y81" s="61">
        <v>3.9169803972757121E-2</v>
      </c>
      <c r="Z81" s="61">
        <v>5.6247929780463633E-2</v>
      </c>
      <c r="AA81" s="61">
        <v>5.2969030789051824E-2</v>
      </c>
      <c r="AB81" s="61">
        <v>7.9577399179437999E-2</v>
      </c>
      <c r="AC81" s="61">
        <v>8.8744672160632962E-2</v>
      </c>
      <c r="AD81" s="61">
        <v>0.13599071053115411</v>
      </c>
    </row>
    <row r="82" spans="1:30" ht="14.25">
      <c r="A82" s="59" t="s">
        <v>786</v>
      </c>
      <c r="B82" s="59" t="s">
        <v>48</v>
      </c>
      <c r="C82" s="59" t="s">
        <v>49</v>
      </c>
      <c r="D82" s="59" t="s">
        <v>294</v>
      </c>
      <c r="E82" s="59" t="s">
        <v>341</v>
      </c>
      <c r="F82" s="59" t="s">
        <v>269</v>
      </c>
      <c r="G82" s="59" t="s">
        <v>356</v>
      </c>
      <c r="H82" s="60" t="s">
        <v>55</v>
      </c>
      <c r="I82" s="61">
        <v>3.7183258000000001</v>
      </c>
      <c r="J82" s="61">
        <v>4.1922971999999996</v>
      </c>
      <c r="K82" s="61">
        <v>2.5735906000000002</v>
      </c>
      <c r="L82" s="61">
        <v>2.5025840000000001</v>
      </c>
      <c r="M82" s="61">
        <v>2.5268782000000001</v>
      </c>
      <c r="N82" s="61">
        <v>2.7831397999999998</v>
      </c>
      <c r="O82" s="61">
        <v>2.5617717999999998</v>
      </c>
      <c r="P82" s="61">
        <v>2.6092346000000002</v>
      </c>
      <c r="Q82" s="61">
        <v>2.3132956</v>
      </c>
      <c r="R82" s="61">
        <v>2.1260707999999999</v>
      </c>
      <c r="S82" s="61">
        <v>2.4206965999999999</v>
      </c>
      <c r="T82" s="61">
        <v>2.6739565999999999</v>
      </c>
      <c r="U82" s="61">
        <v>2.6148625999999999</v>
      </c>
      <c r="V82" s="61">
        <v>2.5781868000000001</v>
      </c>
      <c r="W82" s="61">
        <v>2.2985690000000001</v>
      </c>
      <c r="X82" s="61">
        <v>2.1674365999999998</v>
      </c>
      <c r="Y82" s="61">
        <v>2.3246454000000001</v>
      </c>
      <c r="Z82" s="61">
        <v>2.2289694</v>
      </c>
      <c r="AA82" s="61">
        <v>2.2365672000000001</v>
      </c>
      <c r="AB82" s="61">
        <v>2.2809346000000001</v>
      </c>
      <c r="AC82" s="61">
        <v>4.3097347999999993</v>
      </c>
      <c r="AD82" s="61">
        <v>4.4751979999999998</v>
      </c>
    </row>
    <row r="83" spans="1:30" ht="14.25">
      <c r="A83" s="59" t="s">
        <v>786</v>
      </c>
      <c r="B83" s="59" t="s">
        <v>48</v>
      </c>
      <c r="C83" s="59" t="s">
        <v>49</v>
      </c>
      <c r="D83" s="59" t="s">
        <v>357</v>
      </c>
      <c r="E83" s="59" t="s">
        <v>269</v>
      </c>
      <c r="F83" s="59" t="s">
        <v>269</v>
      </c>
      <c r="G83" s="59" t="s">
        <v>358</v>
      </c>
      <c r="H83" s="60" t="s">
        <v>55</v>
      </c>
      <c r="I83" s="61">
        <v>3.8520780704119455E-4</v>
      </c>
      <c r="J83" s="61">
        <v>4.730038302900148E-4</v>
      </c>
      <c r="K83" s="61">
        <v>7.5588257568328786E-4</v>
      </c>
      <c r="L83" s="61">
        <v>1.6724135124745527E-4</v>
      </c>
      <c r="M83" s="61">
        <v>2.6332985131680771E-4</v>
      </c>
      <c r="N83" s="61">
        <v>4.7582189784073483E-4</v>
      </c>
      <c r="O83" s="61">
        <v>3.8088469430251231E-3</v>
      </c>
      <c r="P83" s="61">
        <v>2.5220838703220922E-3</v>
      </c>
      <c r="Q83" s="61">
        <v>2.3709589463002407E-3</v>
      </c>
      <c r="R83" s="61">
        <v>1.0882322401326906E-3</v>
      </c>
      <c r="S83" s="61">
        <v>1.3790511906765759E-3</v>
      </c>
      <c r="T83" s="61">
        <v>1.9407770032871521E-3</v>
      </c>
      <c r="U83" s="61">
        <v>3.3777149064878817E-3</v>
      </c>
      <c r="V83" s="61">
        <v>9.1318382131530106E-3</v>
      </c>
      <c r="W83" s="61">
        <v>1.3133995413891694E-2</v>
      </c>
      <c r="X83" s="61">
        <v>2.5722970255285811E-2</v>
      </c>
      <c r="Y83" s="61">
        <v>2.1903244957995029E-2</v>
      </c>
      <c r="Z83" s="61">
        <v>2.0180420238003718E-2</v>
      </c>
      <c r="AA83" s="61">
        <v>2.569749196071865E-2</v>
      </c>
      <c r="AB83" s="61">
        <v>3.9220808434845898E-2</v>
      </c>
      <c r="AC83" s="61">
        <v>3.5340079329566142E-2</v>
      </c>
      <c r="AD83" s="61">
        <v>3.7531923930041317E-2</v>
      </c>
    </row>
    <row r="84" spans="1:30" ht="14.25">
      <c r="A84" s="59" t="s">
        <v>786</v>
      </c>
      <c r="B84" s="59" t="s">
        <v>48</v>
      </c>
      <c r="C84" s="59" t="s">
        <v>49</v>
      </c>
      <c r="D84" s="59" t="s">
        <v>357</v>
      </c>
      <c r="E84" s="59" t="s">
        <v>269</v>
      </c>
      <c r="F84" s="59" t="s">
        <v>269</v>
      </c>
      <c r="G84" s="59" t="s">
        <v>361</v>
      </c>
      <c r="H84" s="60" t="s">
        <v>55</v>
      </c>
      <c r="I84" s="61"/>
      <c r="J84" s="61"/>
      <c r="K84" s="61"/>
      <c r="L84" s="61"/>
      <c r="M84" s="61"/>
      <c r="N84" s="61"/>
      <c r="O84" s="61"/>
      <c r="P84" s="61"/>
      <c r="Q84" s="61"/>
      <c r="R84" s="61"/>
      <c r="S84" s="61">
        <v>5.0332058454389053E-4</v>
      </c>
      <c r="T84" s="61">
        <v>2.7917386656898223E-4</v>
      </c>
      <c r="U84" s="61">
        <v>1.490504843360571E-3</v>
      </c>
      <c r="V84" s="61">
        <v>1.7827180347608156E-2</v>
      </c>
      <c r="W84" s="61">
        <v>2.2187817927133868E-2</v>
      </c>
      <c r="X84" s="61">
        <v>3.3596572471173529E-2</v>
      </c>
      <c r="Y84" s="61">
        <v>3.428265120145433E-2</v>
      </c>
      <c r="Z84" s="61">
        <v>3.9877178221220014E-2</v>
      </c>
      <c r="AA84" s="61">
        <v>5.3445470590300352E-2</v>
      </c>
      <c r="AB84" s="61">
        <v>0.11454625498716914</v>
      </c>
      <c r="AC84" s="61">
        <v>7.8121288627718138E-2</v>
      </c>
      <c r="AD84" s="61">
        <v>0.12175541278806867</v>
      </c>
    </row>
    <row r="85" spans="1:30" ht="14.25">
      <c r="A85" s="59" t="s">
        <v>786</v>
      </c>
      <c r="B85" s="59" t="s">
        <v>48</v>
      </c>
      <c r="C85" s="59" t="s">
        <v>49</v>
      </c>
      <c r="D85" s="59" t="s">
        <v>357</v>
      </c>
      <c r="E85" s="59" t="s">
        <v>362</v>
      </c>
      <c r="F85" s="59" t="s">
        <v>269</v>
      </c>
      <c r="G85" s="59" t="s">
        <v>363</v>
      </c>
      <c r="H85" s="60" t="s">
        <v>55</v>
      </c>
      <c r="I85" s="61">
        <v>6.6480639580160188E-4</v>
      </c>
      <c r="J85" s="61">
        <v>8.2732507446366696E-4</v>
      </c>
      <c r="K85" s="61">
        <v>1.074208395754796E-3</v>
      </c>
      <c r="L85" s="61">
        <v>6.2600161255217841E-3</v>
      </c>
      <c r="M85" s="61">
        <v>8.6701585521887451E-3</v>
      </c>
      <c r="N85" s="61">
        <v>8.2659984120000002E-3</v>
      </c>
      <c r="O85" s="61">
        <v>7.8808587156784064E-3</v>
      </c>
      <c r="P85" s="61">
        <v>8.4164217180808416E-3</v>
      </c>
      <c r="Q85" s="61">
        <v>7.8315461846488361E-3</v>
      </c>
      <c r="R85" s="61">
        <v>6.495095138492727E-3</v>
      </c>
      <c r="S85" s="61">
        <v>8.7807663378307518E-3</v>
      </c>
      <c r="T85" s="61">
        <v>8.0304503863489283E-3</v>
      </c>
      <c r="U85" s="61">
        <v>1.0920885839088689E-2</v>
      </c>
      <c r="V85" s="61">
        <v>1.008593021438514E-2</v>
      </c>
      <c r="W85" s="61">
        <v>1.29174959738197E-2</v>
      </c>
      <c r="X85" s="61">
        <v>4.4352984402293684E-3</v>
      </c>
      <c r="Y85" s="61">
        <v>2.1354647847934049E-3</v>
      </c>
      <c r="Z85" s="61">
        <v>2.3105294870177972E-3</v>
      </c>
      <c r="AA85" s="61">
        <v>8.8006397297718281E-4</v>
      </c>
      <c r="AB85" s="61">
        <v>1.6531979122786911E-3</v>
      </c>
      <c r="AC85" s="61">
        <v>1.9351562348828E-3</v>
      </c>
      <c r="AD85" s="61">
        <v>1.06127915770712E-3</v>
      </c>
    </row>
    <row r="86" spans="1:30" ht="14.25">
      <c r="A86" s="59" t="s">
        <v>786</v>
      </c>
      <c r="B86" s="59" t="s">
        <v>48</v>
      </c>
      <c r="C86" s="59" t="s">
        <v>49</v>
      </c>
      <c r="D86" s="59" t="s">
        <v>357</v>
      </c>
      <c r="E86" s="59" t="s">
        <v>362</v>
      </c>
      <c r="F86" s="59" t="s">
        <v>772</v>
      </c>
      <c r="G86" s="59" t="s">
        <v>773</v>
      </c>
      <c r="H86" s="60" t="s">
        <v>55</v>
      </c>
      <c r="I86" s="61"/>
      <c r="J86" s="61"/>
      <c r="K86" s="61"/>
      <c r="L86" s="61"/>
      <c r="M86" s="61"/>
      <c r="N86" s="61"/>
      <c r="O86" s="61"/>
      <c r="P86" s="61"/>
      <c r="Q86" s="61"/>
      <c r="R86" s="61"/>
      <c r="S86" s="61"/>
      <c r="T86" s="61"/>
      <c r="U86" s="61"/>
      <c r="V86" s="61"/>
      <c r="W86" s="61"/>
      <c r="X86" s="61"/>
      <c r="Y86" s="61"/>
      <c r="Z86" s="61"/>
      <c r="AA86" s="61"/>
      <c r="AB86" s="61">
        <v>7.8975861103412516E-3</v>
      </c>
      <c r="AC86" s="61">
        <v>1.6052001998839098E-2</v>
      </c>
      <c r="AD86" s="61">
        <v>2.5824229545013323E-2</v>
      </c>
    </row>
    <row r="87" spans="1:30" ht="14.25">
      <c r="A87" s="59" t="s">
        <v>786</v>
      </c>
      <c r="B87" s="59" t="s">
        <v>48</v>
      </c>
      <c r="C87" s="59" t="s">
        <v>49</v>
      </c>
      <c r="D87" s="59" t="s">
        <v>357</v>
      </c>
      <c r="E87" s="59" t="s">
        <v>362</v>
      </c>
      <c r="F87" s="59" t="s">
        <v>365</v>
      </c>
      <c r="G87" s="59" t="s">
        <v>775</v>
      </c>
      <c r="H87" s="60" t="s">
        <v>55</v>
      </c>
      <c r="I87" s="61"/>
      <c r="J87" s="61"/>
      <c r="K87" s="61"/>
      <c r="L87" s="61"/>
      <c r="M87" s="61"/>
      <c r="N87" s="61"/>
      <c r="O87" s="61"/>
      <c r="P87" s="61"/>
      <c r="Q87" s="61"/>
      <c r="R87" s="61"/>
      <c r="S87" s="61"/>
      <c r="T87" s="61"/>
      <c r="U87" s="61"/>
      <c r="V87" s="61"/>
      <c r="W87" s="61"/>
      <c r="X87" s="61"/>
      <c r="Y87" s="61"/>
      <c r="Z87" s="61"/>
      <c r="AA87" s="61"/>
      <c r="AB87" s="61">
        <v>7.6282021553373547E-3</v>
      </c>
      <c r="AC87" s="61">
        <v>1.94564715684604E-2</v>
      </c>
      <c r="AD87" s="61">
        <v>3.8870389292641319E-2</v>
      </c>
    </row>
    <row r="88" spans="1:30" ht="14.25">
      <c r="A88" s="59" t="s">
        <v>786</v>
      </c>
      <c r="B88" s="59" t="s">
        <v>48</v>
      </c>
      <c r="C88" s="59" t="s">
        <v>49</v>
      </c>
      <c r="D88" s="59" t="s">
        <v>357</v>
      </c>
      <c r="E88" s="59" t="s">
        <v>362</v>
      </c>
      <c r="F88" s="59" t="s">
        <v>365</v>
      </c>
      <c r="G88" s="59" t="s">
        <v>367</v>
      </c>
      <c r="H88" s="60" t="s">
        <v>55</v>
      </c>
      <c r="I88" s="61"/>
      <c r="J88" s="61"/>
      <c r="K88" s="61"/>
      <c r="L88" s="61"/>
      <c r="M88" s="61"/>
      <c r="N88" s="61"/>
      <c r="O88" s="61"/>
      <c r="P88" s="61"/>
      <c r="Q88" s="61"/>
      <c r="R88" s="61"/>
      <c r="S88" s="61"/>
      <c r="T88" s="61"/>
      <c r="U88" s="61"/>
      <c r="V88" s="61"/>
      <c r="W88" s="61"/>
      <c r="X88" s="61"/>
      <c r="Y88" s="61"/>
      <c r="Z88" s="61"/>
      <c r="AA88" s="61"/>
      <c r="AB88" s="61">
        <v>1.740940896297893E-3</v>
      </c>
      <c r="AC88" s="61">
        <v>5.0511769297784019E-3</v>
      </c>
      <c r="AD88" s="61">
        <v>9.3400900026500058E-3</v>
      </c>
    </row>
    <row r="89" spans="1:30" ht="14.25">
      <c r="A89" s="59" t="s">
        <v>786</v>
      </c>
      <c r="B89" s="59" t="s">
        <v>48</v>
      </c>
      <c r="C89" s="59" t="s">
        <v>49</v>
      </c>
      <c r="D89" s="59" t="s">
        <v>357</v>
      </c>
      <c r="E89" s="59" t="s">
        <v>369</v>
      </c>
      <c r="F89" s="59" t="s">
        <v>371</v>
      </c>
      <c r="G89" s="59" t="s">
        <v>372</v>
      </c>
      <c r="H89" s="60" t="s">
        <v>55</v>
      </c>
      <c r="I89" s="61">
        <v>1.6949998707796021E-4</v>
      </c>
      <c r="J89" s="61">
        <v>1.8055488457730952E-4</v>
      </c>
      <c r="K89" s="61">
        <v>2.6497191068951303E-4</v>
      </c>
      <c r="L89" s="61">
        <v>5.3873648970869574E-5</v>
      </c>
      <c r="M89" s="61">
        <v>7.279143789453342E-5</v>
      </c>
      <c r="N89" s="61">
        <v>1.0867344813749201E-4</v>
      </c>
      <c r="O89" s="61">
        <v>7.2704592556949253E-4</v>
      </c>
      <c r="P89" s="61">
        <v>6.0020776265505473E-4</v>
      </c>
      <c r="Q89" s="61">
        <v>3.8016404244917617E-4</v>
      </c>
      <c r="R89" s="61">
        <v>2.6898630562060692E-4</v>
      </c>
      <c r="S89" s="61">
        <v>2.2714796093868569E-4</v>
      </c>
      <c r="T89" s="61">
        <v>6.0789088969709934E-4</v>
      </c>
      <c r="U89" s="61">
        <v>1.1371916002827205E-3</v>
      </c>
      <c r="V89" s="61">
        <v>3.8627557519176755E-3</v>
      </c>
      <c r="W89" s="61">
        <v>4.8843511859254568E-3</v>
      </c>
      <c r="X89" s="61">
        <v>1.0665741371800562E-2</v>
      </c>
      <c r="Y89" s="61">
        <v>1.3083466377729456E-2</v>
      </c>
      <c r="Z89" s="61">
        <v>7.5765723038619479E-3</v>
      </c>
      <c r="AA89" s="61">
        <v>7.0560291752243135E-3</v>
      </c>
      <c r="AB89" s="61">
        <v>8.3486911840089089E-3</v>
      </c>
      <c r="AC89" s="61">
        <v>8.3390638537726193E-3</v>
      </c>
      <c r="AD89" s="61">
        <v>9.5718182673911051E-3</v>
      </c>
    </row>
    <row r="90" spans="1:30" ht="14.25">
      <c r="A90" s="59" t="s">
        <v>786</v>
      </c>
      <c r="B90" s="59" t="s">
        <v>48</v>
      </c>
      <c r="C90" s="59" t="s">
        <v>49</v>
      </c>
      <c r="D90" s="59" t="s">
        <v>357</v>
      </c>
      <c r="E90" s="59" t="s">
        <v>369</v>
      </c>
      <c r="F90" s="59" t="s">
        <v>371</v>
      </c>
      <c r="G90" s="59" t="s">
        <v>374</v>
      </c>
      <c r="H90" s="60" t="s">
        <v>55</v>
      </c>
      <c r="I90" s="61">
        <v>0.16514695473288851</v>
      </c>
      <c r="J90" s="61">
        <v>0.21857501522762759</v>
      </c>
      <c r="K90" s="61">
        <v>0.26234232007032926</v>
      </c>
      <c r="L90" s="61">
        <v>1.4784704057519285</v>
      </c>
      <c r="M90" s="61">
        <v>2.220321073101549</v>
      </c>
      <c r="N90" s="61">
        <v>2.3183132028102786</v>
      </c>
      <c r="O90" s="61">
        <v>2.2865041181382098</v>
      </c>
      <c r="P90" s="61">
        <v>2.2623156048863584</v>
      </c>
      <c r="Q90" s="61">
        <v>2.3877765214969751</v>
      </c>
      <c r="R90" s="61">
        <v>2.4228124626191416</v>
      </c>
      <c r="S90" s="61">
        <v>3.7415212721350724</v>
      </c>
      <c r="T90" s="61">
        <v>4.0065339053245896</v>
      </c>
      <c r="U90" s="61">
        <v>3.7378740136180779</v>
      </c>
      <c r="V90" s="61">
        <v>3.9499412384630248</v>
      </c>
      <c r="W90" s="61">
        <v>4.2829838156423303</v>
      </c>
      <c r="X90" s="61">
        <v>4.1704812229544279</v>
      </c>
      <c r="Y90" s="61">
        <v>4.3330662833649489</v>
      </c>
      <c r="Z90" s="61">
        <v>4.1310650273875487</v>
      </c>
      <c r="AA90" s="61">
        <v>4.1191911719645686</v>
      </c>
      <c r="AB90" s="61">
        <v>3.8929436673505622</v>
      </c>
      <c r="AC90" s="61">
        <v>3.1867390935996069</v>
      </c>
      <c r="AD90" s="61">
        <v>3.4801430864006395</v>
      </c>
    </row>
    <row r="91" spans="1:30" ht="14.25">
      <c r="A91" s="59" t="s">
        <v>786</v>
      </c>
      <c r="B91" s="59" t="s">
        <v>48</v>
      </c>
      <c r="C91" s="59" t="s">
        <v>49</v>
      </c>
      <c r="D91" s="59" t="s">
        <v>357</v>
      </c>
      <c r="E91" s="59" t="s">
        <v>369</v>
      </c>
      <c r="F91" s="59" t="s">
        <v>371</v>
      </c>
      <c r="G91" s="59" t="s">
        <v>376</v>
      </c>
      <c r="H91" s="60" t="s">
        <v>55</v>
      </c>
      <c r="I91" s="61"/>
      <c r="J91" s="61"/>
      <c r="K91" s="61"/>
      <c r="L91" s="61"/>
      <c r="M91" s="61"/>
      <c r="N91" s="61"/>
      <c r="O91" s="61"/>
      <c r="P91" s="61"/>
      <c r="Q91" s="61"/>
      <c r="R91" s="61"/>
      <c r="S91" s="61">
        <v>8.9525649105825508E-5</v>
      </c>
      <c r="T91" s="61">
        <v>9.4427630098960945E-5</v>
      </c>
      <c r="U91" s="61">
        <v>5.4307194640475958E-4</v>
      </c>
      <c r="V91" s="61">
        <v>8.1608100887608833E-3</v>
      </c>
      <c r="W91" s="61">
        <v>8.9295863588767562E-3</v>
      </c>
      <c r="X91" s="61">
        <v>1.5075725820748115E-2</v>
      </c>
      <c r="Y91" s="61">
        <v>2.2161649769281064E-2</v>
      </c>
      <c r="Z91" s="61">
        <v>1.620243583570927E-2</v>
      </c>
      <c r="AA91" s="61">
        <v>1.5881585573676374E-2</v>
      </c>
      <c r="AB91" s="61">
        <v>2.6387368075517236E-2</v>
      </c>
      <c r="AC91" s="61">
        <v>1.9949522372507227E-2</v>
      </c>
      <c r="AD91" s="61">
        <v>3.3604328307865847E-2</v>
      </c>
    </row>
    <row r="92" spans="1:30" ht="14.25">
      <c r="A92" s="59" t="s">
        <v>786</v>
      </c>
      <c r="B92" s="59" t="s">
        <v>48</v>
      </c>
      <c r="C92" s="59" t="s">
        <v>49</v>
      </c>
      <c r="D92" s="59" t="s">
        <v>357</v>
      </c>
      <c r="E92" s="59" t="s">
        <v>369</v>
      </c>
      <c r="F92" s="59" t="s">
        <v>377</v>
      </c>
      <c r="G92" s="59" t="s">
        <v>378</v>
      </c>
      <c r="H92" s="60" t="s">
        <v>55</v>
      </c>
      <c r="I92" s="61">
        <v>4.3148536543051946E-5</v>
      </c>
      <c r="J92" s="61">
        <v>4.5769815474458178E-5</v>
      </c>
      <c r="K92" s="61">
        <v>7.0103519317123094E-5</v>
      </c>
      <c r="L92" s="61">
        <v>1.4017598342027504E-5</v>
      </c>
      <c r="M92" s="61">
        <v>2.0437948391857856E-5</v>
      </c>
      <c r="N92" s="61">
        <v>2.7931607206386694E-5</v>
      </c>
      <c r="O92" s="61">
        <v>1.8437274098896266E-4</v>
      </c>
      <c r="P92" s="61">
        <v>1.5257266726903754E-4</v>
      </c>
      <c r="Q92" s="61">
        <v>9.9139642237733576E-5</v>
      </c>
      <c r="R92" s="61">
        <v>8.2213016726173161E-5</v>
      </c>
      <c r="S92" s="61">
        <v>7.9032547196139811E-5</v>
      </c>
      <c r="T92" s="61">
        <v>2.486136938745995E-4</v>
      </c>
      <c r="U92" s="61">
        <v>6.4360003267237829E-4</v>
      </c>
      <c r="V92" s="61">
        <v>2.3072019962549128E-3</v>
      </c>
      <c r="W92" s="61">
        <v>3.2583054408801687E-3</v>
      </c>
      <c r="X92" s="61">
        <v>1.0491967740944887E-2</v>
      </c>
      <c r="Y92" s="61">
        <v>1.6057316923507117E-2</v>
      </c>
      <c r="Z92" s="61">
        <v>1.5814855258832566E-2</v>
      </c>
      <c r="AA92" s="61">
        <v>1.8187702579036125E-2</v>
      </c>
      <c r="AB92" s="61">
        <v>2.3678093660613592E-2</v>
      </c>
      <c r="AC92" s="61">
        <v>2.5196669978751859E-2</v>
      </c>
      <c r="AD92" s="61">
        <v>3.1069430490954231E-2</v>
      </c>
    </row>
    <row r="93" spans="1:30" ht="14.25">
      <c r="A93" s="59" t="s">
        <v>786</v>
      </c>
      <c r="B93" s="59" t="s">
        <v>48</v>
      </c>
      <c r="C93" s="59" t="s">
        <v>49</v>
      </c>
      <c r="D93" s="59" t="s">
        <v>357</v>
      </c>
      <c r="E93" s="59" t="s">
        <v>369</v>
      </c>
      <c r="F93" s="59" t="s">
        <v>377</v>
      </c>
      <c r="G93" s="59" t="s">
        <v>380</v>
      </c>
      <c r="H93" s="60" t="s">
        <v>55</v>
      </c>
      <c r="I93" s="61">
        <v>0.13392880298051332</v>
      </c>
      <c r="J93" s="61">
        <v>0.18738551374925549</v>
      </c>
      <c r="K93" s="61">
        <v>0.23266040999529214</v>
      </c>
      <c r="L93" s="61">
        <v>1.426360592806917</v>
      </c>
      <c r="M93" s="61">
        <v>2.220160173947678</v>
      </c>
      <c r="N93" s="61">
        <v>2.4160386309712596</v>
      </c>
      <c r="O93" s="61">
        <v>2.4138526285866519</v>
      </c>
      <c r="P93" s="61">
        <v>2.4051546826386114</v>
      </c>
      <c r="Q93" s="61">
        <v>2.5547087257508512</v>
      </c>
      <c r="R93" s="61">
        <v>2.5525979375295518</v>
      </c>
      <c r="S93" s="61">
        <v>3.9296469296522085</v>
      </c>
      <c r="T93" s="61">
        <v>4.1910433371436149</v>
      </c>
      <c r="U93" s="61">
        <v>3.856483981771214</v>
      </c>
      <c r="V93" s="61">
        <v>4.0127796305606811</v>
      </c>
      <c r="W93" s="61">
        <v>4.3673182905751373</v>
      </c>
      <c r="X93" s="61">
        <v>4.1723979473386983</v>
      </c>
      <c r="Y93" s="61">
        <v>4.1008720094014457</v>
      </c>
      <c r="Z93" s="61">
        <v>4.2813697802992712</v>
      </c>
      <c r="AA93" s="61">
        <v>4.3798567975019411</v>
      </c>
      <c r="AB93" s="61">
        <v>4.2444583550578274</v>
      </c>
      <c r="AC93" s="61">
        <v>3.5325798350294995</v>
      </c>
      <c r="AD93" s="61">
        <v>3.9166315799164746</v>
      </c>
    </row>
    <row r="94" spans="1:30" ht="14.25">
      <c r="A94" s="59" t="s">
        <v>786</v>
      </c>
      <c r="B94" s="59" t="s">
        <v>48</v>
      </c>
      <c r="C94" s="59" t="s">
        <v>49</v>
      </c>
      <c r="D94" s="59" t="s">
        <v>357</v>
      </c>
      <c r="E94" s="59" t="s">
        <v>369</v>
      </c>
      <c r="F94" s="59" t="s">
        <v>377</v>
      </c>
      <c r="G94" s="59" t="s">
        <v>382</v>
      </c>
      <c r="H94" s="60" t="s">
        <v>55</v>
      </c>
      <c r="I94" s="61"/>
      <c r="J94" s="61"/>
      <c r="K94" s="61"/>
      <c r="L94" s="61"/>
      <c r="M94" s="61"/>
      <c r="N94" s="61"/>
      <c r="O94" s="61"/>
      <c r="P94" s="61"/>
      <c r="Q94" s="61"/>
      <c r="R94" s="61"/>
      <c r="S94" s="61">
        <v>3.1149036332890922E-5</v>
      </c>
      <c r="T94" s="61">
        <v>3.8618775705660989E-5</v>
      </c>
      <c r="U94" s="61">
        <v>3.0735464662477263E-4</v>
      </c>
      <c r="V94" s="61">
        <v>4.8744053564605573E-3</v>
      </c>
      <c r="W94" s="61">
        <v>5.956844360777605E-3</v>
      </c>
      <c r="X94" s="61">
        <v>1.4830101674959E-2</v>
      </c>
      <c r="Y94" s="61">
        <v>2.7198956577658192E-2</v>
      </c>
      <c r="Z94" s="61">
        <v>3.3819934306131158E-2</v>
      </c>
      <c r="AA94" s="61">
        <v>4.0936559036882689E-2</v>
      </c>
      <c r="AB94" s="61">
        <v>7.4838385919212047E-2</v>
      </c>
      <c r="AC94" s="61">
        <v>6.0277932903270173E-2</v>
      </c>
      <c r="AD94" s="61">
        <v>0.10907722163022369</v>
      </c>
    </row>
    <row r="95" spans="1:30" ht="14.25">
      <c r="A95" s="59" t="s">
        <v>786</v>
      </c>
      <c r="B95" s="59" t="s">
        <v>48</v>
      </c>
      <c r="C95" s="59" t="s">
        <v>49</v>
      </c>
      <c r="D95" s="59" t="s">
        <v>357</v>
      </c>
      <c r="E95" s="59" t="s">
        <v>369</v>
      </c>
      <c r="F95" s="59" t="s">
        <v>383</v>
      </c>
      <c r="G95" s="59" t="s">
        <v>384</v>
      </c>
      <c r="H95" s="60" t="s">
        <v>55</v>
      </c>
      <c r="I95" s="61"/>
      <c r="J95" s="61"/>
      <c r="K95" s="61"/>
      <c r="L95" s="61"/>
      <c r="M95" s="61"/>
      <c r="N95" s="61"/>
      <c r="O95" s="61"/>
      <c r="P95" s="61"/>
      <c r="Q95" s="61"/>
      <c r="R95" s="61"/>
      <c r="S95" s="61"/>
      <c r="T95" s="61">
        <v>9.4652948323522106E-3</v>
      </c>
      <c r="U95" s="61">
        <v>9.5777113854939849E-3</v>
      </c>
      <c r="V95" s="61">
        <v>7.6518475678058273E-3</v>
      </c>
      <c r="W95" s="61">
        <v>9.439815790720122E-3</v>
      </c>
      <c r="X95" s="61">
        <v>9.9823533961894105E-3</v>
      </c>
      <c r="Y95" s="61">
        <v>6.5201083562685617E-3</v>
      </c>
      <c r="Z95" s="61">
        <v>8.7820552647132951E-3</v>
      </c>
      <c r="AA95" s="61">
        <v>1.223041403833783E-2</v>
      </c>
      <c r="AB95" s="61">
        <v>1.1425863072195473E-2</v>
      </c>
      <c r="AC95" s="61">
        <v>2.4286128889040786E-2</v>
      </c>
      <c r="AD95" s="61">
        <v>6.074394288798185E-2</v>
      </c>
    </row>
    <row r="96" spans="1:30" ht="14.25">
      <c r="A96" s="59" t="s">
        <v>786</v>
      </c>
      <c r="B96" s="59" t="s">
        <v>48</v>
      </c>
      <c r="C96" s="59" t="s">
        <v>49</v>
      </c>
      <c r="D96" s="59" t="s">
        <v>357</v>
      </c>
      <c r="E96" s="59" t="s">
        <v>369</v>
      </c>
      <c r="F96" s="59" t="s">
        <v>383</v>
      </c>
      <c r="G96" s="59" t="s">
        <v>385</v>
      </c>
      <c r="H96" s="60" t="s">
        <v>55</v>
      </c>
      <c r="I96" s="61">
        <v>5.1867715855941998E-4</v>
      </c>
      <c r="J96" s="61">
        <v>6.1920461312343434E-4</v>
      </c>
      <c r="K96" s="61">
        <v>9.6017847575244786E-4</v>
      </c>
      <c r="L96" s="61">
        <v>2.0855630503165544E-4</v>
      </c>
      <c r="M96" s="61">
        <v>3.0258713641731521E-4</v>
      </c>
      <c r="N96" s="61">
        <v>5.1550256902662089E-4</v>
      </c>
      <c r="O96" s="61">
        <v>3.7815930771736474E-3</v>
      </c>
      <c r="P96" s="61">
        <v>3.4578231511011347E-3</v>
      </c>
      <c r="Q96" s="61">
        <v>2.2707031119614304E-3</v>
      </c>
      <c r="R96" s="61">
        <v>1.3575582744024862E-3</v>
      </c>
      <c r="S96" s="61">
        <v>9.9045076338411583E-4</v>
      </c>
      <c r="T96" s="61">
        <v>2.1816897325768452E-3</v>
      </c>
      <c r="U96" s="61">
        <v>3.4271785519624782E-3</v>
      </c>
      <c r="V96" s="61">
        <v>1.0090057032714529E-2</v>
      </c>
      <c r="W96" s="61">
        <v>1.0250455933991263E-2</v>
      </c>
      <c r="X96" s="61">
        <v>1.9477660734894844E-2</v>
      </c>
      <c r="Y96" s="61">
        <v>2.593089776343372E-2</v>
      </c>
      <c r="Z96" s="61">
        <v>2.6911446655945508E-2</v>
      </c>
      <c r="AA96" s="61">
        <v>2.8215739394825082E-2</v>
      </c>
      <c r="AB96" s="61">
        <v>3.2354364970368268E-2</v>
      </c>
      <c r="AC96" s="61">
        <v>3.7742429725854218E-2</v>
      </c>
      <c r="AD96" s="61">
        <v>4.0076481253994108E-2</v>
      </c>
    </row>
    <row r="97" spans="1:30" ht="14.25">
      <c r="A97" s="59" t="s">
        <v>786</v>
      </c>
      <c r="B97" s="59" t="s">
        <v>48</v>
      </c>
      <c r="C97" s="59" t="s">
        <v>49</v>
      </c>
      <c r="D97" s="59" t="s">
        <v>357</v>
      </c>
      <c r="E97" s="59" t="s">
        <v>369</v>
      </c>
      <c r="F97" s="59" t="s">
        <v>383</v>
      </c>
      <c r="G97" s="59" t="s">
        <v>387</v>
      </c>
      <c r="H97" s="60" t="s">
        <v>55</v>
      </c>
      <c r="I97" s="61">
        <v>9.9408954224394688E-4</v>
      </c>
      <c r="J97" s="61">
        <v>1.3946302477082138E-3</v>
      </c>
      <c r="K97" s="61">
        <v>1.9879167803259295E-3</v>
      </c>
      <c r="L97" s="61">
        <v>1.1673084707877111E-2</v>
      </c>
      <c r="M97" s="61">
        <v>1.8385437453701806E-2</v>
      </c>
      <c r="N97" s="61">
        <v>2.0906272446714835E-2</v>
      </c>
      <c r="O97" s="61">
        <v>2.3929747064125668E-2</v>
      </c>
      <c r="P97" s="61">
        <v>2.4555183910037161E-2</v>
      </c>
      <c r="Q97" s="61">
        <v>2.8805476585994826E-2</v>
      </c>
      <c r="R97" s="61">
        <v>3.2304177886065467E-2</v>
      </c>
      <c r="S97" s="61">
        <v>5.0981527351805278E-2</v>
      </c>
      <c r="T97" s="61">
        <v>5.3190305370402834E-2</v>
      </c>
      <c r="U97" s="61">
        <v>4.8739745451974605E-2</v>
      </c>
      <c r="V97" s="61">
        <v>5.1901424839454924E-2</v>
      </c>
      <c r="W97" s="61">
        <v>5.2031401562959829E-2</v>
      </c>
      <c r="X97" s="61">
        <v>5.1993577075230432E-2</v>
      </c>
      <c r="Y97" s="61">
        <v>5.1623962484320739E-2</v>
      </c>
      <c r="Z97" s="61">
        <v>5.0526434713316914E-2</v>
      </c>
      <c r="AA97" s="61">
        <v>5.046838876754095E-2</v>
      </c>
      <c r="AB97" s="61">
        <v>4.5893491215661067E-2</v>
      </c>
      <c r="AC97" s="61">
        <v>3.7060128816297423E-2</v>
      </c>
      <c r="AD97" s="61">
        <v>3.8936950108250455E-2</v>
      </c>
    </row>
    <row r="98" spans="1:30" ht="14.25">
      <c r="A98" s="59" t="s">
        <v>786</v>
      </c>
      <c r="B98" s="59" t="s">
        <v>48</v>
      </c>
      <c r="C98" s="59" t="s">
        <v>49</v>
      </c>
      <c r="D98" s="59" t="s">
        <v>357</v>
      </c>
      <c r="E98" s="59" t="s">
        <v>369</v>
      </c>
      <c r="F98" s="59" t="s">
        <v>383</v>
      </c>
      <c r="G98" s="59" t="s">
        <v>389</v>
      </c>
      <c r="H98" s="60" t="s">
        <v>55</v>
      </c>
      <c r="I98" s="61"/>
      <c r="J98" s="61"/>
      <c r="K98" s="61"/>
      <c r="L98" s="61"/>
      <c r="M98" s="61"/>
      <c r="N98" s="61"/>
      <c r="O98" s="61"/>
      <c r="P98" s="61"/>
      <c r="Q98" s="61"/>
      <c r="R98" s="61"/>
      <c r="S98" s="61">
        <v>3.9036558872416371E-4</v>
      </c>
      <c r="T98" s="61">
        <v>3.388960001705554E-4</v>
      </c>
      <c r="U98" s="61">
        <v>1.6366674942271716E-3</v>
      </c>
      <c r="V98" s="61">
        <v>2.1317174710792943E-2</v>
      </c>
      <c r="W98" s="61">
        <v>1.8739916110903615E-2</v>
      </c>
      <c r="X98" s="61">
        <v>2.7531126307374011E-2</v>
      </c>
      <c r="Y98" s="61">
        <v>4.3923487693938036E-2</v>
      </c>
      <c r="Z98" s="61">
        <v>5.7549901222062515E-2</v>
      </c>
      <c r="AA98" s="61">
        <v>6.3507486802479196E-2</v>
      </c>
      <c r="AB98" s="61">
        <v>0.10226112315161395</v>
      </c>
      <c r="AC98" s="61">
        <v>9.0291123729443173E-2</v>
      </c>
      <c r="AD98" s="61">
        <v>0.14069878844976413</v>
      </c>
    </row>
    <row r="99" spans="1:30" ht="14.25">
      <c r="A99" s="59" t="s">
        <v>786</v>
      </c>
      <c r="B99" s="59" t="s">
        <v>48</v>
      </c>
      <c r="C99" s="59" t="s">
        <v>49</v>
      </c>
      <c r="D99" s="59" t="s">
        <v>357</v>
      </c>
      <c r="E99" s="59" t="s">
        <v>369</v>
      </c>
      <c r="F99" s="59" t="s">
        <v>383</v>
      </c>
      <c r="G99" s="59" t="s">
        <v>390</v>
      </c>
      <c r="H99" s="60" t="s">
        <v>55</v>
      </c>
      <c r="I99" s="61">
        <v>1.2885960557085406E-2</v>
      </c>
      <c r="J99" s="61">
        <v>1.5871568216721244E-2</v>
      </c>
      <c r="K99" s="61">
        <v>2.5412615838940767E-2</v>
      </c>
      <c r="L99" s="61">
        <v>5.6300721536914249E-3</v>
      </c>
      <c r="M99" s="61">
        <v>8.9023012431281683E-3</v>
      </c>
      <c r="N99" s="61">
        <v>1.6144928625531511E-2</v>
      </c>
      <c r="O99" s="61">
        <v>0.12218300564651016</v>
      </c>
      <c r="P99" s="61">
        <v>0.11459997979498182</v>
      </c>
      <c r="Q99" s="61">
        <v>7.5123121829305431E-2</v>
      </c>
      <c r="R99" s="61">
        <v>4.613249047539783E-2</v>
      </c>
      <c r="S99" s="61">
        <v>3.4831148229354708E-2</v>
      </c>
      <c r="T99" s="61">
        <v>7.9762798925500131E-2</v>
      </c>
      <c r="U99" s="61">
        <v>0.12717882496066699</v>
      </c>
      <c r="V99" s="61">
        <v>0.38756438511165309</v>
      </c>
      <c r="W99" s="61">
        <v>0.41899698060264684</v>
      </c>
      <c r="X99" s="61">
        <v>0.78258690630400329</v>
      </c>
      <c r="Y99" s="61">
        <v>1.0569912090543288</v>
      </c>
      <c r="Z99" s="61">
        <v>1.1574358293547695</v>
      </c>
      <c r="AA99" s="61">
        <v>1.2343920686288352</v>
      </c>
      <c r="AB99" s="61">
        <v>1.4600710934484398</v>
      </c>
      <c r="AC99" s="61">
        <v>1.7626835478835798</v>
      </c>
      <c r="AD99" s="61">
        <v>1.937982151233026</v>
      </c>
    </row>
    <row r="100" spans="1:30" ht="14.25">
      <c r="A100" s="59" t="s">
        <v>786</v>
      </c>
      <c r="B100" s="59" t="s">
        <v>48</v>
      </c>
      <c r="C100" s="59" t="s">
        <v>49</v>
      </c>
      <c r="D100" s="59" t="s">
        <v>357</v>
      </c>
      <c r="E100" s="59" t="s">
        <v>369</v>
      </c>
      <c r="F100" s="59" t="s">
        <v>383</v>
      </c>
      <c r="G100" s="59" t="s">
        <v>392</v>
      </c>
      <c r="H100" s="60" t="s">
        <v>55</v>
      </c>
      <c r="I100" s="61">
        <v>2.5371927034821311E-2</v>
      </c>
      <c r="J100" s="61">
        <v>3.4020801123657747E-2</v>
      </c>
      <c r="K100" s="61">
        <v>4.2049073139070046E-2</v>
      </c>
      <c r="L100" s="61">
        <v>0.25852482465641502</v>
      </c>
      <c r="M100" s="61">
        <v>0.39424021404412946</v>
      </c>
      <c r="N100" s="61">
        <v>0.40574993157625017</v>
      </c>
      <c r="O100" s="61">
        <v>0.41051732245405304</v>
      </c>
      <c r="P100" s="61">
        <v>0.40102047429365678</v>
      </c>
      <c r="Q100" s="61">
        <v>0.41132567388968461</v>
      </c>
      <c r="R100" s="61">
        <v>0.38483237512195284</v>
      </c>
      <c r="S100" s="61">
        <v>0.56668562847803605</v>
      </c>
      <c r="T100" s="61">
        <v>0.58256656485092273</v>
      </c>
      <c r="U100" s="61">
        <v>0.51365394507181839</v>
      </c>
      <c r="V100" s="61">
        <v>0.5208909876273824</v>
      </c>
      <c r="W100" s="61">
        <v>0.54672628445757554</v>
      </c>
      <c r="X100" s="61">
        <v>0.50818722621080303</v>
      </c>
      <c r="Y100" s="61">
        <v>0.54062935859522188</v>
      </c>
      <c r="Z100" s="61">
        <v>0.56151226140174915</v>
      </c>
      <c r="AA100" s="61">
        <v>0.56939006915797208</v>
      </c>
      <c r="AB100" s="61">
        <v>0.56191106660303725</v>
      </c>
      <c r="AC100" s="61">
        <v>0.45814597313997074</v>
      </c>
      <c r="AD100" s="61">
        <v>0.5000579347518892</v>
      </c>
    </row>
    <row r="101" spans="1:30" ht="14.25">
      <c r="A101" s="59" t="s">
        <v>786</v>
      </c>
      <c r="B101" s="59" t="s">
        <v>48</v>
      </c>
      <c r="C101" s="59" t="s">
        <v>49</v>
      </c>
      <c r="D101" s="59" t="s">
        <v>357</v>
      </c>
      <c r="E101" s="59" t="s">
        <v>369</v>
      </c>
      <c r="F101" s="59" t="s">
        <v>383</v>
      </c>
      <c r="G101" s="59" t="s">
        <v>394</v>
      </c>
      <c r="H101" s="60" t="s">
        <v>55</v>
      </c>
      <c r="I101" s="61"/>
      <c r="J101" s="61"/>
      <c r="K101" s="61"/>
      <c r="L101" s="61"/>
      <c r="M101" s="61"/>
      <c r="N101" s="61"/>
      <c r="O101" s="61"/>
      <c r="P101" s="61"/>
      <c r="Q101" s="61"/>
      <c r="R101" s="61"/>
      <c r="S101" s="61">
        <v>1.3727973350268935E-2</v>
      </c>
      <c r="T101" s="61">
        <v>1.2390072297921566E-2</v>
      </c>
      <c r="U101" s="61">
        <v>6.0734929800473909E-2</v>
      </c>
      <c r="V101" s="61">
        <v>0.81880386625361612</v>
      </c>
      <c r="W101" s="61">
        <v>0.76601161136431117</v>
      </c>
      <c r="X101" s="61">
        <v>1.1061646086356327</v>
      </c>
      <c r="Y101" s="61">
        <v>1.7904023527086224</v>
      </c>
      <c r="Z101" s="61">
        <v>2.4751667385939982</v>
      </c>
      <c r="AA101" s="61">
        <v>2.7783478189449271</v>
      </c>
      <c r="AB101" s="61">
        <v>4.6147872175512239</v>
      </c>
      <c r="AC101" s="61">
        <v>4.2168636061283156</v>
      </c>
      <c r="AD101" s="61">
        <v>6.8037844686920783</v>
      </c>
    </row>
    <row r="102" spans="1:30" ht="14.25">
      <c r="A102" s="59" t="s">
        <v>786</v>
      </c>
      <c r="B102" s="59" t="s">
        <v>48</v>
      </c>
      <c r="C102" s="59" t="s">
        <v>49</v>
      </c>
      <c r="D102" s="59" t="s">
        <v>357</v>
      </c>
      <c r="E102" s="59" t="s">
        <v>369</v>
      </c>
      <c r="F102" s="59" t="s">
        <v>383</v>
      </c>
      <c r="G102" s="59" t="s">
        <v>395</v>
      </c>
      <c r="H102" s="60" t="s">
        <v>55</v>
      </c>
      <c r="I102" s="61">
        <v>2.2895529852235451E-5</v>
      </c>
      <c r="J102" s="61">
        <v>3.1935342001994641E-5</v>
      </c>
      <c r="K102" s="61">
        <v>5.7879910333986299E-5</v>
      </c>
      <c r="L102" s="61">
        <v>1.5484959057055827E-5</v>
      </c>
      <c r="M102" s="61">
        <v>2.637403194722759E-5</v>
      </c>
      <c r="N102" s="61">
        <v>5.1784198797441424E-5</v>
      </c>
      <c r="O102" s="61">
        <v>4.3041151473851479E-4</v>
      </c>
      <c r="P102" s="61">
        <v>4.2247032001591658E-4</v>
      </c>
      <c r="Q102" s="61">
        <v>2.9692784566601275E-4</v>
      </c>
      <c r="R102" s="61">
        <v>1.9593047448495906E-4</v>
      </c>
      <c r="S102" s="61">
        <v>1.4530366331518929E-4</v>
      </c>
      <c r="T102" s="61">
        <v>3.1669956717604808E-4</v>
      </c>
      <c r="U102" s="61">
        <v>4.9736704188454973E-4</v>
      </c>
      <c r="V102" s="61">
        <v>1.4335460386615754E-3</v>
      </c>
      <c r="W102" s="61">
        <v>1.5268884654533895E-3</v>
      </c>
      <c r="X102" s="61">
        <v>3.0252533302633886E-3</v>
      </c>
      <c r="Y102" s="61">
        <v>4.0193677846021222E-3</v>
      </c>
      <c r="Z102" s="61">
        <v>4.3166723539109506E-3</v>
      </c>
      <c r="AA102" s="61">
        <v>4.9131350325169031E-3</v>
      </c>
      <c r="AB102" s="61">
        <v>5.6310822332956961E-3</v>
      </c>
      <c r="AC102" s="61">
        <v>5.9560465289235191E-3</v>
      </c>
      <c r="AD102" s="61">
        <v>7.3202914405631593E-3</v>
      </c>
    </row>
    <row r="103" spans="1:30" ht="14.25">
      <c r="A103" s="59" t="s">
        <v>786</v>
      </c>
      <c r="B103" s="59" t="s">
        <v>48</v>
      </c>
      <c r="C103" s="59" t="s">
        <v>49</v>
      </c>
      <c r="D103" s="59" t="s">
        <v>357</v>
      </c>
      <c r="E103" s="59" t="s">
        <v>369</v>
      </c>
      <c r="F103" s="59" t="s">
        <v>383</v>
      </c>
      <c r="G103" s="59" t="s">
        <v>397</v>
      </c>
      <c r="H103" s="60" t="s">
        <v>55</v>
      </c>
      <c r="I103" s="61">
        <v>3.558984488140484E-3</v>
      </c>
      <c r="J103" s="61">
        <v>4.451731248255277E-3</v>
      </c>
      <c r="K103" s="61">
        <v>5.0230540806773397E-3</v>
      </c>
      <c r="L103" s="61">
        <v>2.8336982901656694E-2</v>
      </c>
      <c r="M103" s="61">
        <v>4.0977809557701882E-2</v>
      </c>
      <c r="N103" s="61">
        <v>4.2011058711467972E-2</v>
      </c>
      <c r="O103" s="61">
        <v>3.9840904756741936E-2</v>
      </c>
      <c r="P103" s="61">
        <v>3.7779197139286277E-2</v>
      </c>
      <c r="Q103" s="61">
        <v>3.7523050742780686E-2</v>
      </c>
      <c r="R103" s="61">
        <v>3.6426340339139482E-2</v>
      </c>
      <c r="S103" s="61">
        <v>5.3388413998922385E-2</v>
      </c>
      <c r="T103" s="61">
        <v>5.3867625115485637E-2</v>
      </c>
      <c r="U103" s="61">
        <v>4.7259619693898192E-2</v>
      </c>
      <c r="V103" s="61">
        <v>4.6748839850448455E-2</v>
      </c>
      <c r="W103" s="61">
        <v>4.893283730901745E-2</v>
      </c>
      <c r="X103" s="61">
        <v>4.440258694245703E-2</v>
      </c>
      <c r="Y103" s="61">
        <v>4.3418156724587417E-2</v>
      </c>
      <c r="Z103" s="61">
        <v>4.2431056685649095E-2</v>
      </c>
      <c r="AA103" s="61">
        <v>4.3129447320751635E-2</v>
      </c>
      <c r="AB103" s="61">
        <v>4.0411170997500669E-2</v>
      </c>
      <c r="AC103" s="61">
        <v>3.1959938838105321E-2</v>
      </c>
      <c r="AD103" s="61">
        <v>3.4094309669147796E-2</v>
      </c>
    </row>
    <row r="104" spans="1:30" ht="14.25">
      <c r="A104" s="59" t="s">
        <v>786</v>
      </c>
      <c r="B104" s="59" t="s">
        <v>48</v>
      </c>
      <c r="C104" s="59" t="s">
        <v>49</v>
      </c>
      <c r="D104" s="59" t="s">
        <v>357</v>
      </c>
      <c r="E104" s="59" t="s">
        <v>369</v>
      </c>
      <c r="F104" s="59" t="s">
        <v>383</v>
      </c>
      <c r="G104" s="59" t="s">
        <v>399</v>
      </c>
      <c r="H104" s="60" t="s">
        <v>55</v>
      </c>
      <c r="I104" s="61"/>
      <c r="J104" s="61"/>
      <c r="K104" s="61"/>
      <c r="L104" s="61"/>
      <c r="M104" s="61"/>
      <c r="N104" s="61"/>
      <c r="O104" s="61"/>
      <c r="P104" s="61"/>
      <c r="Q104" s="61"/>
      <c r="R104" s="61"/>
      <c r="S104" s="61">
        <v>5.726841976476305E-5</v>
      </c>
      <c r="T104" s="61">
        <v>4.919499549779746E-5</v>
      </c>
      <c r="U104" s="61">
        <v>2.375202977639547E-4</v>
      </c>
      <c r="V104" s="61">
        <v>3.0286401021355383E-3</v>
      </c>
      <c r="W104" s="61">
        <v>2.7914623444619227E-3</v>
      </c>
      <c r="X104" s="61">
        <v>4.2761106008007933E-3</v>
      </c>
      <c r="Y104" s="61">
        <v>6.8082737834605743E-3</v>
      </c>
      <c r="Z104" s="61">
        <v>9.2311673449446217E-3</v>
      </c>
      <c r="AA104" s="61">
        <v>1.1058397367165634E-2</v>
      </c>
      <c r="AB104" s="61">
        <v>1.779793218823179E-2</v>
      </c>
      <c r="AC104" s="61">
        <v>1.4248635765835883E-2</v>
      </c>
      <c r="AD104" s="61">
        <v>2.5699764663939091E-2</v>
      </c>
    </row>
    <row r="105" spans="1:30" ht="14.25">
      <c r="A105" s="59" t="s">
        <v>786</v>
      </c>
      <c r="B105" s="59" t="s">
        <v>48</v>
      </c>
      <c r="C105" s="59" t="s">
        <v>49</v>
      </c>
      <c r="D105" s="59" t="s">
        <v>357</v>
      </c>
      <c r="E105" s="59" t="s">
        <v>369</v>
      </c>
      <c r="F105" s="59" t="s">
        <v>400</v>
      </c>
      <c r="G105" s="59" t="s">
        <v>401</v>
      </c>
      <c r="H105" s="60" t="s">
        <v>55</v>
      </c>
      <c r="I105" s="61">
        <v>4.1511257958231132E-4</v>
      </c>
      <c r="J105" s="61">
        <v>7.5151817910403451E-4</v>
      </c>
      <c r="K105" s="61">
        <v>1.0022402850570851E-3</v>
      </c>
      <c r="L105" s="61">
        <v>6.2900549688247234E-3</v>
      </c>
      <c r="M105" s="61">
        <v>9.8127538260729414E-3</v>
      </c>
      <c r="N105" s="61">
        <v>1.1446994963113896E-2</v>
      </c>
      <c r="O105" s="61">
        <v>1.2676226139422053E-2</v>
      </c>
      <c r="P105" s="61">
        <v>1.3376403561083425E-2</v>
      </c>
      <c r="Q105" s="61">
        <v>1.4977810343151234E-2</v>
      </c>
      <c r="R105" s="61">
        <v>1.4568146852225208E-2</v>
      </c>
      <c r="S105" s="61">
        <v>2.1526975583202927E-2</v>
      </c>
      <c r="T105" s="61">
        <v>2.2786586113058054E-2</v>
      </c>
      <c r="U105" s="61">
        <v>2.1057253130222491E-2</v>
      </c>
      <c r="V105" s="61">
        <v>2.1937755724375674E-2</v>
      </c>
      <c r="W105" s="61">
        <v>2.3623233151917371E-2</v>
      </c>
      <c r="X105" s="61">
        <v>2.3143826347744867E-2</v>
      </c>
      <c r="Y105" s="61">
        <v>2.4118822798444493E-2</v>
      </c>
      <c r="Z105" s="61">
        <v>2.2274416012518842E-2</v>
      </c>
      <c r="AA105" s="61">
        <v>2.1822660582245478E-2</v>
      </c>
      <c r="AB105" s="61">
        <v>2.0673262083383107E-2</v>
      </c>
      <c r="AC105" s="61">
        <v>1.7215105586726891E-2</v>
      </c>
      <c r="AD105" s="61">
        <v>1.8900053953758968E-2</v>
      </c>
    </row>
    <row r="106" spans="1:30" ht="14.25">
      <c r="A106" s="59" t="s">
        <v>786</v>
      </c>
      <c r="B106" s="59" t="s">
        <v>48</v>
      </c>
      <c r="C106" s="59" t="s">
        <v>49</v>
      </c>
      <c r="D106" s="59" t="s">
        <v>357</v>
      </c>
      <c r="E106" s="59" t="s">
        <v>403</v>
      </c>
      <c r="F106" s="59" t="s">
        <v>269</v>
      </c>
      <c r="G106" s="59" t="s">
        <v>404</v>
      </c>
      <c r="H106" s="60" t="s">
        <v>55</v>
      </c>
      <c r="I106" s="61">
        <v>1.024941761947088E-3</v>
      </c>
      <c r="J106" s="61">
        <v>1.2682608700221325E-3</v>
      </c>
      <c r="K106" s="61">
        <v>2.6104334095729772E-3</v>
      </c>
      <c r="L106" s="61">
        <v>6.6992797247450604E-4</v>
      </c>
      <c r="M106" s="61">
        <v>1.0066499234696622E-3</v>
      </c>
      <c r="N106" s="61">
        <v>2.0024145793480197E-3</v>
      </c>
      <c r="O106" s="61">
        <v>1.5816241237386713E-2</v>
      </c>
      <c r="P106" s="61">
        <v>1.2916426138957444E-2</v>
      </c>
      <c r="Q106" s="61">
        <v>6.9307251597165156E-3</v>
      </c>
      <c r="R106" s="61">
        <v>3.8216380494953809E-3</v>
      </c>
      <c r="S106" s="61">
        <v>3.4038395034801305E-3</v>
      </c>
      <c r="T106" s="61">
        <v>8.8060548296812757E-3</v>
      </c>
      <c r="U106" s="61">
        <v>1.3302885647796133E-2</v>
      </c>
      <c r="V106" s="61">
        <v>3.7366454159809576E-2</v>
      </c>
      <c r="W106" s="61">
        <v>4.3896821409378943E-2</v>
      </c>
      <c r="X106" s="61">
        <v>7.464811285766286E-2</v>
      </c>
      <c r="Y106" s="61">
        <v>8.4959376650332902E-2</v>
      </c>
      <c r="Z106" s="61">
        <v>7.4834788886913389E-2</v>
      </c>
      <c r="AA106" s="61">
        <v>9.8252235261519758E-2</v>
      </c>
      <c r="AB106" s="61">
        <v>8.3873759165958364E-2</v>
      </c>
      <c r="AC106" s="61">
        <v>0.13695383691642143</v>
      </c>
      <c r="AD106" s="61">
        <v>0.14300643686758796</v>
      </c>
    </row>
    <row r="107" spans="1:30" ht="14.25">
      <c r="A107" s="59" t="s">
        <v>786</v>
      </c>
      <c r="B107" s="59" t="s">
        <v>48</v>
      </c>
      <c r="C107" s="59" t="s">
        <v>49</v>
      </c>
      <c r="D107" s="59" t="s">
        <v>357</v>
      </c>
      <c r="E107" s="59" t="s">
        <v>403</v>
      </c>
      <c r="F107" s="59" t="s">
        <v>269</v>
      </c>
      <c r="G107" s="59" t="s">
        <v>406</v>
      </c>
      <c r="H107" s="60" t="s">
        <v>55</v>
      </c>
      <c r="I107" s="61"/>
      <c r="J107" s="61"/>
      <c r="K107" s="61"/>
      <c r="L107" s="61"/>
      <c r="M107" s="61"/>
      <c r="N107" s="61"/>
      <c r="O107" s="61"/>
      <c r="P107" s="61"/>
      <c r="Q107" s="61"/>
      <c r="R107" s="61"/>
      <c r="S107" s="61">
        <v>1.2423197196506405E-3</v>
      </c>
      <c r="T107" s="61">
        <v>1.266719654992141E-3</v>
      </c>
      <c r="U107" s="61">
        <v>5.870245428537057E-3</v>
      </c>
      <c r="V107" s="61">
        <v>7.2946815494178155E-2</v>
      </c>
      <c r="W107" s="61">
        <v>7.415677029862891E-2</v>
      </c>
      <c r="X107" s="61">
        <v>9.7497322765183317E-2</v>
      </c>
      <c r="Y107" s="61">
        <v>0.13297722239704896</v>
      </c>
      <c r="Z107" s="61">
        <v>0.14787601934923941</v>
      </c>
      <c r="AA107" s="61">
        <v>0.20434433672078767</v>
      </c>
      <c r="AB107" s="61">
        <v>0.24495734248100101</v>
      </c>
      <c r="AC107" s="61">
        <v>0.30274437481158156</v>
      </c>
      <c r="AD107" s="61">
        <v>0.46391993612209387</v>
      </c>
    </row>
    <row r="108" spans="1:30" ht="14.25">
      <c r="A108" s="59" t="s">
        <v>786</v>
      </c>
      <c r="B108" s="59" t="s">
        <v>48</v>
      </c>
      <c r="C108" s="59" t="s">
        <v>49</v>
      </c>
      <c r="D108" s="59" t="s">
        <v>357</v>
      </c>
      <c r="E108" s="59" t="s">
        <v>407</v>
      </c>
      <c r="F108" s="59" t="s">
        <v>413</v>
      </c>
      <c r="G108" s="59" t="s">
        <v>414</v>
      </c>
      <c r="H108" s="60" t="s">
        <v>55</v>
      </c>
      <c r="I108" s="61">
        <v>1.7852402841905849E-3</v>
      </c>
      <c r="J108" s="61">
        <v>1.338270519486104E-3</v>
      </c>
      <c r="K108" s="61">
        <v>2.3715727444632703E-3</v>
      </c>
      <c r="L108" s="61">
        <v>1.535766847727704E-2</v>
      </c>
      <c r="M108" s="61">
        <v>1.9742827919711558E-2</v>
      </c>
      <c r="N108" s="61">
        <v>2.5511377933439997E-2</v>
      </c>
      <c r="O108" s="61">
        <v>2.3554274289549482E-2</v>
      </c>
      <c r="P108" s="61">
        <v>2.4815554408573332E-2</v>
      </c>
      <c r="Q108" s="61">
        <v>2.4921585093324809E-2</v>
      </c>
      <c r="R108" s="61">
        <v>2.6597909572181049E-2</v>
      </c>
      <c r="S108" s="61">
        <v>3.7740625762959577E-2</v>
      </c>
      <c r="T108" s="61">
        <v>3.4009925654961852E-2</v>
      </c>
      <c r="U108" s="61">
        <v>3.854315265998056E-2</v>
      </c>
      <c r="V108" s="61">
        <v>3.7525620348979896E-2</v>
      </c>
      <c r="W108" s="61">
        <v>3.8480828702663859E-2</v>
      </c>
      <c r="X108" s="61">
        <v>1.0819370635450621E-2</v>
      </c>
      <c r="Y108" s="61">
        <v>7.4359303986866127E-3</v>
      </c>
      <c r="Z108" s="61">
        <v>8.6026442186656147E-3</v>
      </c>
      <c r="AA108" s="61">
        <v>3.1644922505334591E-3</v>
      </c>
      <c r="AB108" s="61">
        <v>5.352910607425064E-3</v>
      </c>
      <c r="AC108" s="61">
        <v>8.4960599702229925E-3</v>
      </c>
      <c r="AD108" s="61">
        <v>4.6594126130459559E-3</v>
      </c>
    </row>
    <row r="109" spans="1:30" ht="14.25">
      <c r="A109" s="59" t="s">
        <v>786</v>
      </c>
      <c r="B109" s="59" t="s">
        <v>48</v>
      </c>
      <c r="C109" s="59" t="s">
        <v>49</v>
      </c>
      <c r="D109" s="59" t="s">
        <v>357</v>
      </c>
      <c r="E109" s="59" t="s">
        <v>407</v>
      </c>
      <c r="F109" s="59" t="s">
        <v>413</v>
      </c>
      <c r="G109" s="59" t="s">
        <v>420</v>
      </c>
      <c r="H109" s="60" t="s">
        <v>55</v>
      </c>
      <c r="I109" s="61">
        <v>4.6040066621912508E-4</v>
      </c>
      <c r="J109" s="61">
        <v>5.8795859394261208E-4</v>
      </c>
      <c r="K109" s="61">
        <v>9.1688356986496366E-4</v>
      </c>
      <c r="L109" s="61">
        <v>2.0639563636229424E-4</v>
      </c>
      <c r="M109" s="61">
        <v>3.0343011061595995E-4</v>
      </c>
      <c r="N109" s="61">
        <v>5.33938906539666E-4</v>
      </c>
      <c r="O109" s="61">
        <v>4.0087756336469162E-3</v>
      </c>
      <c r="P109" s="61">
        <v>3.6598947452458736E-3</v>
      </c>
      <c r="Q109" s="61">
        <v>2.6283273255096585E-3</v>
      </c>
      <c r="R109" s="61">
        <v>1.7789806056312232E-3</v>
      </c>
      <c r="S109" s="61">
        <v>1.3492217944946923E-3</v>
      </c>
      <c r="T109" s="61">
        <v>3.0728558512917691E-3</v>
      </c>
      <c r="U109" s="61">
        <v>4.9816475842090133E-3</v>
      </c>
      <c r="V109" s="61">
        <v>1.4508079839717568E-2</v>
      </c>
      <c r="W109" s="61">
        <v>1.5611406316566698E-2</v>
      </c>
      <c r="X109" s="61">
        <v>2.8919626467609049E-2</v>
      </c>
      <c r="Y109" s="61">
        <v>3.6980536816014625E-2</v>
      </c>
      <c r="Z109" s="61">
        <v>3.8922772784470115E-2</v>
      </c>
      <c r="AA109" s="61">
        <v>4.2454181487121011E-2</v>
      </c>
      <c r="AB109" s="61">
        <v>5.0336714440396155E-2</v>
      </c>
      <c r="AC109" s="61">
        <v>6.3072068602329626E-2</v>
      </c>
      <c r="AD109" s="61">
        <v>6.6130128519411718E-2</v>
      </c>
    </row>
    <row r="110" spans="1:30" ht="14.25">
      <c r="A110" s="59" t="s">
        <v>786</v>
      </c>
      <c r="B110" s="59" t="s">
        <v>48</v>
      </c>
      <c r="C110" s="59" t="s">
        <v>49</v>
      </c>
      <c r="D110" s="59" t="s">
        <v>357</v>
      </c>
      <c r="E110" s="59" t="s">
        <v>407</v>
      </c>
      <c r="F110" s="59" t="s">
        <v>413</v>
      </c>
      <c r="G110" s="59" t="s">
        <v>422</v>
      </c>
      <c r="H110" s="60" t="s">
        <v>55</v>
      </c>
      <c r="I110" s="61"/>
      <c r="J110" s="61"/>
      <c r="K110" s="61"/>
      <c r="L110" s="61"/>
      <c r="M110" s="61"/>
      <c r="N110" s="61"/>
      <c r="O110" s="61"/>
      <c r="P110" s="61"/>
      <c r="Q110" s="61"/>
      <c r="R110" s="61"/>
      <c r="S110" s="61">
        <v>4.9243357090410613E-4</v>
      </c>
      <c r="T110" s="61">
        <v>4.4201938087748345E-4</v>
      </c>
      <c r="U110" s="61">
        <v>2.1982819917444269E-3</v>
      </c>
      <c r="V110" s="61">
        <v>2.8322682658527006E-2</v>
      </c>
      <c r="W110" s="61">
        <v>2.6373013696359568E-2</v>
      </c>
      <c r="X110" s="61">
        <v>3.7771700422451857E-2</v>
      </c>
      <c r="Y110" s="61">
        <v>5.7881416536101266E-2</v>
      </c>
      <c r="Z110" s="61">
        <v>7.6912687093968382E-2</v>
      </c>
      <c r="AA110" s="61">
        <v>8.8295920534719213E-2</v>
      </c>
      <c r="AB110" s="61">
        <v>0.14701079242372819</v>
      </c>
      <c r="AC110" s="61">
        <v>0.13942445430527337</v>
      </c>
      <c r="AD110" s="61">
        <v>0.21452939930863121</v>
      </c>
    </row>
    <row r="111" spans="1:30" ht="14.25">
      <c r="A111" s="59" t="s">
        <v>786</v>
      </c>
      <c r="B111" s="59" t="s">
        <v>48</v>
      </c>
      <c r="C111" s="59" t="s">
        <v>49</v>
      </c>
      <c r="D111" s="59" t="s">
        <v>357</v>
      </c>
      <c r="E111" s="59" t="s">
        <v>427</v>
      </c>
      <c r="F111" s="59" t="s">
        <v>428</v>
      </c>
      <c r="G111" s="59" t="s">
        <v>429</v>
      </c>
      <c r="H111" s="60" t="s">
        <v>55</v>
      </c>
      <c r="I111" s="61">
        <v>1.7815402990132388E-5</v>
      </c>
      <c r="J111" s="61">
        <v>2.0816455768398061E-5</v>
      </c>
      <c r="K111" s="61">
        <v>3.0203503187331665E-5</v>
      </c>
      <c r="L111" s="61">
        <v>6.7669354982444336E-6</v>
      </c>
      <c r="M111" s="61">
        <v>1.075808258192914E-5</v>
      </c>
      <c r="N111" s="61">
        <v>1.8827696250720877E-5</v>
      </c>
      <c r="O111" s="61">
        <v>1.4016636981297956E-4</v>
      </c>
      <c r="P111" s="61">
        <v>1.2880845578586478E-4</v>
      </c>
      <c r="Q111" s="61">
        <v>8.9829117312021693E-5</v>
      </c>
      <c r="R111" s="61">
        <v>5.4625382591829596E-5</v>
      </c>
      <c r="S111" s="61">
        <v>3.9848031613106401E-5</v>
      </c>
      <c r="T111" s="61">
        <v>9.3713072545505589E-5</v>
      </c>
      <c r="U111" s="61">
        <v>1.5657442043327566E-4</v>
      </c>
      <c r="V111" s="61">
        <v>4.7007020968649696E-4</v>
      </c>
      <c r="W111" s="61">
        <v>5.2006031096509572E-4</v>
      </c>
      <c r="X111" s="61">
        <v>9.94622502333093E-4</v>
      </c>
      <c r="Y111" s="61">
        <v>1.3039479207513369E-3</v>
      </c>
      <c r="Z111" s="61">
        <v>1.4053544247111731E-3</v>
      </c>
      <c r="AA111" s="61">
        <v>1.5452522338013463E-3</v>
      </c>
      <c r="AB111" s="61">
        <v>1.8476812131699375E-3</v>
      </c>
      <c r="AC111" s="61">
        <v>2.3336906389192034E-3</v>
      </c>
      <c r="AD111" s="61">
        <v>2.4705426126218994E-3</v>
      </c>
    </row>
    <row r="112" spans="1:30" ht="14.25">
      <c r="A112" s="59" t="s">
        <v>786</v>
      </c>
      <c r="B112" s="59" t="s">
        <v>48</v>
      </c>
      <c r="C112" s="59" t="s">
        <v>49</v>
      </c>
      <c r="D112" s="59" t="s">
        <v>357</v>
      </c>
      <c r="E112" s="59" t="s">
        <v>427</v>
      </c>
      <c r="F112" s="59" t="s">
        <v>428</v>
      </c>
      <c r="G112" s="59" t="s">
        <v>431</v>
      </c>
      <c r="H112" s="60" t="s">
        <v>55</v>
      </c>
      <c r="I112" s="61"/>
      <c r="J112" s="61"/>
      <c r="K112" s="61"/>
      <c r="L112" s="61"/>
      <c r="M112" s="61"/>
      <c r="N112" s="61"/>
      <c r="O112" s="61"/>
      <c r="P112" s="61"/>
      <c r="Q112" s="61"/>
      <c r="R112" s="61"/>
      <c r="S112" s="61">
        <v>1.4543575104410965E-5</v>
      </c>
      <c r="T112" s="61">
        <v>1.3480292051212769E-5</v>
      </c>
      <c r="U112" s="61">
        <v>6.9092548797978018E-5</v>
      </c>
      <c r="V112" s="61">
        <v>9.1767136128726205E-4</v>
      </c>
      <c r="W112" s="61">
        <v>8.7856003654588439E-4</v>
      </c>
      <c r="X112" s="61">
        <v>1.2990687564250901E-3</v>
      </c>
      <c r="Y112" s="61">
        <v>2.0409209611502097E-3</v>
      </c>
      <c r="Z112" s="61">
        <v>2.7770268506425964E-3</v>
      </c>
      <c r="AA112" s="61">
        <v>3.2138051815511185E-3</v>
      </c>
      <c r="AB112" s="61">
        <v>5.3962417355662888E-3</v>
      </c>
      <c r="AC112" s="61">
        <v>5.158758085137812E-3</v>
      </c>
      <c r="AD112" s="61">
        <v>8.0145621144010974E-3</v>
      </c>
    </row>
    <row r="113" spans="1:30" ht="14.25">
      <c r="A113" s="59" t="s">
        <v>786</v>
      </c>
      <c r="B113" s="59" t="s">
        <v>48</v>
      </c>
      <c r="C113" s="59" t="s">
        <v>49</v>
      </c>
      <c r="D113" s="59" t="s">
        <v>357</v>
      </c>
      <c r="E113" s="59" t="s">
        <v>427</v>
      </c>
      <c r="F113" s="59" t="s">
        <v>428</v>
      </c>
      <c r="G113" s="59" t="s">
        <v>432</v>
      </c>
      <c r="H113" s="60" t="s">
        <v>55</v>
      </c>
      <c r="I113" s="61">
        <v>1.2563220152664496E-3</v>
      </c>
      <c r="J113" s="61">
        <v>1.6452341010627517E-3</v>
      </c>
      <c r="K113" s="61">
        <v>2.5388303868861001E-3</v>
      </c>
      <c r="L113" s="61">
        <v>5.8485281035466452E-4</v>
      </c>
      <c r="M113" s="61">
        <v>9.2279960004973264E-4</v>
      </c>
      <c r="N113" s="61">
        <v>1.7034406302742513E-3</v>
      </c>
      <c r="O113" s="61">
        <v>1.3145304041225733E-2</v>
      </c>
      <c r="P113" s="61">
        <v>1.1432902518800235E-2</v>
      </c>
      <c r="Q113" s="61">
        <v>7.2129356866099531E-3</v>
      </c>
      <c r="R113" s="61">
        <v>3.8245521395028344E-3</v>
      </c>
      <c r="S113" s="61">
        <v>2.5883413551156336E-3</v>
      </c>
      <c r="T113" s="61">
        <v>6.1647309386801998E-3</v>
      </c>
      <c r="U113" s="61">
        <v>1.0422593857275446E-2</v>
      </c>
      <c r="V113" s="61">
        <v>3.1631823859598507E-2</v>
      </c>
      <c r="W113" s="61">
        <v>3.5324403107145699E-2</v>
      </c>
      <c r="X113" s="61">
        <v>6.8173762018970616E-2</v>
      </c>
      <c r="Y113" s="61">
        <v>9.010453976032208E-2</v>
      </c>
      <c r="Z113" s="61">
        <v>9.7876689167816056E-2</v>
      </c>
      <c r="AA113" s="61">
        <v>0.11012185725261395</v>
      </c>
      <c r="AB113" s="61">
        <v>0.13461572478822798</v>
      </c>
      <c r="AC113" s="61">
        <v>0.17364249392686282</v>
      </c>
      <c r="AD113" s="61">
        <v>0.18760242746969327</v>
      </c>
    </row>
    <row r="114" spans="1:30" ht="14.25">
      <c r="A114" s="59" t="s">
        <v>786</v>
      </c>
      <c r="B114" s="59" t="s">
        <v>48</v>
      </c>
      <c r="C114" s="59" t="s">
        <v>49</v>
      </c>
      <c r="D114" s="59" t="s">
        <v>357</v>
      </c>
      <c r="E114" s="59" t="s">
        <v>427</v>
      </c>
      <c r="F114" s="59" t="s">
        <v>428</v>
      </c>
      <c r="G114" s="59" t="s">
        <v>434</v>
      </c>
      <c r="H114" s="60" t="s">
        <v>55</v>
      </c>
      <c r="I114" s="61"/>
      <c r="J114" s="61"/>
      <c r="K114" s="61"/>
      <c r="L114" s="61"/>
      <c r="M114" s="61"/>
      <c r="N114" s="61"/>
      <c r="O114" s="61"/>
      <c r="P114" s="61"/>
      <c r="Q114" s="61"/>
      <c r="R114" s="61"/>
      <c r="S114" s="61">
        <v>9.4468246912341044E-4</v>
      </c>
      <c r="T114" s="61">
        <v>8.867746111963507E-4</v>
      </c>
      <c r="U114" s="61">
        <v>4.5992415152652033E-3</v>
      </c>
      <c r="V114" s="61">
        <v>6.1751666587414655E-2</v>
      </c>
      <c r="W114" s="61">
        <v>5.96750188976801E-2</v>
      </c>
      <c r="X114" s="61">
        <v>8.9041223216911686E-2</v>
      </c>
      <c r="Y114" s="61">
        <v>0.14103035939170983</v>
      </c>
      <c r="Z114" s="61">
        <v>0.19340757683022619</v>
      </c>
      <c r="AA114" s="61">
        <v>0.22903069654192204</v>
      </c>
      <c r="AB114" s="61">
        <v>0.39315169044744175</v>
      </c>
      <c r="AC114" s="61">
        <v>0.38384677237406134</v>
      </c>
      <c r="AD114" s="61">
        <v>0.6085915296853015</v>
      </c>
    </row>
    <row r="115" spans="1:30" ht="14.25">
      <c r="A115" s="59" t="s">
        <v>786</v>
      </c>
      <c r="B115" s="59" t="s">
        <v>48</v>
      </c>
      <c r="C115" s="59" t="s">
        <v>49</v>
      </c>
      <c r="D115" s="59" t="s">
        <v>357</v>
      </c>
      <c r="E115" s="59" t="s">
        <v>427</v>
      </c>
      <c r="F115" s="59" t="s">
        <v>428</v>
      </c>
      <c r="G115" s="59" t="s">
        <v>435</v>
      </c>
      <c r="H115" s="60" t="s">
        <v>55</v>
      </c>
      <c r="I115" s="61">
        <v>1.0618635405706089E-4</v>
      </c>
      <c r="J115" s="61">
        <v>1.3904184470613871E-4</v>
      </c>
      <c r="K115" s="61">
        <v>2.1453895010993234E-4</v>
      </c>
      <c r="L115" s="61">
        <v>4.9432236882292418E-5</v>
      </c>
      <c r="M115" s="61">
        <v>7.79794093512562E-5</v>
      </c>
      <c r="N115" s="61">
        <v>1.4383657430636264E-4</v>
      </c>
      <c r="O115" s="61">
        <v>1.1096900905851904E-3</v>
      </c>
      <c r="P115" s="61">
        <v>9.6494952487072782E-4</v>
      </c>
      <c r="Q115" s="61">
        <v>6.0863491148701189E-4</v>
      </c>
      <c r="R115" s="61">
        <v>3.2262127740322744E-4</v>
      </c>
      <c r="S115" s="61">
        <v>2.1836183892213516E-4</v>
      </c>
      <c r="T115" s="61">
        <v>5.2025541260823443E-4</v>
      </c>
      <c r="U115" s="61">
        <v>8.7965191316240177E-4</v>
      </c>
      <c r="V115" s="61">
        <v>2.6699970583905254E-3</v>
      </c>
      <c r="W115" s="61">
        <v>2.9839571607797226E-3</v>
      </c>
      <c r="X115" s="61">
        <v>5.7605228521339083E-3</v>
      </c>
      <c r="Y115" s="61">
        <v>7.617943252524682E-3</v>
      </c>
      <c r="Z115" s="61">
        <v>8.2770695407974205E-3</v>
      </c>
      <c r="AA115" s="61">
        <v>9.3161797178362253E-3</v>
      </c>
      <c r="AB115" s="61">
        <v>1.1389544918792481E-2</v>
      </c>
      <c r="AC115" s="61">
        <v>1.4692504664383028E-2</v>
      </c>
      <c r="AD115" s="61">
        <v>1.5870317803893853E-2</v>
      </c>
    </row>
    <row r="116" spans="1:30" ht="14.25">
      <c r="A116" s="59" t="s">
        <v>786</v>
      </c>
      <c r="B116" s="59" t="s">
        <v>48</v>
      </c>
      <c r="C116" s="59" t="s">
        <v>49</v>
      </c>
      <c r="D116" s="59" t="s">
        <v>357</v>
      </c>
      <c r="E116" s="59" t="s">
        <v>427</v>
      </c>
      <c r="F116" s="59" t="s">
        <v>428</v>
      </c>
      <c r="G116" s="59" t="s">
        <v>437</v>
      </c>
      <c r="H116" s="60" t="s">
        <v>55</v>
      </c>
      <c r="I116" s="61"/>
      <c r="J116" s="61"/>
      <c r="K116" s="61"/>
      <c r="L116" s="61"/>
      <c r="M116" s="61"/>
      <c r="N116" s="61"/>
      <c r="O116" s="61"/>
      <c r="P116" s="61"/>
      <c r="Q116" s="61"/>
      <c r="R116" s="61"/>
      <c r="S116" s="61">
        <v>7.9696830075210625E-5</v>
      </c>
      <c r="T116" s="61">
        <v>7.4836890016360361E-5</v>
      </c>
      <c r="U116" s="61">
        <v>3.8816936104392805E-4</v>
      </c>
      <c r="V116" s="61">
        <v>5.212369949672651E-3</v>
      </c>
      <c r="W116" s="61">
        <v>5.0409259406106388E-3</v>
      </c>
      <c r="X116" s="61">
        <v>7.523774336822507E-3</v>
      </c>
      <c r="Y116" s="61">
        <v>1.1923497723721869E-2</v>
      </c>
      <c r="Z116" s="61">
        <v>1.635576332579193E-2</v>
      </c>
      <c r="AA116" s="61">
        <v>1.937572779027126E-2</v>
      </c>
      <c r="AB116" s="61">
        <v>3.3263713026800243E-2</v>
      </c>
      <c r="AC116" s="61">
        <v>3.2478631042293496E-2</v>
      </c>
      <c r="AD116" s="61">
        <v>5.1484093884787009E-2</v>
      </c>
    </row>
    <row r="117" spans="1:30" ht="14.25">
      <c r="A117" s="59" t="s">
        <v>786</v>
      </c>
      <c r="B117" s="59" t="s">
        <v>48</v>
      </c>
      <c r="C117" s="59" t="s">
        <v>49</v>
      </c>
      <c r="D117" s="59" t="s">
        <v>357</v>
      </c>
      <c r="E117" s="59" t="s">
        <v>427</v>
      </c>
      <c r="F117" s="59" t="s">
        <v>428</v>
      </c>
      <c r="G117" s="59" t="s">
        <v>438</v>
      </c>
      <c r="H117" s="60" t="s">
        <v>55</v>
      </c>
      <c r="I117" s="61">
        <v>5.7100872913776105E-5</v>
      </c>
      <c r="J117" s="61">
        <v>7.0471771647055522E-5</v>
      </c>
      <c r="K117" s="61">
        <v>1.0940801763578364E-4</v>
      </c>
      <c r="L117" s="61">
        <v>2.446397185209947E-5</v>
      </c>
      <c r="M117" s="61">
        <v>3.6179107363456918E-5</v>
      </c>
      <c r="N117" s="61">
        <v>6.2611483436151747E-5</v>
      </c>
      <c r="O117" s="61">
        <v>4.6924676585721091E-4</v>
      </c>
      <c r="P117" s="61">
        <v>4.2712564195300712E-4</v>
      </c>
      <c r="Q117" s="61">
        <v>3.0590761837822288E-4</v>
      </c>
      <c r="R117" s="61">
        <v>2.0654689547584655E-4</v>
      </c>
      <c r="S117" s="61">
        <v>1.5488986109765413E-4</v>
      </c>
      <c r="T117" s="61">
        <v>3.5021973065326248E-4</v>
      </c>
      <c r="U117" s="61">
        <v>5.6336258081903792E-4</v>
      </c>
      <c r="V117" s="61">
        <v>1.6306495061452588E-3</v>
      </c>
      <c r="W117" s="61">
        <v>1.7394988109013577E-3</v>
      </c>
      <c r="X117" s="61">
        <v>3.2110270818818745E-3</v>
      </c>
      <c r="Y117" s="61">
        <v>4.0687709048304677E-3</v>
      </c>
      <c r="Z117" s="61">
        <v>4.2465261837674175E-3</v>
      </c>
      <c r="AA117" s="61">
        <v>4.5967421732998753E-3</v>
      </c>
      <c r="AB117" s="61">
        <v>5.418288259818646E-3</v>
      </c>
      <c r="AC117" s="61">
        <v>6.7523330618004095E-3</v>
      </c>
      <c r="AD117" s="61">
        <v>7.0613973064160554E-3</v>
      </c>
    </row>
    <row r="118" spans="1:30" ht="14.25">
      <c r="A118" s="59" t="s">
        <v>786</v>
      </c>
      <c r="B118" s="59" t="s">
        <v>48</v>
      </c>
      <c r="C118" s="59" t="s">
        <v>49</v>
      </c>
      <c r="D118" s="59" t="s">
        <v>357</v>
      </c>
      <c r="E118" s="59" t="s">
        <v>427</v>
      </c>
      <c r="F118" s="59" t="s">
        <v>428</v>
      </c>
      <c r="G118" s="59" t="s">
        <v>440</v>
      </c>
      <c r="H118" s="60" t="s">
        <v>55</v>
      </c>
      <c r="I118" s="61"/>
      <c r="J118" s="61"/>
      <c r="K118" s="61"/>
      <c r="L118" s="61"/>
      <c r="M118" s="61"/>
      <c r="N118" s="61"/>
      <c r="O118" s="61"/>
      <c r="P118" s="61"/>
      <c r="Q118" s="61"/>
      <c r="R118" s="61"/>
      <c r="S118" s="61">
        <v>5.6531081626742032E-5</v>
      </c>
      <c r="T118" s="61">
        <v>5.0377862160165304E-5</v>
      </c>
      <c r="U118" s="61">
        <v>2.485984396332591E-4</v>
      </c>
      <c r="V118" s="61">
        <v>3.1833549994259641E-3</v>
      </c>
      <c r="W118" s="61">
        <v>2.9386094394340144E-3</v>
      </c>
      <c r="X118" s="61">
        <v>4.193897632843435E-3</v>
      </c>
      <c r="Y118" s="61">
        <v>6.3683830417105968E-3</v>
      </c>
      <c r="Z118" s="61">
        <v>8.3912762694738595E-3</v>
      </c>
      <c r="AA118" s="61">
        <v>9.5602733920427813E-3</v>
      </c>
      <c r="AB118" s="61">
        <v>1.5824371127744454E-2</v>
      </c>
      <c r="AC118" s="61">
        <v>1.4926422635109279E-2</v>
      </c>
      <c r="AD118" s="61">
        <v>2.2907521221289456E-2</v>
      </c>
    </row>
    <row r="119" spans="1:30" ht="14.25">
      <c r="A119" s="59" t="s">
        <v>786</v>
      </c>
      <c r="B119" s="59" t="s">
        <v>48</v>
      </c>
      <c r="C119" s="59" t="s">
        <v>49</v>
      </c>
      <c r="D119" s="59" t="s">
        <v>441</v>
      </c>
      <c r="E119" s="59" t="s">
        <v>442</v>
      </c>
      <c r="F119" s="59" t="s">
        <v>269</v>
      </c>
      <c r="G119" s="59" t="s">
        <v>456</v>
      </c>
      <c r="H119" s="60" t="s">
        <v>55</v>
      </c>
      <c r="I119" s="61">
        <v>4.6864695020359536E-4</v>
      </c>
      <c r="J119" s="61">
        <v>5.4383933698678001E-4</v>
      </c>
      <c r="K119" s="61">
        <v>8.3389870885112614E-4</v>
      </c>
      <c r="L119" s="61">
        <v>1.9232090674852953E-4</v>
      </c>
      <c r="M119" s="61">
        <v>2.2617509418835247E-4</v>
      </c>
      <c r="N119" s="61">
        <v>5.3039976335309024E-4</v>
      </c>
      <c r="O119" s="61">
        <v>3.033727888646769E-3</v>
      </c>
      <c r="P119" s="61">
        <v>3.0790687600087403E-3</v>
      </c>
      <c r="Q119" s="61">
        <v>3.2416786058104357E-3</v>
      </c>
      <c r="R119" s="61">
        <v>2.4868734296578958E-3</v>
      </c>
      <c r="S119" s="61">
        <v>2.580016086118873E-3</v>
      </c>
      <c r="T119" s="61">
        <v>5.7910838737187786E-3</v>
      </c>
      <c r="U119" s="61">
        <v>8.0671951769991125E-3</v>
      </c>
      <c r="V119" s="61">
        <v>2.1555923561739215E-2</v>
      </c>
      <c r="W119" s="61">
        <v>2.2764754691842765E-2</v>
      </c>
      <c r="X119" s="61">
        <v>4.7936268681565176E-2</v>
      </c>
      <c r="Y119" s="61">
        <v>5.8258981184593953E-2</v>
      </c>
      <c r="Z119" s="61">
        <v>4.7938025079733076E-2</v>
      </c>
      <c r="AA119" s="61">
        <v>5.4298459142779955E-2</v>
      </c>
      <c r="AB119" s="61">
        <v>5.0788141621855659E-2</v>
      </c>
      <c r="AC119" s="61">
        <v>7.1451943129442488E-2</v>
      </c>
      <c r="AD119" s="61">
        <v>7.4609722693953259E-2</v>
      </c>
    </row>
    <row r="120" spans="1:30" ht="14.25">
      <c r="A120" s="59" t="s">
        <v>786</v>
      </c>
      <c r="B120" s="59" t="s">
        <v>48</v>
      </c>
      <c r="C120" s="59" t="s">
        <v>49</v>
      </c>
      <c r="D120" s="59" t="s">
        <v>441</v>
      </c>
      <c r="E120" s="59" t="s">
        <v>442</v>
      </c>
      <c r="F120" s="59" t="s">
        <v>269</v>
      </c>
      <c r="G120" s="59" t="s">
        <v>459</v>
      </c>
      <c r="H120" s="60" t="s">
        <v>55</v>
      </c>
      <c r="I120" s="61">
        <v>2.248901960620613E-4</v>
      </c>
      <c r="J120" s="61">
        <v>3.1286663554879184E-4</v>
      </c>
      <c r="K120" s="61">
        <v>3.7772969814381401E-4</v>
      </c>
      <c r="L120" s="61">
        <v>2.2830213018428819E-3</v>
      </c>
      <c r="M120" s="61">
        <v>3.5384621441625001E-3</v>
      </c>
      <c r="N120" s="61">
        <v>3.7550079604800001E-3</v>
      </c>
      <c r="O120" s="61">
        <v>3.8629600702309009E-3</v>
      </c>
      <c r="P120" s="61">
        <v>3.7856799203103901E-3</v>
      </c>
      <c r="Q120" s="61">
        <v>4.1395936408868007E-3</v>
      </c>
      <c r="R120" s="61">
        <v>4.1026302115653532E-3</v>
      </c>
      <c r="S120" s="61">
        <v>6.2043164920395988E-3</v>
      </c>
      <c r="T120" s="61">
        <v>5.6473761214928166E-3</v>
      </c>
      <c r="U120" s="61">
        <v>7.0646150605254403E-3</v>
      </c>
      <c r="V120" s="61">
        <v>6.9060631044209238E-3</v>
      </c>
      <c r="W120" s="61">
        <v>7.3681722758743191E-3</v>
      </c>
      <c r="X120" s="61">
        <v>7.6545053951785458E-2</v>
      </c>
      <c r="Y120" s="61">
        <v>4.3292398635499621E-2</v>
      </c>
      <c r="Z120" s="61">
        <v>5.0590237860519145E-2</v>
      </c>
      <c r="AA120" s="61">
        <v>2.1905831084387598E-2</v>
      </c>
      <c r="AB120" s="61">
        <v>4.0663119937691193E-2</v>
      </c>
      <c r="AC120" s="61">
        <v>6.1253840362780379E-2</v>
      </c>
      <c r="AD120" s="61">
        <v>3.3543412586640661E-2</v>
      </c>
    </row>
    <row r="121" spans="1:30" ht="14.25">
      <c r="A121" s="59" t="s">
        <v>786</v>
      </c>
      <c r="B121" s="59" t="s">
        <v>48</v>
      </c>
      <c r="C121" s="59" t="s">
        <v>49</v>
      </c>
      <c r="D121" s="59" t="s">
        <v>441</v>
      </c>
      <c r="E121" s="59" t="s">
        <v>442</v>
      </c>
      <c r="F121" s="59" t="s">
        <v>269</v>
      </c>
      <c r="G121" s="59" t="s">
        <v>464</v>
      </c>
      <c r="H121" s="60" t="s">
        <v>55</v>
      </c>
      <c r="I121" s="61"/>
      <c r="J121" s="61"/>
      <c r="K121" s="61"/>
      <c r="L121" s="61"/>
      <c r="M121" s="61"/>
      <c r="N121" s="61"/>
      <c r="O121" s="61"/>
      <c r="P121" s="61"/>
      <c r="Q121" s="61"/>
      <c r="R121" s="61"/>
      <c r="S121" s="61">
        <v>9.4164394576309993E-4</v>
      </c>
      <c r="T121" s="61">
        <v>8.3302681035124883E-4</v>
      </c>
      <c r="U121" s="61">
        <v>3.5598603838814997E-3</v>
      </c>
      <c r="V121" s="61">
        <v>4.2081487639682731E-2</v>
      </c>
      <c r="W121" s="61">
        <v>3.8457469820968142E-2</v>
      </c>
      <c r="X121" s="61">
        <v>6.2609189715441604E-2</v>
      </c>
      <c r="Y121" s="61">
        <v>9.1186138635339031E-2</v>
      </c>
      <c r="Z121" s="61">
        <v>9.4727123971276292E-2</v>
      </c>
      <c r="AA121" s="61">
        <v>0.11292956937782479</v>
      </c>
      <c r="AB121" s="61">
        <v>0.14832920719127432</v>
      </c>
      <c r="AC121" s="61">
        <v>0.15794865144958933</v>
      </c>
      <c r="AD121" s="61">
        <v>0.24203762113389785</v>
      </c>
    </row>
    <row r="122" spans="1:30" ht="14.25">
      <c r="A122" s="59" t="s">
        <v>786</v>
      </c>
      <c r="B122" s="59" t="s">
        <v>48</v>
      </c>
      <c r="C122" s="59" t="s">
        <v>49</v>
      </c>
      <c r="D122" s="59" t="s">
        <v>441</v>
      </c>
      <c r="E122" s="59" t="s">
        <v>442</v>
      </c>
      <c r="F122" s="59" t="s">
        <v>269</v>
      </c>
      <c r="G122" s="59" t="s">
        <v>466</v>
      </c>
      <c r="H122" s="60" t="s">
        <v>55</v>
      </c>
      <c r="I122" s="61">
        <v>0.58024679999999995</v>
      </c>
      <c r="J122" s="61">
        <v>0.58671899999999999</v>
      </c>
      <c r="K122" s="61">
        <v>0.60088280000000005</v>
      </c>
      <c r="L122" s="61">
        <v>0.62564600000000004</v>
      </c>
      <c r="M122" s="61">
        <v>0.61166980000000004</v>
      </c>
      <c r="N122" s="61">
        <v>0.38955139999999999</v>
      </c>
      <c r="O122" s="61">
        <v>0.36141139999999999</v>
      </c>
      <c r="P122" s="61">
        <v>0.38382959999999999</v>
      </c>
      <c r="Q122" s="61">
        <v>0.40502840000000001</v>
      </c>
      <c r="R122" s="61">
        <v>0.49395080000000002</v>
      </c>
      <c r="S122" s="61">
        <v>0.48766619999999999</v>
      </c>
      <c r="T122" s="61">
        <v>0.46946900000000003</v>
      </c>
      <c r="U122" s="61">
        <v>0.41121920000000001</v>
      </c>
      <c r="V122" s="61">
        <v>0.47659780000000002</v>
      </c>
      <c r="W122" s="61">
        <v>0.4965772</v>
      </c>
      <c r="X122" s="61">
        <v>0.30250500000000002</v>
      </c>
      <c r="Y122" s="61">
        <v>0.34208860000000002</v>
      </c>
      <c r="Z122" s="61">
        <v>0.34471499999999999</v>
      </c>
      <c r="AA122" s="61">
        <v>0.31235400000000002</v>
      </c>
      <c r="AB122" s="61">
        <v>0.36694559999999998</v>
      </c>
      <c r="AC122" s="61">
        <v>0.35353220000000002</v>
      </c>
      <c r="AD122" s="61">
        <v>0.38345439999999997</v>
      </c>
    </row>
    <row r="123" spans="1:30" ht="14.25">
      <c r="A123" s="59" t="s">
        <v>786</v>
      </c>
      <c r="B123" s="59" t="s">
        <v>48</v>
      </c>
      <c r="C123" s="59" t="s">
        <v>49</v>
      </c>
      <c r="D123" s="59" t="s">
        <v>441</v>
      </c>
      <c r="E123" s="59" t="s">
        <v>474</v>
      </c>
      <c r="F123" s="59" t="s">
        <v>269</v>
      </c>
      <c r="G123" s="59" t="s">
        <v>475</v>
      </c>
      <c r="H123" s="60" t="s">
        <v>55</v>
      </c>
      <c r="I123" s="61">
        <v>3.6405249268486773E-5</v>
      </c>
      <c r="J123" s="61">
        <v>5.6235741061329197E-5</v>
      </c>
      <c r="K123" s="61">
        <v>5.5867284906407215E-5</v>
      </c>
      <c r="L123" s="61">
        <v>1.2912639587386001E-5</v>
      </c>
      <c r="M123" s="61">
        <v>1.9378136789835979E-5</v>
      </c>
      <c r="N123" s="61">
        <v>4.1966882904287472E-5</v>
      </c>
      <c r="O123" s="61">
        <v>3.1411258322460003E-4</v>
      </c>
      <c r="P123" s="61">
        <v>1.6092853950506886E-4</v>
      </c>
      <c r="Q123" s="61">
        <v>1.6539328878544351E-4</v>
      </c>
      <c r="R123" s="61">
        <v>2.755217633983475E-4</v>
      </c>
      <c r="S123" s="61">
        <v>8.8330514338077055E-5</v>
      </c>
      <c r="T123" s="61">
        <v>1.504199853727374E-4</v>
      </c>
      <c r="U123" s="61">
        <v>1.3729543190293364E-4</v>
      </c>
      <c r="V123" s="61">
        <v>5.9057324826682783E-4</v>
      </c>
      <c r="W123" s="61">
        <v>6.4091923617556694E-4</v>
      </c>
      <c r="X123" s="61">
        <v>1.0127024789339334E-3</v>
      </c>
      <c r="Y123" s="61">
        <v>1.2103366504791391E-3</v>
      </c>
      <c r="Z123" s="61">
        <v>9.1718748109478724E-4</v>
      </c>
      <c r="AA123" s="61">
        <v>1.2144034773151021E-3</v>
      </c>
      <c r="AB123" s="61">
        <v>1.2170050276361039E-3</v>
      </c>
      <c r="AC123" s="61">
        <v>1.9706787499416895E-3</v>
      </c>
      <c r="AD123" s="61">
        <v>2.0577718199441099E-3</v>
      </c>
    </row>
    <row r="124" spans="1:30" ht="14.25">
      <c r="A124" s="59" t="s">
        <v>786</v>
      </c>
      <c r="B124" s="59" t="s">
        <v>48</v>
      </c>
      <c r="C124" s="59" t="s">
        <v>49</v>
      </c>
      <c r="D124" s="59" t="s">
        <v>441</v>
      </c>
      <c r="E124" s="59" t="s">
        <v>474</v>
      </c>
      <c r="F124" s="59" t="s">
        <v>269</v>
      </c>
      <c r="G124" s="59" t="s">
        <v>481</v>
      </c>
      <c r="H124" s="60" t="s">
        <v>55</v>
      </c>
      <c r="I124" s="61"/>
      <c r="J124" s="61"/>
      <c r="K124" s="61"/>
      <c r="L124" s="61"/>
      <c r="M124" s="61"/>
      <c r="N124" s="61"/>
      <c r="O124" s="61"/>
      <c r="P124" s="61"/>
      <c r="Q124" s="61"/>
      <c r="R124" s="61"/>
      <c r="S124" s="61">
        <v>3.2238517620141172E-5</v>
      </c>
      <c r="T124" s="61">
        <v>2.1637379696189464E-5</v>
      </c>
      <c r="U124" s="61">
        <v>6.0585192027170346E-5</v>
      </c>
      <c r="V124" s="61">
        <v>1.1529174695803488E-3</v>
      </c>
      <c r="W124" s="61">
        <v>1.0827321671835067E-3</v>
      </c>
      <c r="X124" s="61">
        <v>1.3226828740063377E-3</v>
      </c>
      <c r="Y124" s="61">
        <v>1.8944019164414759E-3</v>
      </c>
      <c r="Z124" s="61">
        <v>1.8123928151412344E-3</v>
      </c>
      <c r="AA124" s="61">
        <v>2.5257081675836694E-3</v>
      </c>
      <c r="AB124" s="61">
        <v>3.5543216414789273E-3</v>
      </c>
      <c r="AC124" s="61">
        <v>4.3562993161678203E-3</v>
      </c>
      <c r="AD124" s="61">
        <v>6.6755132997700986E-3</v>
      </c>
    </row>
    <row r="125" spans="1:30" ht="14.25">
      <c r="A125" s="59" t="s">
        <v>786</v>
      </c>
      <c r="B125" s="59" t="s">
        <v>48</v>
      </c>
      <c r="C125" s="59" t="s">
        <v>49</v>
      </c>
      <c r="D125" s="59" t="s">
        <v>441</v>
      </c>
      <c r="E125" s="59" t="s">
        <v>474</v>
      </c>
      <c r="F125" s="59" t="s">
        <v>269</v>
      </c>
      <c r="G125" s="59" t="s">
        <v>482</v>
      </c>
      <c r="H125" s="60" t="s">
        <v>55</v>
      </c>
      <c r="I125" s="61">
        <v>3.4703186000000001</v>
      </c>
      <c r="J125" s="61">
        <v>3.3345899999999999</v>
      </c>
      <c r="K125" s="61">
        <v>3.384773</v>
      </c>
      <c r="L125" s="61">
        <v>3.5629930000000001</v>
      </c>
      <c r="M125" s="61">
        <v>3.6520092000000002</v>
      </c>
      <c r="N125" s="61">
        <v>2.4274502</v>
      </c>
      <c r="O125" s="61">
        <v>2.1528975999999997</v>
      </c>
      <c r="P125" s="61">
        <v>2.3795183999999998</v>
      </c>
      <c r="Q125" s="61">
        <v>2.6627944000000001</v>
      </c>
      <c r="R125" s="61">
        <v>3.4972392000000001</v>
      </c>
      <c r="S125" s="61">
        <v>3.7508743999999998</v>
      </c>
      <c r="T125" s="61">
        <v>3.6380330000000001</v>
      </c>
      <c r="U125" s="61">
        <v>3.0400580000000001</v>
      </c>
      <c r="V125" s="61">
        <v>3.9668958000000001</v>
      </c>
      <c r="W125" s="61">
        <v>4.01464</v>
      </c>
      <c r="X125" s="61">
        <v>2.0659450000000001</v>
      </c>
      <c r="Y125" s="61">
        <v>1.9316234000000001</v>
      </c>
      <c r="Z125" s="61">
        <v>1.8805023999999999</v>
      </c>
      <c r="AA125" s="61">
        <v>2.0821723999999997</v>
      </c>
      <c r="AB125" s="61">
        <v>2.5420737999999998</v>
      </c>
      <c r="AC125" s="61">
        <v>1.9760846000000003</v>
      </c>
      <c r="AD125" s="61">
        <v>2.1374206000000004</v>
      </c>
    </row>
    <row r="126" spans="1:30" ht="14.25">
      <c r="A126" s="59" t="s">
        <v>786</v>
      </c>
      <c r="B126" s="59" t="s">
        <v>48</v>
      </c>
      <c r="C126" s="59" t="s">
        <v>49</v>
      </c>
      <c r="D126" s="59" t="s">
        <v>441</v>
      </c>
      <c r="E126" s="59" t="s">
        <v>483</v>
      </c>
      <c r="F126" s="59" t="s">
        <v>269</v>
      </c>
      <c r="G126" s="59" t="s">
        <v>484</v>
      </c>
      <c r="H126" s="60" t="s">
        <v>55</v>
      </c>
      <c r="I126" s="61">
        <v>1.3750072985583093E-3</v>
      </c>
      <c r="J126" s="61">
        <v>1.8076944199750956E-3</v>
      </c>
      <c r="K126" s="61">
        <v>3.1760856550269662E-3</v>
      </c>
      <c r="L126" s="61">
        <v>7.0144372990813355E-4</v>
      </c>
      <c r="M126" s="61">
        <v>1.095732670767142E-3</v>
      </c>
      <c r="N126" s="61">
        <v>2.0375425056175242E-3</v>
      </c>
      <c r="O126" s="61">
        <v>1.7325506054020622E-2</v>
      </c>
      <c r="P126" s="61">
        <v>1.0917328634070056E-2</v>
      </c>
      <c r="Q126" s="61">
        <v>9.262382424595924E-3</v>
      </c>
      <c r="R126" s="61">
        <v>3.4358794334472128E-3</v>
      </c>
      <c r="S126" s="61">
        <v>2.8929982235372563E-3</v>
      </c>
      <c r="T126" s="61">
        <v>8.4282080404855953E-3</v>
      </c>
      <c r="U126" s="61">
        <v>1.3284862522050545E-2</v>
      </c>
      <c r="V126" s="61">
        <v>3.9434897835188699E-2</v>
      </c>
      <c r="W126" s="61">
        <v>5.6488647841359922E-2</v>
      </c>
      <c r="X126" s="61">
        <v>0.11279439778077531</v>
      </c>
      <c r="Y126" s="61">
        <v>0.12571980943520641</v>
      </c>
      <c r="Z126" s="61">
        <v>9.802132192886101E-2</v>
      </c>
      <c r="AA126" s="61">
        <v>0.11013149919425391</v>
      </c>
      <c r="AB126" s="61">
        <v>9.6826590502769885E-2</v>
      </c>
      <c r="AC126" s="61">
        <v>0.18149251045782783</v>
      </c>
      <c r="AD126" s="61">
        <v>0.18951347273728927</v>
      </c>
    </row>
    <row r="127" spans="1:30" ht="14.25">
      <c r="A127" s="59" t="s">
        <v>786</v>
      </c>
      <c r="B127" s="59" t="s">
        <v>48</v>
      </c>
      <c r="C127" s="59" t="s">
        <v>49</v>
      </c>
      <c r="D127" s="59" t="s">
        <v>441</v>
      </c>
      <c r="E127" s="59" t="s">
        <v>483</v>
      </c>
      <c r="F127" s="59" t="s">
        <v>269</v>
      </c>
      <c r="G127" s="59" t="s">
        <v>486</v>
      </c>
      <c r="H127" s="60" t="s">
        <v>55</v>
      </c>
      <c r="I127" s="61">
        <v>7.754549610567076E-4</v>
      </c>
      <c r="J127" s="61">
        <v>1.283683999003598E-3</v>
      </c>
      <c r="K127" s="61">
        <v>1.6047181505780071E-3</v>
      </c>
      <c r="L127" s="61">
        <v>9.6145551009470878E-3</v>
      </c>
      <c r="M127" s="61">
        <v>1.8380859637172217E-2</v>
      </c>
      <c r="N127" s="61">
        <v>1.9481868685439999E-2</v>
      </c>
      <c r="O127" s="61">
        <v>2.1215095715410678E-2</v>
      </c>
      <c r="P127" s="61">
        <v>1.2068930408674761E-2</v>
      </c>
      <c r="Q127" s="61">
        <v>6.8938901972248707E-3</v>
      </c>
      <c r="R127" s="61">
        <v>7.0677263377388411E-3</v>
      </c>
      <c r="S127" s="61">
        <v>4.0259070289818163E-2</v>
      </c>
      <c r="T127" s="61">
        <v>3.7540501424486089E-2</v>
      </c>
      <c r="U127" s="61">
        <v>5.1044092651746295E-2</v>
      </c>
      <c r="V127" s="61">
        <v>3.4993867302886138E-2</v>
      </c>
      <c r="W127" s="61">
        <v>3.7551714126342006E-2</v>
      </c>
      <c r="X127" s="61">
        <v>2.2880721969305903E-3</v>
      </c>
      <c r="Y127" s="61">
        <v>1.094482590974586E-3</v>
      </c>
      <c r="Z127" s="61">
        <v>1.264357883314424E-3</v>
      </c>
      <c r="AA127" s="61">
        <v>5.0817665815630229E-4</v>
      </c>
      <c r="AB127" s="61">
        <v>7.4506398181706831E-4</v>
      </c>
      <c r="AC127" s="61">
        <v>1.1492978632764231E-3</v>
      </c>
      <c r="AD127" s="61">
        <v>6.3029839467533533E-4</v>
      </c>
    </row>
    <row r="128" spans="1:30" ht="14.25">
      <c r="A128" s="59" t="s">
        <v>786</v>
      </c>
      <c r="B128" s="59" t="s">
        <v>48</v>
      </c>
      <c r="C128" s="59" t="s">
        <v>49</v>
      </c>
      <c r="D128" s="59" t="s">
        <v>441</v>
      </c>
      <c r="E128" s="59" t="s">
        <v>483</v>
      </c>
      <c r="F128" s="59" t="s">
        <v>269</v>
      </c>
      <c r="G128" s="59" t="s">
        <v>490</v>
      </c>
      <c r="H128" s="60" t="s">
        <v>55</v>
      </c>
      <c r="I128" s="61"/>
      <c r="J128" s="61"/>
      <c r="K128" s="61"/>
      <c r="L128" s="61"/>
      <c r="M128" s="61"/>
      <c r="N128" s="61"/>
      <c r="O128" s="61"/>
      <c r="P128" s="61"/>
      <c r="Q128" s="61"/>
      <c r="R128" s="61"/>
      <c r="S128" s="61">
        <v>1.055874913708482E-3</v>
      </c>
      <c r="T128" s="61">
        <v>1.2123677387587096E-3</v>
      </c>
      <c r="U128" s="61">
        <v>5.8622922539915386E-3</v>
      </c>
      <c r="V128" s="61">
        <v>7.6984832548262716E-2</v>
      </c>
      <c r="W128" s="61">
        <v>9.5428679069615885E-2</v>
      </c>
      <c r="X128" s="61">
        <v>0.14731989042383192</v>
      </c>
      <c r="Y128" s="61">
        <v>0.19677487898464413</v>
      </c>
      <c r="Z128" s="61">
        <v>0.19369337595238495</v>
      </c>
      <c r="AA128" s="61">
        <v>0.22905074978716236</v>
      </c>
      <c r="AB128" s="61">
        <v>0.28278670858335841</v>
      </c>
      <c r="AC128" s="61">
        <v>0.40119968778290732</v>
      </c>
      <c r="AD128" s="61">
        <v>0.61479105481080665</v>
      </c>
    </row>
    <row r="129" spans="1:30" ht="14.25">
      <c r="A129" s="59" t="s">
        <v>786</v>
      </c>
      <c r="B129" s="59" t="s">
        <v>48</v>
      </c>
      <c r="C129" s="59" t="s">
        <v>493</v>
      </c>
      <c r="D129" s="59" t="s">
        <v>501</v>
      </c>
      <c r="E129" s="59" t="s">
        <v>516</v>
      </c>
      <c r="F129" s="59" t="s">
        <v>519</v>
      </c>
      <c r="G129" s="59" t="s">
        <v>520</v>
      </c>
      <c r="H129" s="60" t="s">
        <v>55</v>
      </c>
      <c r="I129" s="61"/>
      <c r="J129" s="61"/>
      <c r="K129" s="61"/>
      <c r="L129" s="61"/>
      <c r="M129" s="61"/>
      <c r="N129" s="61"/>
      <c r="O129" s="61"/>
      <c r="P129" s="61"/>
      <c r="Q129" s="61"/>
      <c r="R129" s="61"/>
      <c r="S129" s="61"/>
      <c r="T129" s="61"/>
      <c r="U129" s="61"/>
      <c r="V129" s="61">
        <v>5.2237248839999999E-7</v>
      </c>
      <c r="W129" s="61">
        <v>3.7198012370400005E-7</v>
      </c>
      <c r="X129" s="61">
        <v>3.19708227486E-7</v>
      </c>
      <c r="Y129" s="61">
        <v>1.61387517966E-6</v>
      </c>
      <c r="Z129" s="61">
        <v>4.0956309375E-7</v>
      </c>
      <c r="AA129" s="61">
        <v>5.4874901553000002E-7</v>
      </c>
      <c r="AB129" s="61">
        <v>1.9999999999999999E-6</v>
      </c>
      <c r="AC129" s="61">
        <v>2.6201623999999999E-6</v>
      </c>
      <c r="AD129" s="61">
        <v>3.6497552150800002E-6</v>
      </c>
    </row>
    <row r="130" spans="1:30" ht="14.25">
      <c r="A130" s="59" t="s">
        <v>786</v>
      </c>
      <c r="B130" s="59" t="s">
        <v>48</v>
      </c>
      <c r="C130" s="59" t="s">
        <v>493</v>
      </c>
      <c r="D130" s="59" t="s">
        <v>527</v>
      </c>
      <c r="E130" s="59" t="s">
        <v>269</v>
      </c>
      <c r="F130" s="59" t="s">
        <v>269</v>
      </c>
      <c r="G130" s="59" t="s">
        <v>531</v>
      </c>
      <c r="H130" s="60" t="s">
        <v>55</v>
      </c>
      <c r="I130" s="61"/>
      <c r="J130" s="61"/>
      <c r="K130" s="61"/>
      <c r="L130" s="61"/>
      <c r="M130" s="61"/>
      <c r="N130" s="61"/>
      <c r="O130" s="61"/>
      <c r="P130" s="61"/>
      <c r="Q130" s="61"/>
      <c r="R130" s="61"/>
      <c r="S130" s="61"/>
      <c r="T130" s="61"/>
      <c r="U130" s="61"/>
      <c r="V130" s="61"/>
      <c r="W130" s="61"/>
      <c r="X130" s="61"/>
      <c r="Y130" s="61"/>
      <c r="Z130" s="61"/>
      <c r="AA130" s="61"/>
      <c r="AB130" s="61">
        <v>2.4889999999999999E-2</v>
      </c>
      <c r="AC130" s="61"/>
      <c r="AD130" s="61"/>
    </row>
    <row r="131" spans="1:30" ht="14.25">
      <c r="A131" s="59" t="s">
        <v>786</v>
      </c>
      <c r="B131" s="59" t="s">
        <v>606</v>
      </c>
      <c r="C131" s="59" t="s">
        <v>708</v>
      </c>
      <c r="D131" s="59" t="s">
        <v>709</v>
      </c>
      <c r="E131" s="59" t="s">
        <v>710</v>
      </c>
      <c r="F131" s="59" t="s">
        <v>269</v>
      </c>
      <c r="G131" s="59" t="s">
        <v>711</v>
      </c>
      <c r="H131" s="60" t="s">
        <v>55</v>
      </c>
      <c r="I131" s="61">
        <v>0.60054959411602438</v>
      </c>
      <c r="J131" s="61">
        <v>0.62410055859116265</v>
      </c>
      <c r="K131" s="61">
        <v>0.64176378194751627</v>
      </c>
      <c r="L131" s="61">
        <v>0.6476515230663008</v>
      </c>
      <c r="M131" s="61">
        <v>0.67120248754143907</v>
      </c>
      <c r="N131" s="61">
        <v>0.69475345201657712</v>
      </c>
      <c r="O131" s="61">
        <v>0.7183044164917155</v>
      </c>
      <c r="P131" s="61">
        <v>0.76527917023382619</v>
      </c>
      <c r="Q131" s="61">
        <v>0.83605923886740652</v>
      </c>
      <c r="R131" s="61">
        <v>0.88316116781768284</v>
      </c>
      <c r="S131" s="61">
        <v>0.90671213229282099</v>
      </c>
      <c r="T131" s="61">
        <v>0.94203857900552856</v>
      </c>
      <c r="U131" s="61">
        <v>0.96558954348066672</v>
      </c>
      <c r="V131" s="61">
        <v>1.0362424369060812</v>
      </c>
      <c r="W131" s="61">
        <v>1.0951198480939266</v>
      </c>
      <c r="X131" s="61">
        <v>1.118670812569065</v>
      </c>
      <c r="Y131" s="61">
        <v>1.1422217770442031</v>
      </c>
      <c r="Z131" s="61">
        <v>1.2128746704696176</v>
      </c>
      <c r="AA131" s="61">
        <v>1.2835275638950325</v>
      </c>
      <c r="AB131" s="61">
        <v>1.3895125968529825</v>
      </c>
      <c r="AC131" s="61">
        <v>1.4719413102256171</v>
      </c>
      <c r="AD131" s="61">
        <v>1.4719413102256171</v>
      </c>
    </row>
    <row r="132" spans="1:30" ht="14.25">
      <c r="A132" s="59" t="s">
        <v>786</v>
      </c>
      <c r="B132" s="59" t="s">
        <v>606</v>
      </c>
      <c r="C132" s="59" t="s">
        <v>708</v>
      </c>
      <c r="D132" s="59" t="s">
        <v>709</v>
      </c>
      <c r="E132" s="59" t="s">
        <v>710</v>
      </c>
      <c r="F132" s="59" t="s">
        <v>269</v>
      </c>
      <c r="G132" s="59" t="s">
        <v>712</v>
      </c>
      <c r="H132" s="60" t="s">
        <v>55</v>
      </c>
      <c r="I132" s="61">
        <v>7.918191387505687E-3</v>
      </c>
      <c r="J132" s="61">
        <v>9.1684321329013208E-3</v>
      </c>
      <c r="K132" s="61">
        <v>6.2271991046665785E-3</v>
      </c>
      <c r="L132" s="61">
        <v>4.8342642155297889E-3</v>
      </c>
      <c r="M132" s="61">
        <v>6.251203726978175E-3</v>
      </c>
      <c r="N132" s="61">
        <v>5.0009629815825395E-3</v>
      </c>
      <c r="O132" s="61">
        <v>5.4177098967144186E-3</v>
      </c>
      <c r="P132" s="61">
        <v>3.6777915260388259E-3</v>
      </c>
      <c r="Q132" s="61">
        <v>5.0009629815825395E-3</v>
      </c>
      <c r="R132" s="61">
        <v>4.5842160664506604E-3</v>
      </c>
      <c r="S132" s="61">
        <v>6.251203726978175E-3</v>
      </c>
      <c r="T132" s="61">
        <v>6.251203726978175E-3</v>
      </c>
      <c r="U132" s="61">
        <v>6.6679506421100532E-3</v>
      </c>
      <c r="V132" s="61">
        <v>3.5006740871077781E-3</v>
      </c>
      <c r="W132" s="61">
        <v>2.0837345756593915E-3</v>
      </c>
      <c r="X132" s="61">
        <v>2.4171321077648945E-3</v>
      </c>
      <c r="Y132" s="61">
        <v>5.0009629815825542E-3</v>
      </c>
      <c r="Z132" s="61">
        <v>2.4171321077648945E-3</v>
      </c>
      <c r="AA132" s="61">
        <v>2.1670839586857677E-3</v>
      </c>
      <c r="AB132" s="61">
        <v>3.9174370519418147E-3</v>
      </c>
      <c r="AC132" s="61">
        <v>2.7505409088102103E-3</v>
      </c>
      <c r="AD132" s="61">
        <v>2.7505409088102103E-3</v>
      </c>
    </row>
    <row r="133" spans="1:30" ht="14.25">
      <c r="A133" s="59" t="s">
        <v>786</v>
      </c>
      <c r="B133" s="59" t="s">
        <v>606</v>
      </c>
      <c r="C133" s="59" t="s">
        <v>708</v>
      </c>
      <c r="D133" s="59" t="s">
        <v>709</v>
      </c>
      <c r="E133" s="59" t="s">
        <v>710</v>
      </c>
      <c r="F133" s="59" t="s">
        <v>269</v>
      </c>
      <c r="G133" s="59" t="s">
        <v>713</v>
      </c>
      <c r="H133" s="60" t="s">
        <v>55</v>
      </c>
      <c r="I133" s="61">
        <v>2.9622425465596656E-2</v>
      </c>
      <c r="J133" s="61">
        <v>2.3119941826807149E-2</v>
      </c>
      <c r="K133" s="61">
        <v>2.4327091789439315E-2</v>
      </c>
      <c r="L133" s="61">
        <v>2.0229949098456254E-2</v>
      </c>
      <c r="M133" s="61">
        <v>2.1674945462631701E-2</v>
      </c>
      <c r="N133" s="61">
        <v>1.8784952734280807E-2</v>
      </c>
      <c r="O133" s="61">
        <v>1.5894960005929916E-2</v>
      </c>
      <c r="P133" s="61">
        <v>2.7449873432058874E-2</v>
      </c>
      <c r="Q133" s="61">
        <v>2.4564938190982592E-2</v>
      </c>
      <c r="R133" s="61">
        <v>2.3119941826807149E-2</v>
      </c>
      <c r="S133" s="61">
        <v>2.6009934555158043E-2</v>
      </c>
      <c r="T133" s="61">
        <v>2.1674945462631701E-2</v>
      </c>
      <c r="U133" s="61">
        <v>2.6009934555158043E-2</v>
      </c>
      <c r="V133" s="61">
        <v>2.6009934555158043E-2</v>
      </c>
      <c r="W133" s="61">
        <v>1.3727465459666745E-2</v>
      </c>
      <c r="X133" s="61">
        <v>8.6699781850526816E-3</v>
      </c>
      <c r="Y133" s="61">
        <v>1.4449963640999999E-2</v>
      </c>
      <c r="Z133" s="61">
        <v>1.15599709134036E-2</v>
      </c>
      <c r="AA133" s="61">
        <v>9.392477403837576E-3</v>
      </c>
      <c r="AB133" s="61">
        <v>8.6700137060159634E-3</v>
      </c>
      <c r="AC133" s="61">
        <v>8.6700137060159634E-3</v>
      </c>
      <c r="AD133" s="61">
        <v>8.6700137060159634E-3</v>
      </c>
    </row>
    <row r="134" spans="1:30" ht="14.25">
      <c r="A134" s="59" t="s">
        <v>786</v>
      </c>
      <c r="B134" s="59" t="s">
        <v>606</v>
      </c>
      <c r="C134" s="59" t="s">
        <v>708</v>
      </c>
      <c r="D134" s="59" t="s">
        <v>709</v>
      </c>
      <c r="E134" s="59" t="s">
        <v>710</v>
      </c>
      <c r="F134" s="59" t="s">
        <v>269</v>
      </c>
      <c r="G134" s="59" t="s">
        <v>714</v>
      </c>
      <c r="H134" s="60" t="s">
        <v>55</v>
      </c>
      <c r="I134" s="61">
        <v>0.46971005536596733</v>
      </c>
      <c r="J134" s="61">
        <v>0.22428369432012432</v>
      </c>
      <c r="K134" s="61">
        <v>0.21790279940740745</v>
      </c>
      <c r="L134" s="61">
        <v>0.22533130393265993</v>
      </c>
      <c r="M134" s="61">
        <v>0.23037887752033151</v>
      </c>
      <c r="N134" s="61">
        <v>0.21540758378482264</v>
      </c>
      <c r="O134" s="61">
        <v>0.22414083846386951</v>
      </c>
      <c r="P134" s="61">
        <v>0.20642988686285074</v>
      </c>
      <c r="Q134" s="61">
        <v>0.20023311727597345</v>
      </c>
      <c r="R134" s="61">
        <v>0.17827141030772684</v>
      </c>
      <c r="S134" s="61">
        <v>0.17906505395358716</v>
      </c>
      <c r="T134" s="61">
        <v>0.17307780628921698</v>
      </c>
      <c r="U134" s="61">
        <v>0.1556049477819563</v>
      </c>
      <c r="V134" s="61">
        <v>0.15164942785098853</v>
      </c>
      <c r="W134" s="61">
        <v>0.12333793680094277</v>
      </c>
      <c r="X134" s="61">
        <v>0.10548476425858586</v>
      </c>
      <c r="Y134" s="61">
        <v>9.1884886743123534E-2</v>
      </c>
      <c r="Z134" s="61">
        <v>0.10676094324112922</v>
      </c>
      <c r="AA134" s="61">
        <v>6.39772015800915E-2</v>
      </c>
      <c r="AB134" s="61">
        <v>8.2313544374048198E-2</v>
      </c>
      <c r="AC134" s="61">
        <v>9.256742027856342E-2</v>
      </c>
      <c r="AD134" s="61">
        <v>9.256742027856342E-2</v>
      </c>
    </row>
    <row r="135" spans="1:30" ht="14.25">
      <c r="A135" s="59" t="s">
        <v>786</v>
      </c>
      <c r="B135" s="59" t="s">
        <v>606</v>
      </c>
      <c r="C135" s="59" t="s">
        <v>708</v>
      </c>
      <c r="D135" s="59" t="s">
        <v>709</v>
      </c>
      <c r="E135" s="59" t="s">
        <v>710</v>
      </c>
      <c r="F135" s="59" t="s">
        <v>269</v>
      </c>
      <c r="G135" s="59" t="s">
        <v>715</v>
      </c>
      <c r="H135" s="60" t="s">
        <v>55</v>
      </c>
      <c r="I135" s="61">
        <v>0.18443274323844622</v>
      </c>
      <c r="J135" s="61">
        <v>0.18812139810321515</v>
      </c>
      <c r="K135" s="61">
        <v>0.19365438040036853</v>
      </c>
      <c r="L135" s="61">
        <v>0.19642087154894525</v>
      </c>
      <c r="M135" s="61">
        <v>0.1973430352651375</v>
      </c>
      <c r="N135" s="61">
        <v>0.19826519898132969</v>
      </c>
      <c r="O135" s="61">
        <v>0.19918736269752191</v>
      </c>
      <c r="P135" s="61">
        <v>0.20553830421093783</v>
      </c>
      <c r="Q135" s="61">
        <v>0.21209765472421313</v>
      </c>
      <c r="R135" s="61">
        <v>0.22131929188613547</v>
      </c>
      <c r="S135" s="61">
        <v>0.23515174762901891</v>
      </c>
      <c r="T135" s="61">
        <v>0.24437338479094126</v>
      </c>
      <c r="U135" s="61">
        <v>0.24898420337190239</v>
      </c>
      <c r="V135" s="61">
        <v>0.25820584053382473</v>
      </c>
      <c r="W135" s="61">
        <v>0.26742747769574704</v>
      </c>
      <c r="X135" s="61">
        <v>0.2766491148576693</v>
      </c>
      <c r="Y135" s="61">
        <v>0.29048157060055296</v>
      </c>
      <c r="Z135" s="61">
        <v>0.30892484492439803</v>
      </c>
      <c r="AA135" s="61">
        <v>0.32275730066728087</v>
      </c>
      <c r="AB135" s="61">
        <v>0.33659113542082902</v>
      </c>
      <c r="AC135" s="61">
        <v>0.3504236478353836</v>
      </c>
      <c r="AD135" s="61">
        <v>0.3504236478353836</v>
      </c>
    </row>
    <row r="136" spans="1:30" ht="14.25">
      <c r="A136" s="59" t="s">
        <v>786</v>
      </c>
      <c r="B136" s="59" t="s">
        <v>606</v>
      </c>
      <c r="C136" s="59" t="s">
        <v>708</v>
      </c>
      <c r="D136" s="59" t="s">
        <v>709</v>
      </c>
      <c r="E136" s="59" t="s">
        <v>710</v>
      </c>
      <c r="F136" s="59" t="s">
        <v>269</v>
      </c>
      <c r="G136" s="59" t="s">
        <v>716</v>
      </c>
      <c r="H136" s="60" t="s">
        <v>55</v>
      </c>
      <c r="I136" s="61">
        <v>9.4809550828090838E-2</v>
      </c>
      <c r="J136" s="61">
        <v>8.9747849962525411E-2</v>
      </c>
      <c r="K136" s="61">
        <v>7.9890966250046824E-2</v>
      </c>
      <c r="L136" s="61">
        <v>0.10220742132391721</v>
      </c>
      <c r="M136" s="61">
        <v>8.1765937059133778E-2</v>
      </c>
      <c r="N136" s="61">
        <v>7.183721613052467E-2</v>
      </c>
      <c r="O136" s="61">
        <v>6.1324452794350323E-2</v>
      </c>
      <c r="P136" s="61">
        <v>6.8949126425114554E-2</v>
      </c>
      <c r="Q136" s="61">
        <v>0.10610103737435216</v>
      </c>
      <c r="R136" s="61">
        <v>9.5393593235656063E-2</v>
      </c>
      <c r="S136" s="61">
        <v>8.2739341071742509E-2</v>
      </c>
      <c r="T136" s="61">
        <v>0.10318082533652595</v>
      </c>
      <c r="U136" s="61">
        <v>8.2739341071742509E-2</v>
      </c>
      <c r="V136" s="61">
        <v>7.6704236193568365E-2</v>
      </c>
      <c r="W136" s="61">
        <v>4.2829776554784357E-2</v>
      </c>
      <c r="X136" s="61">
        <v>4.5749988592610563E-2</v>
      </c>
      <c r="Y136" s="61">
        <v>4.2245734147219098E-2</v>
      </c>
      <c r="Z136" s="61">
        <v>3.5431906058957997E-2</v>
      </c>
      <c r="AA136" s="61">
        <v>2.8618085789843806E-2</v>
      </c>
      <c r="AB136" s="61">
        <v>2.3750757673768014E-2</v>
      </c>
      <c r="AC136" s="61">
        <v>1.9857190842002766E-2</v>
      </c>
      <c r="AD136" s="61">
        <v>1.9857190842002766E-2</v>
      </c>
    </row>
    <row r="137" spans="1:30" ht="14.25">
      <c r="A137" s="59" t="s">
        <v>786</v>
      </c>
      <c r="B137" s="59" t="s">
        <v>743</v>
      </c>
      <c r="C137" s="59" t="s">
        <v>744</v>
      </c>
      <c r="D137" s="59" t="s">
        <v>745</v>
      </c>
      <c r="E137" s="59" t="s">
        <v>269</v>
      </c>
      <c r="F137" s="59" t="s">
        <v>269</v>
      </c>
      <c r="G137" s="59" t="s">
        <v>746</v>
      </c>
      <c r="H137" s="60" t="s">
        <v>55</v>
      </c>
      <c r="I137" s="61">
        <v>6.0380217112811501</v>
      </c>
      <c r="J137" s="61">
        <v>6.3802667352398608</v>
      </c>
      <c r="K137" s="61">
        <v>6.6359700138099518</v>
      </c>
      <c r="L137" s="61">
        <v>6.6150784396031952</v>
      </c>
      <c r="M137" s="61">
        <v>6.6591629068801321</v>
      </c>
      <c r="N137" s="61">
        <v>6.8499899259047821</v>
      </c>
      <c r="O137" s="61">
        <v>7.0708378753029919</v>
      </c>
      <c r="P137" s="61">
        <v>7.1634387132356165</v>
      </c>
      <c r="Q137" s="61">
        <v>7.2337137499372064</v>
      </c>
      <c r="R137" s="61">
        <v>7.3181976851697446</v>
      </c>
      <c r="S137" s="61">
        <v>7.4071358360393278</v>
      </c>
      <c r="T137" s="61">
        <v>7.4894070140735778</v>
      </c>
      <c r="U137" s="61">
        <v>7.7485270513790905</v>
      </c>
      <c r="V137" s="61">
        <v>7.7995406581253199</v>
      </c>
      <c r="W137" s="61">
        <v>7.6941694450623652</v>
      </c>
      <c r="X137" s="61">
        <v>7.6300766413881007</v>
      </c>
      <c r="Y137" s="61">
        <v>7.3470295587525412</v>
      </c>
      <c r="Z137" s="61">
        <v>7.5059370668350143</v>
      </c>
      <c r="AA137" s="61">
        <v>7.6632453035226682</v>
      </c>
      <c r="AB137" s="61">
        <v>7.6079337380264596</v>
      </c>
      <c r="AC137" s="61">
        <v>7.8784428194220846</v>
      </c>
      <c r="AD137" s="61">
        <v>7.9018994172825359</v>
      </c>
    </row>
    <row r="138" spans="1:30" ht="14.25">
      <c r="A138" s="65" t="s">
        <v>786</v>
      </c>
      <c r="B138" s="65" t="s">
        <v>743</v>
      </c>
      <c r="C138" s="65" t="s">
        <v>747</v>
      </c>
      <c r="D138" s="65" t="s">
        <v>269</v>
      </c>
      <c r="E138" s="65" t="s">
        <v>269</v>
      </c>
      <c r="F138" s="65" t="s">
        <v>269</v>
      </c>
      <c r="G138" s="65" t="s">
        <v>748</v>
      </c>
      <c r="H138" s="66" t="s">
        <v>55</v>
      </c>
      <c r="I138" s="67">
        <v>0.79673435096752343</v>
      </c>
      <c r="J138" s="67">
        <v>0.87441946075055654</v>
      </c>
      <c r="K138" s="67">
        <v>0.95210457053361308</v>
      </c>
      <c r="L138" s="67">
        <v>1.029789680316646</v>
      </c>
      <c r="M138" s="67">
        <v>1.1074747900996793</v>
      </c>
      <c r="N138" s="67">
        <v>1.1851598998827355</v>
      </c>
      <c r="O138" s="67">
        <v>1.2628450096657686</v>
      </c>
      <c r="P138" s="67">
        <v>1.3405301194488017</v>
      </c>
      <c r="Q138" s="67">
        <v>1.4182152292318349</v>
      </c>
      <c r="R138" s="67">
        <v>1.4959003390148911</v>
      </c>
      <c r="S138" s="67">
        <v>1.5735854487979244</v>
      </c>
      <c r="T138" s="67">
        <v>1.6512705585809577</v>
      </c>
      <c r="U138" s="67">
        <v>1.7289556683640139</v>
      </c>
      <c r="V138" s="67">
        <v>1.806640778147047</v>
      </c>
      <c r="W138" s="67">
        <v>1.8843258879300802</v>
      </c>
      <c r="X138" s="67">
        <v>1.9620109977131135</v>
      </c>
      <c r="Y138" s="67">
        <v>2.0396961074961699</v>
      </c>
      <c r="Z138" s="67">
        <v>2.117381217279203</v>
      </c>
      <c r="AA138" s="67">
        <v>2.1950663270622357</v>
      </c>
      <c r="AB138" s="67">
        <v>2.2727514368452923</v>
      </c>
      <c r="AC138" s="67">
        <v>2.3504365466283255</v>
      </c>
      <c r="AD138" s="67">
        <v>2.428121656411359</v>
      </c>
    </row>
    <row r="139" spans="1:30" ht="15">
      <c r="A139" s="62"/>
      <c r="B139" s="62"/>
      <c r="C139" s="62"/>
      <c r="D139" s="62"/>
      <c r="E139" s="62"/>
      <c r="F139" s="62"/>
      <c r="G139" s="62"/>
      <c r="H139" s="63"/>
      <c r="I139" s="64"/>
      <c r="J139" s="64"/>
      <c r="K139" s="64"/>
      <c r="L139" s="64"/>
      <c r="M139" s="64"/>
      <c r="N139" s="64"/>
      <c r="O139" s="64"/>
      <c r="P139" s="64"/>
      <c r="Q139" s="64"/>
      <c r="R139" s="64"/>
      <c r="S139" s="64"/>
      <c r="T139" s="64"/>
      <c r="U139" s="64"/>
      <c r="V139" s="64"/>
      <c r="W139" s="64"/>
      <c r="X139" s="64"/>
      <c r="Y139" s="64"/>
      <c r="Z139" s="64"/>
      <c r="AA139" s="64"/>
      <c r="AB139" s="64"/>
      <c r="AC139" s="64"/>
      <c r="AD139" s="64"/>
    </row>
  </sheetData>
  <sortState xmlns:xlrd2="http://schemas.microsoft.com/office/spreadsheetml/2017/richdata2" ref="A4:AA76">
    <sortCondition ref="B4:B76"/>
    <sortCondition ref="C4:C76"/>
    <sortCondition ref="D4:D76"/>
    <sortCondition ref="E4:E76"/>
    <sortCondition ref="F4:F76"/>
    <sortCondition ref="G4:G76"/>
    <sortCondition ref="H4:H76"/>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AE4"/>
  <sheetViews>
    <sheetView workbookViewId="0"/>
  </sheetViews>
  <sheetFormatPr defaultRowHeight="12.75"/>
  <cols>
    <col min="1" max="1" width="19.7109375" customWidth="1"/>
    <col min="2" max="3" width="15.28515625" customWidth="1"/>
    <col min="4" max="4" width="24.7109375" bestFit="1" customWidth="1"/>
    <col min="5" max="5" width="18.42578125" bestFit="1" customWidth="1"/>
    <col min="6" max="6" width="15.28515625" customWidth="1"/>
    <col min="7" max="7" width="29.7109375" customWidth="1"/>
    <col min="8" max="8" width="7.85546875" customWidth="1"/>
    <col min="9" max="9" width="8" customWidth="1"/>
    <col min="10" max="24" width="8.85546875" customWidth="1"/>
    <col min="25" max="26" width="10.140625" bestFit="1" customWidth="1"/>
    <col min="27" max="27" width="8.85546875" customWidth="1"/>
  </cols>
  <sheetData>
    <row r="1" spans="1:31" ht="14.25">
      <c r="A1" s="17" t="str">
        <f>'Included emissions'!A1</f>
        <v>2023 Edition: 2000 to 2021 - Last updated on 12/14/2023</v>
      </c>
      <c r="B1" s="18"/>
      <c r="C1" s="18"/>
      <c r="D1" s="18"/>
      <c r="E1" s="18"/>
      <c r="F1" s="18"/>
      <c r="G1" s="18"/>
      <c r="H1" s="18"/>
      <c r="I1" s="18"/>
      <c r="J1" s="19"/>
      <c r="K1" s="19"/>
      <c r="L1" s="19"/>
      <c r="M1" s="19"/>
      <c r="N1" s="19"/>
      <c r="O1" s="18"/>
      <c r="P1" s="19"/>
      <c r="Q1" s="19"/>
      <c r="R1" s="19"/>
      <c r="S1" s="19"/>
      <c r="T1" s="19"/>
      <c r="U1" s="19"/>
      <c r="V1" s="19"/>
      <c r="W1" s="18"/>
      <c r="X1" s="19"/>
      <c r="Y1" s="19"/>
      <c r="Z1" s="19"/>
      <c r="AA1" s="19"/>
      <c r="AB1" s="18"/>
      <c r="AC1" s="18"/>
      <c r="AD1" s="18"/>
      <c r="AE1" s="18"/>
    </row>
    <row r="2" spans="1:31" ht="14.25">
      <c r="A2" s="20" t="s">
        <v>14</v>
      </c>
      <c r="B2" s="18"/>
      <c r="C2" s="18"/>
      <c r="D2" s="20"/>
      <c r="E2" s="20"/>
      <c r="F2" s="20"/>
      <c r="G2" s="20"/>
      <c r="H2" s="18"/>
      <c r="I2" s="21" t="s">
        <v>15</v>
      </c>
      <c r="J2" s="19">
        <f>SUBTOTAL(9,Other_Emissions[2000])</f>
        <v>0</v>
      </c>
      <c r="K2" s="19">
        <f>SUBTOTAL(9,Other_Emissions[2001])</f>
        <v>0</v>
      </c>
      <c r="L2" s="19">
        <f>SUBTOTAL(9,Other_Emissions[2002])</f>
        <v>0</v>
      </c>
      <c r="M2" s="19">
        <f>SUBTOTAL(9,Other_Emissions[2003])</f>
        <v>0</v>
      </c>
      <c r="N2" s="19">
        <f>SUBTOTAL(9,Other_Emissions[2004])</f>
        <v>0</v>
      </c>
      <c r="O2" s="19">
        <f>SUBTOTAL(9,Other_Emissions[2005])</f>
        <v>0</v>
      </c>
      <c r="P2" s="19">
        <f>SUBTOTAL(9,Other_Emissions[2006])</f>
        <v>0</v>
      </c>
      <c r="Q2" s="19">
        <f>SUBTOTAL(9,Other_Emissions[2007])</f>
        <v>0</v>
      </c>
      <c r="R2" s="19">
        <f>SUBTOTAL(9,Other_Emissions[2008])</f>
        <v>0</v>
      </c>
      <c r="S2" s="19">
        <f>SUBTOTAL(9,Other_Emissions[2009])</f>
        <v>0</v>
      </c>
      <c r="T2" s="19">
        <f>SUBTOTAL(9,Other_Emissions[2010])</f>
        <v>0</v>
      </c>
      <c r="U2" s="19">
        <f>SUBTOTAL(9,Other_Emissions[2011])</f>
        <v>0</v>
      </c>
      <c r="V2" s="19">
        <f>SUBTOTAL(9,Other_Emissions[2012])</f>
        <v>0</v>
      </c>
      <c r="W2" s="19">
        <f>SUBTOTAL(9,Other_Emissions[2013])</f>
        <v>0</v>
      </c>
      <c r="X2" s="19">
        <f>SUBTOTAL(9,Other_Emissions[2014])</f>
        <v>0</v>
      </c>
      <c r="Y2" s="19">
        <f>SUBTOTAL(9,Other_Emissions[2015])</f>
        <v>1.95875</v>
      </c>
      <c r="Z2" s="19">
        <f>SUBTOTAL(9,Other_Emissions[2016])</f>
        <v>0.53220000000000001</v>
      </c>
      <c r="AA2" s="19">
        <f>SUBTOTAL(9,Other_Emissions[2017])</f>
        <v>0</v>
      </c>
      <c r="AB2" s="19">
        <f>SUBTOTAL(9,Other_Emissions[2018])</f>
        <v>0</v>
      </c>
      <c r="AC2" s="19">
        <f>SUBTOTAL(9,Other_Emissions[2019])</f>
        <v>0</v>
      </c>
      <c r="AD2" s="19">
        <f>SUBTOTAL(9,Other_Emissions[2020])</f>
        <v>0</v>
      </c>
      <c r="AE2" s="19">
        <f>SUBTOTAL(9,Other_Emissions[2021])</f>
        <v>0</v>
      </c>
    </row>
    <row r="3" spans="1:31" ht="28.5" customHeight="1">
      <c r="A3" s="22" t="s">
        <v>16</v>
      </c>
      <c r="B3" s="23" t="s">
        <v>17</v>
      </c>
      <c r="C3" s="23" t="s">
        <v>18</v>
      </c>
      <c r="D3" s="23" t="s">
        <v>19</v>
      </c>
      <c r="E3" s="23" t="s">
        <v>20</v>
      </c>
      <c r="F3" s="23" t="s">
        <v>21</v>
      </c>
      <c r="G3" s="23" t="s">
        <v>22</v>
      </c>
      <c r="H3" s="24" t="s">
        <v>23</v>
      </c>
      <c r="I3" s="24" t="s">
        <v>24</v>
      </c>
      <c r="J3" s="27" t="s">
        <v>25</v>
      </c>
      <c r="K3" s="27" t="s">
        <v>26</v>
      </c>
      <c r="L3" s="27" t="s">
        <v>27</v>
      </c>
      <c r="M3" s="27" t="s">
        <v>28</v>
      </c>
      <c r="N3" s="27" t="s">
        <v>29</v>
      </c>
      <c r="O3" s="27" t="s">
        <v>30</v>
      </c>
      <c r="P3" s="27" t="s">
        <v>31</v>
      </c>
      <c r="Q3" s="27" t="s">
        <v>32</v>
      </c>
      <c r="R3" s="27" t="s">
        <v>33</v>
      </c>
      <c r="S3" s="27" t="s">
        <v>34</v>
      </c>
      <c r="T3" s="27" t="s">
        <v>35</v>
      </c>
      <c r="U3" s="27" t="s">
        <v>36</v>
      </c>
      <c r="V3" s="27" t="s">
        <v>37</v>
      </c>
      <c r="W3" s="27" t="s">
        <v>38</v>
      </c>
      <c r="X3" s="27" t="s">
        <v>39</v>
      </c>
      <c r="Y3" s="27" t="s">
        <v>40</v>
      </c>
      <c r="Z3" s="25" t="s">
        <v>41</v>
      </c>
      <c r="AA3" s="25" t="s">
        <v>42</v>
      </c>
      <c r="AB3" s="25" t="s">
        <v>43</v>
      </c>
      <c r="AC3" s="25" t="s">
        <v>44</v>
      </c>
      <c r="AD3" s="25" t="s">
        <v>45</v>
      </c>
      <c r="AE3" s="25" t="s">
        <v>46</v>
      </c>
    </row>
    <row r="4" spans="1:31" s="30" customFormat="1" ht="15" customHeight="1">
      <c r="A4" s="33" t="s">
        <v>787</v>
      </c>
      <c r="B4" s="33" t="s">
        <v>48</v>
      </c>
      <c r="C4" s="33" t="s">
        <v>493</v>
      </c>
      <c r="D4" s="33" t="s">
        <v>501</v>
      </c>
      <c r="E4" s="33" t="s">
        <v>525</v>
      </c>
      <c r="F4" s="33" t="s">
        <v>269</v>
      </c>
      <c r="G4" s="33" t="s">
        <v>788</v>
      </c>
      <c r="H4" s="40" t="s">
        <v>54</v>
      </c>
      <c r="I4" s="34">
        <v>25</v>
      </c>
      <c r="J4" s="34"/>
      <c r="K4" s="34"/>
      <c r="L4" s="34"/>
      <c r="M4" s="34"/>
      <c r="N4" s="34"/>
      <c r="O4" s="34"/>
      <c r="P4" s="34"/>
      <c r="Q4" s="34"/>
      <c r="R4" s="34"/>
      <c r="S4" s="34"/>
      <c r="T4" s="34"/>
      <c r="U4" s="34"/>
      <c r="V4" s="34"/>
      <c r="W4" s="34"/>
      <c r="X4" s="34"/>
      <c r="Y4" s="35">
        <v>1.95875</v>
      </c>
      <c r="Z4" s="35">
        <v>0.53220000000000001</v>
      </c>
      <c r="AA4" s="35"/>
      <c r="AB4" s="35"/>
      <c r="AC4" s="35"/>
      <c r="AD4" s="35"/>
      <c r="AE4" s="3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AD3"/>
  <sheetViews>
    <sheetView workbookViewId="0"/>
  </sheetViews>
  <sheetFormatPr defaultRowHeight="12.75"/>
  <cols>
    <col min="1" max="1" width="24.140625" customWidth="1"/>
    <col min="2" max="6" width="16.140625" customWidth="1"/>
    <col min="7" max="7" width="5.5703125" bestFit="1" customWidth="1"/>
    <col min="8" max="8" width="5.7109375" bestFit="1" customWidth="1"/>
    <col min="9" max="30" width="5.5703125" bestFit="1" customWidth="1"/>
  </cols>
  <sheetData>
    <row r="1" spans="1:30" ht="14.25">
      <c r="A1" s="17" t="str">
        <f>'Included emissions'!A1</f>
        <v>2023 Edition: 2000 to 2021 - Last updated on 12/14/2023</v>
      </c>
      <c r="B1" s="18"/>
      <c r="C1" s="18"/>
      <c r="D1" s="18"/>
      <c r="E1" s="18"/>
      <c r="F1" s="18"/>
      <c r="G1" s="18"/>
      <c r="H1" s="18"/>
      <c r="I1" s="28"/>
      <c r="J1" s="28"/>
      <c r="K1" s="19"/>
      <c r="L1" s="19"/>
      <c r="M1" s="19"/>
      <c r="N1" s="19"/>
      <c r="O1" s="19"/>
      <c r="P1" s="19"/>
      <c r="Q1" s="19"/>
      <c r="R1" s="19"/>
      <c r="S1" s="19"/>
      <c r="T1" s="19"/>
      <c r="U1" s="19"/>
      <c r="V1" s="18"/>
      <c r="W1" s="18"/>
      <c r="X1" s="18"/>
      <c r="Y1" s="18"/>
      <c r="Z1" s="18"/>
      <c r="AA1" s="18"/>
      <c r="AB1" s="18"/>
      <c r="AC1" s="18"/>
      <c r="AD1" s="18"/>
    </row>
    <row r="2" spans="1:30" ht="28.5" customHeight="1">
      <c r="A2" s="22" t="s">
        <v>789</v>
      </c>
      <c r="B2" s="23" t="s">
        <v>17</v>
      </c>
      <c r="C2" s="23" t="s">
        <v>18</v>
      </c>
      <c r="D2" s="23" t="s">
        <v>19</v>
      </c>
      <c r="E2" s="23" t="s">
        <v>20</v>
      </c>
      <c r="F2" s="23" t="s">
        <v>21</v>
      </c>
      <c r="G2" s="24" t="s">
        <v>23</v>
      </c>
      <c r="H2" s="24" t="s">
        <v>24</v>
      </c>
      <c r="I2" s="29">
        <v>2000</v>
      </c>
      <c r="J2" s="29">
        <v>2001</v>
      </c>
      <c r="K2" s="29">
        <v>2002</v>
      </c>
      <c r="L2" s="29">
        <v>2003</v>
      </c>
      <c r="M2" s="29">
        <v>2004</v>
      </c>
      <c r="N2" s="29">
        <v>2005</v>
      </c>
      <c r="O2" s="29">
        <v>2006</v>
      </c>
      <c r="P2" s="29">
        <v>2007</v>
      </c>
      <c r="Q2" s="27">
        <v>2008</v>
      </c>
      <c r="R2" s="27">
        <v>2009</v>
      </c>
      <c r="S2" s="27">
        <v>2010</v>
      </c>
      <c r="T2" s="27">
        <v>2011</v>
      </c>
      <c r="U2" s="27">
        <v>2012</v>
      </c>
      <c r="V2" s="25">
        <v>2013</v>
      </c>
      <c r="W2" s="25">
        <v>2014</v>
      </c>
      <c r="X2" s="25">
        <v>2015</v>
      </c>
      <c r="Y2" s="25">
        <v>2016</v>
      </c>
      <c r="Z2" s="25">
        <v>2017</v>
      </c>
      <c r="AA2" s="25">
        <v>2018</v>
      </c>
      <c r="AB2" s="25">
        <v>2019</v>
      </c>
      <c r="AC2" s="25">
        <v>2020</v>
      </c>
      <c r="AD2" s="25">
        <v>2021</v>
      </c>
    </row>
    <row r="3" spans="1:30" s="30" customFormat="1" ht="14.25">
      <c r="A3" s="31" t="s">
        <v>790</v>
      </c>
      <c r="B3" s="32"/>
      <c r="C3" s="32"/>
      <c r="D3" s="31"/>
      <c r="E3" s="32"/>
      <c r="F3" s="32"/>
      <c r="G3" s="31"/>
      <c r="H3" s="32"/>
      <c r="I3" s="32"/>
      <c r="J3" s="31"/>
      <c r="K3" s="32"/>
      <c r="L3" s="32"/>
      <c r="M3" s="31"/>
      <c r="N3" s="32"/>
      <c r="O3" s="32"/>
      <c r="P3" s="31"/>
      <c r="Q3" s="32"/>
      <c r="R3" s="32"/>
      <c r="S3" s="31"/>
      <c r="T3" s="32"/>
      <c r="U3" s="32"/>
      <c r="V3" s="31"/>
      <c r="W3" s="32"/>
      <c r="X3" s="32"/>
      <c r="Y3" s="32"/>
      <c r="Z3" s="32"/>
      <c r="AA3" s="32"/>
      <c r="AB3" s="32"/>
      <c r="AC3" s="32"/>
      <c r="AD3" s="3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9b20a9b-5151-480a-b6a5-2526cfd3882f" xsi:nil="true"/>
    <lcf76f155ced4ddcb4097134ff3c332f xmlns="d65ee392-50af-4a48-9137-8b228da283f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D3571D19959348B0B3548863F2173D" ma:contentTypeVersion="12" ma:contentTypeDescription="Create a new document." ma:contentTypeScope="" ma:versionID="54eada6ae0c4b41880148d792f216e42">
  <xsd:schema xmlns:xsd="http://www.w3.org/2001/XMLSchema" xmlns:xs="http://www.w3.org/2001/XMLSchema" xmlns:p="http://schemas.microsoft.com/office/2006/metadata/properties" xmlns:ns2="d65ee392-50af-4a48-9137-8b228da283fd" xmlns:ns3="79b20a9b-5151-480a-b6a5-2526cfd3882f" targetNamespace="http://schemas.microsoft.com/office/2006/metadata/properties" ma:root="true" ma:fieldsID="a00cd582180d891c6f9681d6bea61ade" ns2:_="" ns3:_="">
    <xsd:import namespace="d65ee392-50af-4a48-9137-8b228da283fd"/>
    <xsd:import namespace="79b20a9b-5151-480a-b6a5-2526cfd388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5ee392-50af-4a48-9137-8b228da283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b20a9b-5151-480a-b6a5-2526cfd388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22ace5-2da5-447e-b2f2-f488e8289fe2}" ma:internalName="TaxCatchAll" ma:showField="CatchAllData" ma:web="79b20a9b-5151-480a-b6a5-2526cfd3882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9EAAF2-C746-468C-81A5-997BA532E506}"/>
</file>

<file path=customXml/itemProps2.xml><?xml version="1.0" encoding="utf-8"?>
<ds:datastoreItem xmlns:ds="http://schemas.openxmlformats.org/officeDocument/2006/customXml" ds:itemID="{3DB4443A-E0BE-473A-802A-B48833B7F0F3}"/>
</file>

<file path=customXml/itemProps3.xml><?xml version="1.0" encoding="utf-8"?>
<ds:datastoreItem xmlns:ds="http://schemas.openxmlformats.org/officeDocument/2006/customXml" ds:itemID="{D9068F14-4AB4-40D9-927B-EE60054645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Bill Widger</dc:creator>
  <cp:keywords/>
  <dc:description/>
  <cp:lastModifiedBy>Morgan, Blayne@ARB</cp:lastModifiedBy>
  <cp:revision/>
  <dcterms:created xsi:type="dcterms:W3CDTF">2008-12-13T00:38:02Z</dcterms:created>
  <dcterms:modified xsi:type="dcterms:W3CDTF">2025-02-22T23:24:34Z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0x01010029D3571D19959348B0B3548863F2173D</vt:lpwstr>
  </property>
  <property fmtid="{D5CDD505-2E9C-101B-9397-08002B2CF9AE}" pid="3" name="MediaServiceImageTags">
    <vt:lpwstr/>
  </property>
</Properties>
</file>