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fhs-my.sharepoint.com/personal/pascal_steiger_students_ffhs_ch/Documents/Studium/Semester8/Thesis/res/"/>
    </mc:Choice>
  </mc:AlternateContent>
  <xr:revisionPtr revIDLastSave="419" documentId="8_{8870CCD5-1F7D-47B4-919F-442BB6A3D5F1}" xr6:coauthVersionLast="46" xr6:coauthVersionMax="47" xr10:uidLastSave="{AFB5E380-ACF2-4063-92F1-2929E27D7DA9}"/>
  <bookViews>
    <workbookView xWindow="-120" yWindow="-120" windowWidth="28110" windowHeight="16440" xr2:uid="{433C8AAB-AD14-4552-A269-7B8D1910B352}"/>
  </bookViews>
  <sheets>
    <sheet name="diverse Auswertungen" sheetId="1" r:id="rId1"/>
    <sheet name="kNN" sheetId="2" r:id="rId2"/>
    <sheet name="cnn" sheetId="3" r:id="rId3"/>
    <sheet name="tl" sheetId="4" r:id="rId4"/>
    <sheet name="Spekulationen" sheetId="5" r:id="rId5"/>
  </sheets>
  <definedNames>
    <definedName name="_xlchart.v5.0" hidden="1">kNN!$AF$29</definedName>
    <definedName name="_xlchart.v5.1" hidden="1">kNN!$AF$30:$AF$55</definedName>
    <definedName name="_xlchart.v5.2" hidden="1">kNN!$AI$29</definedName>
    <definedName name="_xlchart.v5.3" hidden="1">kNN!$AI$30:$AI$55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1" i="5" l="1"/>
  <c r="AZ28" i="5" s="1"/>
  <c r="AP11" i="5"/>
  <c r="AH39" i="5" s="1"/>
  <c r="AH3" i="5"/>
  <c r="AG31" i="5" s="1"/>
  <c r="BD25" i="5"/>
  <c r="BG25" i="5" s="1"/>
  <c r="BB23" i="5"/>
  <c r="AK6" i="5"/>
  <c r="BC24" i="5"/>
  <c r="AG52" i="5" s="1"/>
  <c r="AM8" i="5"/>
  <c r="AG36" i="5" s="1"/>
  <c r="AT15" i="5"/>
  <c r="AQ12" i="5"/>
  <c r="AX19" i="5"/>
  <c r="AX28" i="5" s="1"/>
  <c r="AW18" i="5"/>
  <c r="AN9" i="5"/>
  <c r="BG9" i="5" s="1"/>
  <c r="BF27" i="5"/>
  <c r="AH55" i="5" s="1"/>
  <c r="BA22" i="5"/>
  <c r="AO10" i="5"/>
  <c r="AG55" i="5"/>
  <c r="AH54" i="5"/>
  <c r="AG54" i="5"/>
  <c r="AH53" i="5"/>
  <c r="AG53" i="5"/>
  <c r="AH51" i="5"/>
  <c r="AG51" i="5"/>
  <c r="AH50" i="5"/>
  <c r="AG50" i="5"/>
  <c r="AH49" i="5"/>
  <c r="AG49" i="5"/>
  <c r="AH48" i="5"/>
  <c r="AG48" i="5"/>
  <c r="AH47" i="5"/>
  <c r="AG47" i="5"/>
  <c r="AH46" i="5"/>
  <c r="AG46" i="5"/>
  <c r="AH45" i="5"/>
  <c r="AG45" i="5"/>
  <c r="AH44" i="5"/>
  <c r="AG44" i="5"/>
  <c r="AH43" i="5"/>
  <c r="AG43" i="5"/>
  <c r="AH42" i="5"/>
  <c r="AG42" i="5"/>
  <c r="AH41" i="5"/>
  <c r="AG41" i="5"/>
  <c r="AH40" i="5"/>
  <c r="AG40" i="5"/>
  <c r="AG39" i="5"/>
  <c r="AH38" i="5"/>
  <c r="AG38" i="5"/>
  <c r="AG37" i="5"/>
  <c r="AH36" i="5"/>
  <c r="AH35" i="5"/>
  <c r="AG35" i="5"/>
  <c r="AH34" i="5"/>
  <c r="AG34" i="5"/>
  <c r="AH33" i="5"/>
  <c r="AG33" i="5"/>
  <c r="AH32" i="5"/>
  <c r="AG32" i="5"/>
  <c r="AH31" i="5"/>
  <c r="AH30" i="5"/>
  <c r="AG30" i="5"/>
  <c r="BB29" i="5"/>
  <c r="BA29" i="5"/>
  <c r="BE28" i="5"/>
  <c r="BD28" i="5"/>
  <c r="BC28" i="5"/>
  <c r="BB28" i="5"/>
  <c r="BA28" i="5"/>
  <c r="AY28" i="5"/>
  <c r="AW28" i="5"/>
  <c r="AV28" i="5"/>
  <c r="AU28" i="5"/>
  <c r="AT28" i="5"/>
  <c r="AS28" i="5"/>
  <c r="AR28" i="5"/>
  <c r="AQ28" i="5"/>
  <c r="AO28" i="5"/>
  <c r="AN28" i="5"/>
  <c r="AM28" i="5"/>
  <c r="AL28" i="5"/>
  <c r="AK28" i="5"/>
  <c r="AJ28" i="5"/>
  <c r="AI28" i="5"/>
  <c r="AG28" i="5"/>
  <c r="BG27" i="5"/>
  <c r="BG26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0" i="5"/>
  <c r="BG8" i="5"/>
  <c r="BG7" i="5"/>
  <c r="BG6" i="5"/>
  <c r="BG5" i="5"/>
  <c r="BG4" i="5"/>
  <c r="BG2" i="5"/>
  <c r="AB165" i="1"/>
  <c r="AA165" i="1"/>
  <c r="Z165" i="1"/>
  <c r="Y165" i="1"/>
  <c r="X165" i="1"/>
  <c r="W165" i="1"/>
  <c r="V165" i="1"/>
  <c r="V166" i="1" s="1"/>
  <c r="U165" i="1"/>
  <c r="T165" i="1"/>
  <c r="S165" i="1"/>
  <c r="R165" i="1"/>
  <c r="Q165" i="1"/>
  <c r="P165" i="1"/>
  <c r="O165" i="1"/>
  <c r="N165" i="1"/>
  <c r="N166" i="1" s="1"/>
  <c r="M165" i="1"/>
  <c r="L165" i="1"/>
  <c r="K165" i="1"/>
  <c r="J165" i="1"/>
  <c r="I165" i="1"/>
  <c r="H165" i="1"/>
  <c r="G165" i="1"/>
  <c r="F165" i="1"/>
  <c r="E165" i="1"/>
  <c r="D165" i="1"/>
  <c r="C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P133" i="1" s="1"/>
  <c r="O131" i="1"/>
  <c r="N131" i="1"/>
  <c r="M131" i="1"/>
  <c r="L131" i="1"/>
  <c r="K131" i="1"/>
  <c r="J131" i="1"/>
  <c r="I131" i="1"/>
  <c r="H131" i="1"/>
  <c r="H133" i="1" s="1"/>
  <c r="G131" i="1"/>
  <c r="F131" i="1"/>
  <c r="E131" i="1"/>
  <c r="D131" i="1"/>
  <c r="C131" i="1"/>
  <c r="AP28" i="5" l="1"/>
  <c r="BG11" i="5"/>
  <c r="BG3" i="5"/>
  <c r="BG28" i="5" s="1"/>
  <c r="AH28" i="5"/>
  <c r="AH52" i="5"/>
  <c r="AI52" i="5" s="1"/>
  <c r="AH37" i="5"/>
  <c r="AI37" i="5" s="1"/>
  <c r="BF28" i="5"/>
  <c r="AI51" i="5"/>
  <c r="AI30" i="5"/>
  <c r="AI33" i="5"/>
  <c r="AI45" i="5"/>
  <c r="AI49" i="5"/>
  <c r="AI34" i="5"/>
  <c r="AI50" i="5"/>
  <c r="AI35" i="5"/>
  <c r="AI39" i="5"/>
  <c r="AI43" i="5"/>
  <c r="AI44" i="5"/>
  <c r="AI48" i="5"/>
  <c r="AI38" i="5"/>
  <c r="AI54" i="5"/>
  <c r="AI41" i="5"/>
  <c r="AI31" i="5"/>
  <c r="AI42" i="5"/>
  <c r="AI53" i="5"/>
  <c r="AI46" i="5"/>
  <c r="AI32" i="5"/>
  <c r="AI47" i="5"/>
  <c r="AI36" i="5"/>
  <c r="AI40" i="5"/>
  <c r="AI55" i="5"/>
  <c r="AG56" i="5"/>
  <c r="O166" i="1"/>
  <c r="W166" i="1"/>
  <c r="E166" i="1"/>
  <c r="M166" i="1"/>
  <c r="U166" i="1"/>
  <c r="C166" i="1"/>
  <c r="K166" i="1"/>
  <c r="S166" i="1"/>
  <c r="AA166" i="1"/>
  <c r="G166" i="1"/>
  <c r="F166" i="1"/>
  <c r="D166" i="1"/>
  <c r="L166" i="1"/>
  <c r="T166" i="1"/>
  <c r="AB166" i="1"/>
  <c r="H166" i="1"/>
  <c r="P166" i="1"/>
  <c r="X166" i="1"/>
  <c r="AC164" i="1"/>
  <c r="I166" i="1"/>
  <c r="Q166" i="1"/>
  <c r="Y166" i="1"/>
  <c r="J166" i="1"/>
  <c r="R166" i="1"/>
  <c r="Z166" i="1"/>
  <c r="AC165" i="1"/>
  <c r="O133" i="1"/>
  <c r="W133" i="1"/>
  <c r="G133" i="1"/>
  <c r="Q133" i="1"/>
  <c r="Y133" i="1"/>
  <c r="J133" i="1"/>
  <c r="R133" i="1"/>
  <c r="Z133" i="1"/>
  <c r="F133" i="1"/>
  <c r="N133" i="1"/>
  <c r="V133" i="1"/>
  <c r="I133" i="1"/>
  <c r="K133" i="1"/>
  <c r="D133" i="1"/>
  <c r="L133" i="1"/>
  <c r="T133" i="1"/>
  <c r="AB133" i="1"/>
  <c r="AC131" i="1"/>
  <c r="C133" i="1"/>
  <c r="S133" i="1"/>
  <c r="E133" i="1"/>
  <c r="M133" i="1"/>
  <c r="U133" i="1"/>
  <c r="AA133" i="1"/>
  <c r="X133" i="1"/>
  <c r="AC132" i="1"/>
  <c r="AC133" i="1" s="1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AK30" i="3"/>
  <c r="AR29" i="3"/>
  <c r="BK29" i="3"/>
  <c r="BK30" i="3" s="1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V29" i="3"/>
  <c r="AW29" i="3"/>
  <c r="AU29" i="3"/>
  <c r="AT29" i="3"/>
  <c r="AS29" i="3"/>
  <c r="AQ29" i="3"/>
  <c r="AP29" i="3"/>
  <c r="AO29" i="3"/>
  <c r="AN29" i="3"/>
  <c r="AM29" i="3"/>
  <c r="AL29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9" i="3"/>
  <c r="AK28" i="3"/>
  <c r="AH56" i="5" l="1"/>
  <c r="AI56" i="5" s="1"/>
  <c r="AC166" i="1"/>
  <c r="BH33" i="3" l="1"/>
  <c r="BG35" i="3"/>
  <c r="BG32" i="3"/>
  <c r="BG34" i="3"/>
  <c r="BG33" i="3"/>
  <c r="CI2" i="2"/>
  <c r="BI3" i="2"/>
  <c r="BJ3" i="2"/>
  <c r="BO3" i="2"/>
  <c r="BQ3" i="2"/>
  <c r="BR3" i="2"/>
  <c r="BW3" i="2"/>
  <c r="BY3" i="2"/>
  <c r="BZ3" i="2"/>
  <c r="CE3" i="2"/>
  <c r="CG3" i="2"/>
  <c r="CH3" i="2"/>
  <c r="BM4" i="2"/>
  <c r="BO4" i="2"/>
  <c r="BP4" i="2"/>
  <c r="BU4" i="2"/>
  <c r="BW4" i="2"/>
  <c r="BX4" i="2"/>
  <c r="CC4" i="2"/>
  <c r="CE4" i="2"/>
  <c r="CF4" i="2"/>
  <c r="BK5" i="2"/>
  <c r="BM5" i="2"/>
  <c r="BN5" i="2"/>
  <c r="BS5" i="2"/>
  <c r="BU5" i="2"/>
  <c r="BV5" i="2"/>
  <c r="CA5" i="2"/>
  <c r="CC5" i="2"/>
  <c r="CD5" i="2"/>
  <c r="BI6" i="2"/>
  <c r="BK6" i="2"/>
  <c r="BL6" i="2"/>
  <c r="BQ6" i="2"/>
  <c r="BS6" i="2"/>
  <c r="BT6" i="2"/>
  <c r="BY6" i="2"/>
  <c r="CA6" i="2"/>
  <c r="CB6" i="2"/>
  <c r="CG6" i="2"/>
  <c r="BM8" i="2"/>
  <c r="BO8" i="2"/>
  <c r="BP8" i="2"/>
  <c r="BU8" i="2"/>
  <c r="BW8" i="2"/>
  <c r="BX8" i="2"/>
  <c r="CC8" i="2"/>
  <c r="CE8" i="2"/>
  <c r="CF8" i="2"/>
  <c r="BL10" i="2"/>
  <c r="BT10" i="2"/>
  <c r="CA10" i="2"/>
  <c r="BI11" i="2"/>
  <c r="BJ11" i="2"/>
  <c r="BO11" i="2"/>
  <c r="BQ11" i="2"/>
  <c r="BR11" i="2"/>
  <c r="BW11" i="2"/>
  <c r="BY11" i="2"/>
  <c r="BZ11" i="2"/>
  <c r="CE11" i="2"/>
  <c r="CG11" i="2"/>
  <c r="CH11" i="2"/>
  <c r="BM12" i="2"/>
  <c r="BO12" i="2"/>
  <c r="BP12" i="2"/>
  <c r="BU12" i="2"/>
  <c r="BW12" i="2"/>
  <c r="BX12" i="2"/>
  <c r="CC12" i="2"/>
  <c r="CE12" i="2"/>
  <c r="CF12" i="2"/>
  <c r="BK13" i="2"/>
  <c r="BM13" i="2"/>
  <c r="BN13" i="2"/>
  <c r="BS13" i="2"/>
  <c r="BU13" i="2"/>
  <c r="BV13" i="2"/>
  <c r="CA13" i="2"/>
  <c r="CC13" i="2"/>
  <c r="CD13" i="2"/>
  <c r="BI14" i="2"/>
  <c r="BK14" i="2"/>
  <c r="BL14" i="2"/>
  <c r="BQ14" i="2"/>
  <c r="BS14" i="2"/>
  <c r="BT14" i="2"/>
  <c r="BY14" i="2"/>
  <c r="CA14" i="2"/>
  <c r="CB14" i="2"/>
  <c r="CG14" i="2"/>
  <c r="BM16" i="2"/>
  <c r="BO16" i="2"/>
  <c r="BP16" i="2"/>
  <c r="BU16" i="2"/>
  <c r="BW16" i="2"/>
  <c r="BX16" i="2"/>
  <c r="CC16" i="2"/>
  <c r="CE16" i="2"/>
  <c r="CF16" i="2"/>
  <c r="BK18" i="2"/>
  <c r="BT18" i="2"/>
  <c r="BY18" i="2"/>
  <c r="CA18" i="2"/>
  <c r="CG18" i="2"/>
  <c r="BI19" i="2"/>
  <c r="BJ19" i="2"/>
  <c r="BO19" i="2"/>
  <c r="BQ19" i="2"/>
  <c r="BR19" i="2"/>
  <c r="BW19" i="2"/>
  <c r="BY19" i="2"/>
  <c r="BZ19" i="2"/>
  <c r="CE19" i="2"/>
  <c r="CG19" i="2"/>
  <c r="CH19" i="2"/>
  <c r="BM20" i="2"/>
  <c r="BO20" i="2"/>
  <c r="BP20" i="2"/>
  <c r="BU20" i="2"/>
  <c r="BW20" i="2"/>
  <c r="BX20" i="2"/>
  <c r="CC20" i="2"/>
  <c r="CE20" i="2"/>
  <c r="CF20" i="2"/>
  <c r="BK21" i="2"/>
  <c r="BM21" i="2"/>
  <c r="BN21" i="2"/>
  <c r="BS21" i="2"/>
  <c r="BU21" i="2"/>
  <c r="BV21" i="2"/>
  <c r="CA21" i="2"/>
  <c r="CC21" i="2"/>
  <c r="CD21" i="2"/>
  <c r="BI22" i="2"/>
  <c r="BK22" i="2"/>
  <c r="BL22" i="2"/>
  <c r="BQ22" i="2"/>
  <c r="BS22" i="2"/>
  <c r="BT22" i="2"/>
  <c r="BY22" i="2"/>
  <c r="CA22" i="2"/>
  <c r="CB22" i="2"/>
  <c r="CG22" i="2"/>
  <c r="BM24" i="2"/>
  <c r="BO24" i="2"/>
  <c r="BP24" i="2"/>
  <c r="BU24" i="2"/>
  <c r="BW24" i="2"/>
  <c r="BX24" i="2"/>
  <c r="CC24" i="2"/>
  <c r="CE24" i="2"/>
  <c r="CF24" i="2"/>
  <c r="BI26" i="2"/>
  <c r="BK26" i="2"/>
  <c r="BQ26" i="2"/>
  <c r="BY26" i="2"/>
  <c r="CA26" i="2"/>
  <c r="CB26" i="2"/>
  <c r="CG26" i="2"/>
  <c r="BI27" i="2"/>
  <c r="BJ27" i="2"/>
  <c r="BO27" i="2"/>
  <c r="BQ27" i="2"/>
  <c r="BR27" i="2"/>
  <c r="BW27" i="2"/>
  <c r="BY27" i="2"/>
  <c r="BZ27" i="2"/>
  <c r="CE27" i="2"/>
  <c r="CG27" i="2"/>
  <c r="CH27" i="2"/>
  <c r="CI3" i="2"/>
  <c r="BP3" i="2" s="1"/>
  <c r="CI4" i="2"/>
  <c r="BN4" i="2" s="1"/>
  <c r="CI5" i="2"/>
  <c r="BL5" i="2" s="1"/>
  <c r="CI6" i="2"/>
  <c r="BJ6" i="2" s="1"/>
  <c r="CI7" i="2"/>
  <c r="BY7" i="2" s="1"/>
  <c r="CI8" i="2"/>
  <c r="BN8" i="2" s="1"/>
  <c r="CI9" i="2"/>
  <c r="CD9" i="2" s="1"/>
  <c r="CI10" i="2"/>
  <c r="BI10" i="2" s="1"/>
  <c r="CI11" i="2"/>
  <c r="BP11" i="2" s="1"/>
  <c r="CI12" i="2"/>
  <c r="BN12" i="2" s="1"/>
  <c r="CI13" i="2"/>
  <c r="BL13" i="2" s="1"/>
  <c r="CI14" i="2"/>
  <c r="BJ14" i="2" s="1"/>
  <c r="CI15" i="2"/>
  <c r="CI16" i="2"/>
  <c r="BN16" i="2" s="1"/>
  <c r="CI17" i="2"/>
  <c r="CI18" i="2"/>
  <c r="BQ18" i="2" s="1"/>
  <c r="CI19" i="2"/>
  <c r="BP19" i="2" s="1"/>
  <c r="CI20" i="2"/>
  <c r="BN20" i="2" s="1"/>
  <c r="CI21" i="2"/>
  <c r="BL21" i="2" s="1"/>
  <c r="CI22" i="2"/>
  <c r="BJ22" i="2" s="1"/>
  <c r="CI23" i="2"/>
  <c r="BO23" i="2" s="1"/>
  <c r="CI24" i="2"/>
  <c r="BN24" i="2" s="1"/>
  <c r="CI25" i="2"/>
  <c r="CA25" i="2" s="1"/>
  <c r="CI26" i="2"/>
  <c r="BT26" i="2" s="1"/>
  <c r="CI27" i="2"/>
  <c r="BP27" i="2" s="1"/>
  <c r="BL17" i="2" l="1"/>
  <c r="BT17" i="2"/>
  <c r="CB17" i="2"/>
  <c r="BO17" i="2"/>
  <c r="BW17" i="2"/>
  <c r="CE17" i="2"/>
  <c r="BP17" i="2"/>
  <c r="BX17" i="2"/>
  <c r="CF17" i="2"/>
  <c r="BI17" i="2"/>
  <c r="BQ17" i="2"/>
  <c r="BY17" i="2"/>
  <c r="CG17" i="2"/>
  <c r="BJ17" i="2"/>
  <c r="BR17" i="2"/>
  <c r="BZ17" i="2"/>
  <c r="CH17" i="2"/>
  <c r="BP15" i="2"/>
  <c r="BX15" i="2"/>
  <c r="CF15" i="2"/>
  <c r="BK15" i="2"/>
  <c r="BS15" i="2"/>
  <c r="CA15" i="2"/>
  <c r="BL15" i="2"/>
  <c r="BT15" i="2"/>
  <c r="CB15" i="2"/>
  <c r="BM15" i="2"/>
  <c r="BU15" i="2"/>
  <c r="CC15" i="2"/>
  <c r="BN15" i="2"/>
  <c r="BV15" i="2"/>
  <c r="CD15" i="2"/>
  <c r="BK17" i="2"/>
  <c r="BK25" i="2"/>
  <c r="BR23" i="2"/>
  <c r="CA17" i="2"/>
  <c r="CH15" i="2"/>
  <c r="BO15" i="2"/>
  <c r="BM9" i="2"/>
  <c r="BJ7" i="2"/>
  <c r="CC25" i="2"/>
  <c r="BQ23" i="2"/>
  <c r="BS18" i="2"/>
  <c r="BV17" i="2"/>
  <c r="CG15" i="2"/>
  <c r="BJ15" i="2"/>
  <c r="BK10" i="2"/>
  <c r="BI7" i="2"/>
  <c r="CI28" i="2"/>
  <c r="CD25" i="2"/>
  <c r="CH23" i="2"/>
  <c r="BU17" i="2"/>
  <c r="CE15" i="2"/>
  <c r="BI15" i="2"/>
  <c r="CG10" i="2"/>
  <c r="CH7" i="2"/>
  <c r="BL25" i="2"/>
  <c r="BT25" i="2"/>
  <c r="CB25" i="2"/>
  <c r="BO25" i="2"/>
  <c r="BW25" i="2"/>
  <c r="CE25" i="2"/>
  <c r="BP25" i="2"/>
  <c r="BX25" i="2"/>
  <c r="CF25" i="2"/>
  <c r="BI25" i="2"/>
  <c r="BQ25" i="2"/>
  <c r="BY25" i="2"/>
  <c r="CG25" i="2"/>
  <c r="BJ25" i="2"/>
  <c r="BR25" i="2"/>
  <c r="BZ25" i="2"/>
  <c r="CH25" i="2"/>
  <c r="BP23" i="2"/>
  <c r="BX23" i="2"/>
  <c r="CF23" i="2"/>
  <c r="BK23" i="2"/>
  <c r="BS23" i="2"/>
  <c r="CA23" i="2"/>
  <c r="BL23" i="2"/>
  <c r="BT23" i="2"/>
  <c r="CB23" i="2"/>
  <c r="BM23" i="2"/>
  <c r="BU23" i="2"/>
  <c r="CC23" i="2"/>
  <c r="BN23" i="2"/>
  <c r="BV23" i="2"/>
  <c r="CD23" i="2"/>
  <c r="BN25" i="2"/>
  <c r="CD17" i="2"/>
  <c r="BJ26" i="2"/>
  <c r="BR26" i="2"/>
  <c r="BZ26" i="2"/>
  <c r="CH26" i="2"/>
  <c r="BM26" i="2"/>
  <c r="BU26" i="2"/>
  <c r="CC26" i="2"/>
  <c r="BN26" i="2"/>
  <c r="BV26" i="2"/>
  <c r="CD26" i="2"/>
  <c r="BO26" i="2"/>
  <c r="BW26" i="2"/>
  <c r="CE26" i="2"/>
  <c r="BP26" i="2"/>
  <c r="BX26" i="2"/>
  <c r="CF26" i="2"/>
  <c r="BJ18" i="2"/>
  <c r="BR18" i="2"/>
  <c r="BZ18" i="2"/>
  <c r="CH18" i="2"/>
  <c r="BM18" i="2"/>
  <c r="BU18" i="2"/>
  <c r="CC18" i="2"/>
  <c r="BN18" i="2"/>
  <c r="BV18" i="2"/>
  <c r="CD18" i="2"/>
  <c r="BO18" i="2"/>
  <c r="BW18" i="2"/>
  <c r="CE18" i="2"/>
  <c r="BP18" i="2"/>
  <c r="BX18" i="2"/>
  <c r="CF18" i="2"/>
  <c r="BJ10" i="2"/>
  <c r="BR10" i="2"/>
  <c r="BZ10" i="2"/>
  <c r="CH10" i="2"/>
  <c r="BM10" i="2"/>
  <c r="BU10" i="2"/>
  <c r="CC10" i="2"/>
  <c r="BQ10" i="2"/>
  <c r="BN10" i="2"/>
  <c r="BV10" i="2"/>
  <c r="CD10" i="2"/>
  <c r="BO10" i="2"/>
  <c r="BW10" i="2"/>
  <c r="CE10" i="2"/>
  <c r="BP10" i="2"/>
  <c r="BX10" i="2"/>
  <c r="CF10" i="2"/>
  <c r="BS26" i="2"/>
  <c r="BV25" i="2"/>
  <c r="CG23" i="2"/>
  <c r="BJ23" i="2"/>
  <c r="BL18" i="2"/>
  <c r="BS17" i="2"/>
  <c r="BZ15" i="2"/>
  <c r="CB10" i="2"/>
  <c r="CG7" i="2"/>
  <c r="BL9" i="2"/>
  <c r="BT9" i="2"/>
  <c r="CB9" i="2"/>
  <c r="BO9" i="2"/>
  <c r="BW9" i="2"/>
  <c r="CE9" i="2"/>
  <c r="BS9" i="2"/>
  <c r="BP9" i="2"/>
  <c r="BX9" i="2"/>
  <c r="CF9" i="2"/>
  <c r="BI9" i="2"/>
  <c r="BQ9" i="2"/>
  <c r="BY9" i="2"/>
  <c r="CG9" i="2"/>
  <c r="BJ9" i="2"/>
  <c r="BR9" i="2"/>
  <c r="BZ9" i="2"/>
  <c r="CH9" i="2"/>
  <c r="BK9" i="2"/>
  <c r="CA9" i="2"/>
  <c r="BU25" i="2"/>
  <c r="CE23" i="2"/>
  <c r="BI23" i="2"/>
  <c r="BN17" i="2"/>
  <c r="BY15" i="2"/>
  <c r="CC9" i="2"/>
  <c r="BZ7" i="2"/>
  <c r="BL26" i="2"/>
  <c r="BS25" i="2"/>
  <c r="BZ23" i="2"/>
  <c r="CB18" i="2"/>
  <c r="BI18" i="2"/>
  <c r="BM17" i="2"/>
  <c r="BW15" i="2"/>
  <c r="BY10" i="2"/>
  <c r="BV9" i="2"/>
  <c r="BP7" i="2"/>
  <c r="BX7" i="2"/>
  <c r="CF7" i="2"/>
  <c r="BK7" i="2"/>
  <c r="BS7" i="2"/>
  <c r="CA7" i="2"/>
  <c r="CE7" i="2"/>
  <c r="BL7" i="2"/>
  <c r="BT7" i="2"/>
  <c r="CB7" i="2"/>
  <c r="BO7" i="2"/>
  <c r="BM7" i="2"/>
  <c r="BU7" i="2"/>
  <c r="CC7" i="2"/>
  <c r="BN7" i="2"/>
  <c r="BV7" i="2"/>
  <c r="CD7" i="2"/>
  <c r="BW7" i="2"/>
  <c r="BY23" i="2"/>
  <c r="BR15" i="2"/>
  <c r="BU9" i="2"/>
  <c r="BR7" i="2"/>
  <c r="BM25" i="2"/>
  <c r="BW23" i="2"/>
  <c r="CC17" i="2"/>
  <c r="BQ15" i="2"/>
  <c r="BS10" i="2"/>
  <c r="BN9" i="2"/>
  <c r="BQ7" i="2"/>
  <c r="CD27" i="2"/>
  <c r="BV27" i="2"/>
  <c r="BN27" i="2"/>
  <c r="CB24" i="2"/>
  <c r="BT24" i="2"/>
  <c r="BL24" i="2"/>
  <c r="CF22" i="2"/>
  <c r="BX22" i="2"/>
  <c r="BP22" i="2"/>
  <c r="CH21" i="2"/>
  <c r="BZ21" i="2"/>
  <c r="BR21" i="2"/>
  <c r="BJ21" i="2"/>
  <c r="CB20" i="2"/>
  <c r="BT20" i="2"/>
  <c r="BL20" i="2"/>
  <c r="CD19" i="2"/>
  <c r="BV19" i="2"/>
  <c r="BN19" i="2"/>
  <c r="CB16" i="2"/>
  <c r="BT16" i="2"/>
  <c r="BL16" i="2"/>
  <c r="CF14" i="2"/>
  <c r="BX14" i="2"/>
  <c r="BP14" i="2"/>
  <c r="CH13" i="2"/>
  <c r="BZ13" i="2"/>
  <c r="BR13" i="2"/>
  <c r="BJ13" i="2"/>
  <c r="CB12" i="2"/>
  <c r="BT12" i="2"/>
  <c r="BL12" i="2"/>
  <c r="CD11" i="2"/>
  <c r="BV11" i="2"/>
  <c r="BN11" i="2"/>
  <c r="CB8" i="2"/>
  <c r="BT8" i="2"/>
  <c r="BL8" i="2"/>
  <c r="CF6" i="2"/>
  <c r="BX6" i="2"/>
  <c r="BP6" i="2"/>
  <c r="CH5" i="2"/>
  <c r="BZ5" i="2"/>
  <c r="BR5" i="2"/>
  <c r="BJ5" i="2"/>
  <c r="CB4" i="2"/>
  <c r="BT4" i="2"/>
  <c r="BL4" i="2"/>
  <c r="CD3" i="2"/>
  <c r="BV3" i="2"/>
  <c r="BN3" i="2"/>
  <c r="CC27" i="2"/>
  <c r="BU27" i="2"/>
  <c r="BM27" i="2"/>
  <c r="CA24" i="2"/>
  <c r="BS24" i="2"/>
  <c r="BK24" i="2"/>
  <c r="CE22" i="2"/>
  <c r="BW22" i="2"/>
  <c r="BO22" i="2"/>
  <c r="CG21" i="2"/>
  <c r="BY21" i="2"/>
  <c r="BQ21" i="2"/>
  <c r="BI21" i="2"/>
  <c r="CA20" i="2"/>
  <c r="BS20" i="2"/>
  <c r="BK20" i="2"/>
  <c r="CC19" i="2"/>
  <c r="BU19" i="2"/>
  <c r="BM19" i="2"/>
  <c r="CA16" i="2"/>
  <c r="BS16" i="2"/>
  <c r="BK16" i="2"/>
  <c r="CE14" i="2"/>
  <c r="BW14" i="2"/>
  <c r="BO14" i="2"/>
  <c r="CG13" i="2"/>
  <c r="BY13" i="2"/>
  <c r="BQ13" i="2"/>
  <c r="BI13" i="2"/>
  <c r="CA12" i="2"/>
  <c r="BS12" i="2"/>
  <c r="BK12" i="2"/>
  <c r="CC11" i="2"/>
  <c r="BU11" i="2"/>
  <c r="BM11" i="2"/>
  <c r="CA8" i="2"/>
  <c r="BS8" i="2"/>
  <c r="BK8" i="2"/>
  <c r="CE6" i="2"/>
  <c r="BW6" i="2"/>
  <c r="BO6" i="2"/>
  <c r="CG5" i="2"/>
  <c r="BY5" i="2"/>
  <c r="BQ5" i="2"/>
  <c r="BI5" i="2"/>
  <c r="CA4" i="2"/>
  <c r="BS4" i="2"/>
  <c r="BK4" i="2"/>
  <c r="CC3" i="2"/>
  <c r="BU3" i="2"/>
  <c r="BM3" i="2"/>
  <c r="CB27" i="2"/>
  <c r="BT27" i="2"/>
  <c r="BL27" i="2"/>
  <c r="CH24" i="2"/>
  <c r="BZ24" i="2"/>
  <c r="BR24" i="2"/>
  <c r="BJ24" i="2"/>
  <c r="CD22" i="2"/>
  <c r="BV22" i="2"/>
  <c r="BN22" i="2"/>
  <c r="CF21" i="2"/>
  <c r="BX21" i="2"/>
  <c r="BP21" i="2"/>
  <c r="CH20" i="2"/>
  <c r="BZ20" i="2"/>
  <c r="BR20" i="2"/>
  <c r="BJ20" i="2"/>
  <c r="CB19" i="2"/>
  <c r="BT19" i="2"/>
  <c r="BL19" i="2"/>
  <c r="CH16" i="2"/>
  <c r="BZ16" i="2"/>
  <c r="BR16" i="2"/>
  <c r="BJ16" i="2"/>
  <c r="CD14" i="2"/>
  <c r="BV14" i="2"/>
  <c r="BN14" i="2"/>
  <c r="CF13" i="2"/>
  <c r="BX13" i="2"/>
  <c r="BP13" i="2"/>
  <c r="CH12" i="2"/>
  <c r="BZ12" i="2"/>
  <c r="BR12" i="2"/>
  <c r="BJ12" i="2"/>
  <c r="CB11" i="2"/>
  <c r="BT11" i="2"/>
  <c r="BL11" i="2"/>
  <c r="CH8" i="2"/>
  <c r="BZ8" i="2"/>
  <c r="BR8" i="2"/>
  <c r="BJ8" i="2"/>
  <c r="CD6" i="2"/>
  <c r="BV6" i="2"/>
  <c r="BN6" i="2"/>
  <c r="CF5" i="2"/>
  <c r="BX5" i="2"/>
  <c r="BP5" i="2"/>
  <c r="CH4" i="2"/>
  <c r="BZ4" i="2"/>
  <c r="BR4" i="2"/>
  <c r="BJ4" i="2"/>
  <c r="CB3" i="2"/>
  <c r="BT3" i="2"/>
  <c r="BL3" i="2"/>
  <c r="CA27" i="2"/>
  <c r="BS27" i="2"/>
  <c r="BK27" i="2"/>
  <c r="CG24" i="2"/>
  <c r="BY24" i="2"/>
  <c r="BQ24" i="2"/>
  <c r="BI24" i="2"/>
  <c r="CC22" i="2"/>
  <c r="BU22" i="2"/>
  <c r="BM22" i="2"/>
  <c r="CE21" i="2"/>
  <c r="BW21" i="2"/>
  <c r="BO21" i="2"/>
  <c r="CG20" i="2"/>
  <c r="BY20" i="2"/>
  <c r="BQ20" i="2"/>
  <c r="BI20" i="2"/>
  <c r="CA19" i="2"/>
  <c r="BS19" i="2"/>
  <c r="BK19" i="2"/>
  <c r="CG16" i="2"/>
  <c r="BY16" i="2"/>
  <c r="BQ16" i="2"/>
  <c r="BI16" i="2"/>
  <c r="CC14" i="2"/>
  <c r="BU14" i="2"/>
  <c r="BM14" i="2"/>
  <c r="CE13" i="2"/>
  <c r="BW13" i="2"/>
  <c r="BO13" i="2"/>
  <c r="CG12" i="2"/>
  <c r="BY12" i="2"/>
  <c r="BQ12" i="2"/>
  <c r="BI12" i="2"/>
  <c r="CA11" i="2"/>
  <c r="BS11" i="2"/>
  <c r="BK11" i="2"/>
  <c r="CG8" i="2"/>
  <c r="BY8" i="2"/>
  <c r="BQ8" i="2"/>
  <c r="BI8" i="2"/>
  <c r="CC6" i="2"/>
  <c r="BU6" i="2"/>
  <c r="BM6" i="2"/>
  <c r="CE5" i="2"/>
  <c r="BW5" i="2"/>
  <c r="BO5" i="2"/>
  <c r="CG4" i="2"/>
  <c r="BY4" i="2"/>
  <c r="BQ4" i="2"/>
  <c r="BI4" i="2"/>
  <c r="CA3" i="2"/>
  <c r="BS3" i="2"/>
  <c r="BK3" i="2"/>
  <c r="CF27" i="2"/>
  <c r="BX27" i="2"/>
  <c r="CD24" i="2"/>
  <c r="BV24" i="2"/>
  <c r="CH22" i="2"/>
  <c r="BZ22" i="2"/>
  <c r="BR22" i="2"/>
  <c r="CB21" i="2"/>
  <c r="BT21" i="2"/>
  <c r="CD20" i="2"/>
  <c r="BV20" i="2"/>
  <c r="CF19" i="2"/>
  <c r="BX19" i="2"/>
  <c r="CD16" i="2"/>
  <c r="BV16" i="2"/>
  <c r="CH14" i="2"/>
  <c r="BZ14" i="2"/>
  <c r="BR14" i="2"/>
  <c r="CB13" i="2"/>
  <c r="BT13" i="2"/>
  <c r="CD12" i="2"/>
  <c r="BV12" i="2"/>
  <c r="CF11" i="2"/>
  <c r="BX11" i="2"/>
  <c r="CD8" i="2"/>
  <c r="BV8" i="2"/>
  <c r="CH6" i="2"/>
  <c r="BZ6" i="2"/>
  <c r="BR6" i="2"/>
  <c r="CB5" i="2"/>
  <c r="BT5" i="2"/>
  <c r="CD4" i="2"/>
  <c r="BV4" i="2"/>
  <c r="CF3" i="2"/>
  <c r="BX3" i="2"/>
  <c r="BP2" i="2"/>
  <c r="BX2" i="2"/>
  <c r="CF2" i="2"/>
  <c r="BS2" i="2"/>
  <c r="BI2" i="2"/>
  <c r="BQ2" i="2"/>
  <c r="BY2" i="2"/>
  <c r="CG2" i="2"/>
  <c r="BK2" i="2"/>
  <c r="BO2" i="2"/>
  <c r="BJ2" i="2"/>
  <c r="BR2" i="2"/>
  <c r="BZ2" i="2"/>
  <c r="CH2" i="2"/>
  <c r="CA2" i="2"/>
  <c r="CE2" i="2"/>
  <c r="BL2" i="2"/>
  <c r="BT2" i="2"/>
  <c r="CB2" i="2"/>
  <c r="BV2" i="2"/>
  <c r="CD2" i="2"/>
  <c r="BW2" i="2"/>
  <c r="BM2" i="2"/>
  <c r="BU2" i="2"/>
  <c r="CC2" i="2"/>
  <c r="BN2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H30" i="2"/>
  <c r="AG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30" i="2"/>
  <c r="P30" i="2"/>
  <c r="H31" i="2"/>
  <c r="H32" i="2"/>
  <c r="H33" i="2"/>
  <c r="H34" i="2"/>
  <c r="H35" i="2"/>
  <c r="H36" i="2"/>
  <c r="H30" i="2"/>
  <c r="G31" i="2"/>
  <c r="G32" i="2"/>
  <c r="G33" i="2"/>
  <c r="G34" i="2"/>
  <c r="G35" i="2"/>
  <c r="G36" i="2"/>
  <c r="G30" i="2"/>
  <c r="B31" i="2"/>
  <c r="B32" i="2"/>
  <c r="B30" i="2"/>
  <c r="CJ2" i="2" l="1"/>
  <c r="AH56" i="2"/>
  <c r="AG56" i="2"/>
  <c r="Q45" i="2"/>
  <c r="P45" i="2"/>
  <c r="G37" i="2"/>
  <c r="H37" i="2"/>
  <c r="AI37" i="2"/>
  <c r="B33" i="2"/>
  <c r="AI51" i="2"/>
  <c r="AI43" i="2"/>
  <c r="E71" i="2" s="1"/>
  <c r="AI35" i="2"/>
  <c r="AI30" i="2"/>
  <c r="AI49" i="2"/>
  <c r="AI41" i="2"/>
  <c r="AI33" i="2"/>
  <c r="AI52" i="2"/>
  <c r="AI44" i="2"/>
  <c r="AI36" i="2"/>
  <c r="AI50" i="2"/>
  <c r="AI42" i="2"/>
  <c r="AI48" i="2"/>
  <c r="AI40" i="2"/>
  <c r="AI32" i="2"/>
  <c r="AI54" i="2"/>
  <c r="AI46" i="2"/>
  <c r="AI38" i="2"/>
  <c r="E66" i="2" s="1"/>
  <c r="AI53" i="2"/>
  <c r="E81" i="2" s="1"/>
  <c r="AI45" i="2"/>
  <c r="AI34" i="2"/>
  <c r="AI55" i="2"/>
  <c r="AI47" i="2"/>
  <c r="AI39" i="2"/>
  <c r="E67" i="2" s="1"/>
  <c r="AI31" i="2"/>
  <c r="R40" i="2"/>
  <c r="D76" i="2" s="1"/>
  <c r="R43" i="2"/>
  <c r="D80" i="2" s="1"/>
  <c r="R34" i="2"/>
  <c r="D65" i="2" s="1"/>
  <c r="R42" i="2"/>
  <c r="D79" i="2" s="1"/>
  <c r="R41" i="2"/>
  <c r="D78" i="2" s="1"/>
  <c r="R33" i="2"/>
  <c r="D63" i="2" s="1"/>
  <c r="R44" i="2"/>
  <c r="D83" i="2" s="1"/>
  <c r="R38" i="2"/>
  <c r="D72" i="2" s="1"/>
  <c r="R32" i="2"/>
  <c r="D61" i="2" s="1"/>
  <c r="R39" i="2"/>
  <c r="D73" i="2" s="1"/>
  <c r="R37" i="2"/>
  <c r="D71" i="2" s="1"/>
  <c r="R36" i="2"/>
  <c r="D68" i="2" s="1"/>
  <c r="R35" i="2"/>
  <c r="D66" i="2" s="1"/>
  <c r="R31" i="2"/>
  <c r="D59" i="2" s="1"/>
  <c r="R30" i="2"/>
  <c r="D58" i="2" s="1"/>
  <c r="I30" i="2"/>
  <c r="C61" i="2" s="1"/>
  <c r="I31" i="2"/>
  <c r="C66" i="2" s="1"/>
  <c r="I32" i="2"/>
  <c r="C68" i="2" s="1"/>
  <c r="I33" i="2"/>
  <c r="C72" i="2" s="1"/>
  <c r="I34" i="2"/>
  <c r="C73" i="2" s="1"/>
  <c r="I35" i="2"/>
  <c r="C76" i="2" s="1"/>
  <c r="I36" i="2"/>
  <c r="C80" i="2" s="1"/>
  <c r="C31" i="2"/>
  <c r="C32" i="2"/>
  <c r="C30" i="2"/>
  <c r="E80" i="2" l="1"/>
  <c r="E78" i="2"/>
  <c r="E63" i="2"/>
  <c r="E75" i="2"/>
  <c r="E60" i="2"/>
  <c r="E61" i="2"/>
  <c r="E65" i="2"/>
  <c r="E76" i="2"/>
  <c r="E59" i="2"/>
  <c r="E74" i="2"/>
  <c r="E64" i="2"/>
  <c r="E82" i="2"/>
  <c r="E83" i="2"/>
  <c r="E69" i="2"/>
  <c r="E62" i="2"/>
  <c r="E77" i="2"/>
  <c r="E68" i="2"/>
  <c r="E73" i="2"/>
  <c r="E70" i="2"/>
  <c r="E58" i="2"/>
  <c r="E79" i="2"/>
  <c r="AI56" i="2"/>
  <c r="E84" i="2" s="1"/>
  <c r="R45" i="2"/>
  <c r="D84" i="2" s="1"/>
  <c r="I37" i="2"/>
  <c r="C84" i="2" s="1"/>
  <c r="C33" i="2"/>
  <c r="D33" i="2" s="1"/>
  <c r="B84" i="2" s="1"/>
  <c r="D30" i="2"/>
  <c r="B61" i="2" s="1"/>
  <c r="D31" i="2"/>
  <c r="B72" i="2" s="1"/>
  <c r="D32" i="2"/>
  <c r="B80" i="2" s="1"/>
  <c r="B18" i="1"/>
  <c r="B19" i="1"/>
  <c r="B20" i="1"/>
  <c r="B21" i="1"/>
  <c r="B22" i="1"/>
  <c r="B23" i="1"/>
  <c r="B24" i="1"/>
  <c r="B25" i="1"/>
  <c r="B26" i="1"/>
  <c r="B27" i="1"/>
  <c r="B17" i="1"/>
  <c r="F20" i="1"/>
  <c r="F19" i="1"/>
  <c r="E26" i="1"/>
  <c r="E25" i="1"/>
  <c r="E18" i="1"/>
  <c r="E17" i="1"/>
  <c r="H3" i="1"/>
  <c r="H4" i="1"/>
  <c r="H5" i="1"/>
  <c r="H6" i="1"/>
  <c r="H7" i="1"/>
  <c r="H8" i="1"/>
  <c r="H9" i="1"/>
  <c r="H10" i="1"/>
  <c r="H11" i="1"/>
  <c r="H12" i="1"/>
  <c r="H13" i="1"/>
  <c r="E13" i="1"/>
  <c r="F13" i="1"/>
  <c r="G13" i="1"/>
  <c r="E12" i="1"/>
  <c r="F12" i="1"/>
  <c r="G12" i="1"/>
  <c r="E11" i="1"/>
  <c r="F11" i="1"/>
  <c r="G11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72" i="2" l="1"/>
</calcChain>
</file>

<file path=xl/sharedStrings.xml><?xml version="1.0" encoding="utf-8"?>
<sst xmlns="http://schemas.openxmlformats.org/spreadsheetml/2006/main" count="1023" uniqueCount="104">
  <si>
    <t>knn</t>
  </si>
  <si>
    <t>Gewicht</t>
  </si>
  <si>
    <t>Grösse</t>
  </si>
  <si>
    <t>Tier</t>
  </si>
  <si>
    <t>Hund</t>
  </si>
  <si>
    <t>Giraffe</t>
  </si>
  <si>
    <t>Elefant</t>
  </si>
  <si>
    <t>E</t>
  </si>
  <si>
    <t>Spalte1</t>
  </si>
  <si>
    <t>Blau</t>
  </si>
  <si>
    <t>Orange</t>
  </si>
  <si>
    <t>Grau</t>
  </si>
  <si>
    <t>SAX</t>
  </si>
  <si>
    <t>Gewicht2</t>
  </si>
  <si>
    <t>CHE</t>
  </si>
  <si>
    <t>ISL</t>
  </si>
  <si>
    <t>PRT</t>
  </si>
  <si>
    <t>Data7</t>
  </si>
  <si>
    <t>FIN</t>
  </si>
  <si>
    <t>GBR</t>
  </si>
  <si>
    <t>ITA</t>
  </si>
  <si>
    <t>MKD</t>
  </si>
  <si>
    <t>Data15</t>
  </si>
  <si>
    <t>AUT</t>
  </si>
  <si>
    <t>BEL</t>
  </si>
  <si>
    <t>DNK</t>
  </si>
  <si>
    <t>EST</t>
  </si>
  <si>
    <t>IRL</t>
  </si>
  <si>
    <t>NOR</t>
  </si>
  <si>
    <t>POL</t>
  </si>
  <si>
    <t>SWE</t>
  </si>
  <si>
    <t>Data</t>
  </si>
  <si>
    <t>BGR</t>
  </si>
  <si>
    <t>CZE</t>
  </si>
  <si>
    <t>ESP</t>
  </si>
  <si>
    <t>FRA</t>
  </si>
  <si>
    <t>HRV</t>
  </si>
  <si>
    <t>HUN</t>
  </si>
  <si>
    <t>LTU</t>
  </si>
  <si>
    <t>LVA</t>
  </si>
  <si>
    <t>NLD</t>
  </si>
  <si>
    <t>SVK</t>
  </si>
  <si>
    <t>SVN</t>
  </si>
  <si>
    <t>Precision</t>
  </si>
  <si>
    <t>Recall</t>
  </si>
  <si>
    <t>F1-Score</t>
  </si>
  <si>
    <t>Total</t>
  </si>
  <si>
    <t>Gruppe 2</t>
  </si>
  <si>
    <t>Gruppe A</t>
  </si>
  <si>
    <t>Gruppe B</t>
  </si>
  <si>
    <t>Gruppe D</t>
  </si>
  <si>
    <t>Gruppe C</t>
  </si>
  <si>
    <t>precision</t>
  </si>
  <si>
    <t>recall</t>
  </si>
  <si>
    <t>f1-score</t>
  </si>
  <si>
    <t>support</t>
  </si>
  <si>
    <t>accuracy</t>
  </si>
  <si>
    <t>macro avg</t>
  </si>
  <si>
    <t>weighted avg</t>
  </si>
  <si>
    <t>accur</t>
  </si>
  <si>
    <t>acy</t>
  </si>
  <si>
    <t>macro</t>
  </si>
  <si>
    <t>avg</t>
  </si>
  <si>
    <t>weighted</t>
  </si>
  <si>
    <t>Ansatz</t>
  </si>
  <si>
    <t>CNN</t>
  </si>
  <si>
    <t>k-Nearest Neighbours</t>
  </si>
  <si>
    <t>EfficientNetB4</t>
  </si>
  <si>
    <t>AUT,1586.8822</t>
  </si>
  <si>
    <t>BEL,1458.6224</t>
  </si>
  <si>
    <t>BGR,1362.9662</t>
  </si>
  <si>
    <t>CHE,1656.3291</t>
  </si>
  <si>
    <t>CZE,1467.3564</t>
  </si>
  <si>
    <t>DNK,1547.5131</t>
  </si>
  <si>
    <t>ESP,1461.5659</t>
  </si>
  <si>
    <t>EST,1289.2174</t>
  </si>
  <si>
    <t>FIN,1479.1064</t>
  </si>
  <si>
    <t>FRA,1488.0707</t>
  </si>
  <si>
    <t>GBR,1564.9913</t>
  </si>
  <si>
    <t>HRV,1502.3541</t>
  </si>
  <si>
    <t>HUN,1498.4462</t>
  </si>
  <si>
    <t>IRL,1385.1593</t>
  </si>
  <si>
    <t>ISL,1444.2526</t>
  </si>
  <si>
    <t>ITA,1506.4608</t>
  </si>
  <si>
    <t>LTU,1402.917</t>
  </si>
  <si>
    <t>LVA,1247.3368</t>
  </si>
  <si>
    <t>MKD,1357.6632</t>
  </si>
  <si>
    <t>NLD,1447.001</t>
  </si>
  <si>
    <t>NOR,1576.9689</t>
  </si>
  <si>
    <t>POL,1350.3495</t>
  </si>
  <si>
    <t>PRT,1389.2676</t>
  </si>
  <si>
    <t>SVK,1345.9464</t>
  </si>
  <si>
    <t>SVN,1373.0958</t>
  </si>
  <si>
    <t>SWE,1383.4362</t>
  </si>
  <si>
    <t>Spalte2</t>
  </si>
  <si>
    <t>Totale Verwechslung</t>
  </si>
  <si>
    <t>davon Nachbarn</t>
  </si>
  <si>
    <t>TL</t>
  </si>
  <si>
    <t>Land</t>
  </si>
  <si>
    <t>Falschklassifikationen</t>
  </si>
  <si>
    <t>davon Nachbarstaaten</t>
  </si>
  <si>
    <t>Anteil Nachbarstaaten</t>
  </si>
  <si>
    <t>knn-Gruppe A</t>
  </si>
  <si>
    <t>Durchschnittliche Distanz k-NN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</si>
</sst>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3" fillId="0" borderId="1" xfId="0" applyFont="1" applyBorder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4" fillId="0" borderId="0" xfId="0" applyFont="1" applyAlignment="1">
      <alignment horizontal="left" vertical="center"/>
    </xf>
    <xf numFmtId="10" fontId="0" fillId="0" borderId="0" xfId="1" applyNumberFormat="1" applyFont="1"/>
    <xf numFmtId="164" fontId="0" fillId="0" borderId="0" xfId="1" applyNumberFormat="1" applyFont="1"/>
    <xf numFmtId="0" fontId="5" fillId="3" borderId="0" xfId="2"/>
  </cellXfs>
  <cellStyles count="3">
    <cellStyle name="Prozent" xfId="1" builtinId="5"/>
    <cellStyle name="Schlecht" xfId="2" builtinId="27"/>
    <cellStyle name="Standard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k-Nearest-Neighbours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'diverse Auswertungen'!$E$2</c:f>
              <c:strCache>
                <c:ptCount val="1"/>
                <c:pt idx="0">
                  <c:v>Blau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'diverse Auswertungen'!$B$3:$B$13</c:f>
              <c:numCache>
                <c:formatCode>General</c:formatCode>
                <c:ptCount val="11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0.99</c:v>
                </c:pt>
                <c:pt idx="6">
                  <c:v>0.95</c:v>
                </c:pt>
                <c:pt idx="7">
                  <c:v>0.55000000000000004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</c:numCache>
            </c:numRef>
          </c:xVal>
          <c:yVal>
            <c:numRef>
              <c:f>'diverse Auswertungen'!$E$3:$E$13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</c:v>
                </c:pt>
                <c:pt idx="9">
                  <c:v>0.5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5-4A60-B60D-9C7C1E36C407}"/>
            </c:ext>
          </c:extLst>
        </c:ser>
        <c:ser>
          <c:idx val="1"/>
          <c:order val="1"/>
          <c:tx>
            <c:strRef>
              <c:f>'diverse Auswertungen'!$F$2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'diverse Auswertungen'!$B$3:$B$13</c:f>
              <c:numCache>
                <c:formatCode>General</c:formatCode>
                <c:ptCount val="11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0.99</c:v>
                </c:pt>
                <c:pt idx="6">
                  <c:v>0.95</c:v>
                </c:pt>
                <c:pt idx="7">
                  <c:v>0.55000000000000004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</c:numCache>
            </c:numRef>
          </c:xVal>
          <c:yVal>
            <c:numRef>
              <c:f>'diverse Auswertungen'!$F$3:$F$13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5-4A60-B60D-9C7C1E36C407}"/>
            </c:ext>
          </c:extLst>
        </c:ser>
        <c:ser>
          <c:idx val="2"/>
          <c:order val="2"/>
          <c:tx>
            <c:strRef>
              <c:f>'diverse Auswertungen'!$G$2</c:f>
              <c:strCache>
                <c:ptCount val="1"/>
                <c:pt idx="0">
                  <c:v>Grau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'diverse Auswertungen'!$B$3:$B$13</c:f>
              <c:numCache>
                <c:formatCode>General</c:formatCode>
                <c:ptCount val="11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0.99</c:v>
                </c:pt>
                <c:pt idx="6">
                  <c:v>0.95</c:v>
                </c:pt>
                <c:pt idx="7">
                  <c:v>0.55000000000000004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</c:numCache>
            </c:numRef>
          </c:xVal>
          <c:yVal>
            <c:numRef>
              <c:f>'diverse Auswertungen'!$G$3:$G$13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0.6</c:v>
                </c:pt>
                <c:pt idx="6">
                  <c:v>0.6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5-4A60-B60D-9C7C1E36C407}"/>
            </c:ext>
          </c:extLst>
        </c:ser>
        <c:ser>
          <c:idx val="3"/>
          <c:order val="3"/>
          <c:tx>
            <c:strRef>
              <c:f>'diverse Auswertungen'!$H$2</c:f>
              <c:strCache>
                <c:ptCount val="1"/>
                <c:pt idx="0">
                  <c:v>Spalte1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'diverse Auswertungen'!$B$3:$B$13</c:f>
              <c:numCache>
                <c:formatCode>General</c:formatCode>
                <c:ptCount val="11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0.99</c:v>
                </c:pt>
                <c:pt idx="6">
                  <c:v>0.95</c:v>
                </c:pt>
                <c:pt idx="7">
                  <c:v>0.55000000000000004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</c:numCache>
            </c:numRef>
          </c:xVal>
          <c:yVal>
            <c:numRef>
              <c:f>'diverse Auswertungen'!$H$3:$H$13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5-4A60-B60D-9C7C1E36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31584"/>
        <c:axId val="707503696"/>
      </c:scatterChart>
      <c:valAx>
        <c:axId val="762831584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Attribut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707503696"/>
        <c:crosses val="autoZero"/>
        <c:crossBetween val="midCat"/>
      </c:valAx>
      <c:valAx>
        <c:axId val="707503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Attribut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7628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k-Nearest-Neighbours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'diverse Auswertungen'!$E$2</c:f>
              <c:strCache>
                <c:ptCount val="1"/>
                <c:pt idx="0">
                  <c:v>Blau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'diverse Auswertungen'!$B$17:$B$27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99</c:v>
                </c:pt>
                <c:pt idx="6">
                  <c:v>95</c:v>
                </c:pt>
                <c:pt idx="7">
                  <c:v>55.000000000000007</c:v>
                </c:pt>
                <c:pt idx="8">
                  <c:v>30</c:v>
                </c:pt>
                <c:pt idx="9">
                  <c:v>32</c:v>
                </c:pt>
                <c:pt idx="10">
                  <c:v>40</c:v>
                </c:pt>
              </c:numCache>
            </c:numRef>
          </c:xVal>
          <c:yVal>
            <c:numRef>
              <c:f>'diverse Auswertungen'!$E$3:$E$13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</c:v>
                </c:pt>
                <c:pt idx="9">
                  <c:v>0.5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4D59-8C96-CFC677CCCD70}"/>
            </c:ext>
          </c:extLst>
        </c:ser>
        <c:ser>
          <c:idx val="1"/>
          <c:order val="1"/>
          <c:tx>
            <c:strRef>
              <c:f>'diverse Auswertungen'!$F$2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'diverse Auswertungen'!$B$17:$B$27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99</c:v>
                </c:pt>
                <c:pt idx="6">
                  <c:v>95</c:v>
                </c:pt>
                <c:pt idx="7">
                  <c:v>55.000000000000007</c:v>
                </c:pt>
                <c:pt idx="8">
                  <c:v>30</c:v>
                </c:pt>
                <c:pt idx="9">
                  <c:v>32</c:v>
                </c:pt>
                <c:pt idx="10">
                  <c:v>40</c:v>
                </c:pt>
              </c:numCache>
            </c:numRef>
          </c:xVal>
          <c:yVal>
            <c:numRef>
              <c:f>'diverse Auswertungen'!$F$3:$F$13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2-4D59-8C96-CFC677CCCD70}"/>
            </c:ext>
          </c:extLst>
        </c:ser>
        <c:ser>
          <c:idx val="2"/>
          <c:order val="2"/>
          <c:tx>
            <c:strRef>
              <c:f>'diverse Auswertungen'!$G$2</c:f>
              <c:strCache>
                <c:ptCount val="1"/>
                <c:pt idx="0">
                  <c:v>Grau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'diverse Auswertungen'!$B$17:$B$27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99</c:v>
                </c:pt>
                <c:pt idx="6">
                  <c:v>95</c:v>
                </c:pt>
                <c:pt idx="7">
                  <c:v>55.000000000000007</c:v>
                </c:pt>
                <c:pt idx="8">
                  <c:v>30</c:v>
                </c:pt>
                <c:pt idx="9">
                  <c:v>32</c:v>
                </c:pt>
                <c:pt idx="10">
                  <c:v>40</c:v>
                </c:pt>
              </c:numCache>
            </c:numRef>
          </c:xVal>
          <c:yVal>
            <c:numRef>
              <c:f>'diverse Auswertungen'!$G$3:$G$13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0.6</c:v>
                </c:pt>
                <c:pt idx="6">
                  <c:v>0.6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2-4D59-8C96-CFC677CCCD70}"/>
            </c:ext>
          </c:extLst>
        </c:ser>
        <c:ser>
          <c:idx val="3"/>
          <c:order val="3"/>
          <c:tx>
            <c:strRef>
              <c:f>'diverse Auswertungen'!$H$2</c:f>
              <c:strCache>
                <c:ptCount val="1"/>
                <c:pt idx="0">
                  <c:v>Spalte1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'diverse Auswertungen'!$B$17:$B$27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99</c:v>
                </c:pt>
                <c:pt idx="6">
                  <c:v>95</c:v>
                </c:pt>
                <c:pt idx="7">
                  <c:v>55.000000000000007</c:v>
                </c:pt>
                <c:pt idx="8">
                  <c:v>30</c:v>
                </c:pt>
                <c:pt idx="9">
                  <c:v>32</c:v>
                </c:pt>
                <c:pt idx="10">
                  <c:v>40</c:v>
                </c:pt>
              </c:numCache>
            </c:numRef>
          </c:xVal>
          <c:yVal>
            <c:numRef>
              <c:f>'diverse Auswertungen'!$H$3:$H$13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2-4D59-8C96-CFC677CC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31584"/>
        <c:axId val="707503696"/>
      </c:scatterChart>
      <c:valAx>
        <c:axId val="762831584"/>
        <c:scaling>
          <c:orientation val="minMax"/>
          <c:max val="24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Attribut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707503696"/>
        <c:crosses val="autoZero"/>
        <c:crossBetween val="midCat"/>
      </c:valAx>
      <c:valAx>
        <c:axId val="707503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Attribut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7628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Überblick über die Resultate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'diverse Auswertungen'!$B$48</c:f>
              <c:strCache>
                <c:ptCount val="1"/>
                <c:pt idx="0">
                  <c:v>k-Nearest Neighbours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'diverse Auswertungen'!$C$47:$F$47</c:f>
              <c:strCache>
                <c:ptCount val="4"/>
                <c:pt idx="0">
                  <c:v>Gruppe A</c:v>
                </c:pt>
                <c:pt idx="1">
                  <c:v>Gruppe B</c:v>
                </c:pt>
                <c:pt idx="2">
                  <c:v>Gruppe C</c:v>
                </c:pt>
                <c:pt idx="3">
                  <c:v>Gruppe D</c:v>
                </c:pt>
              </c:strCache>
            </c:strRef>
          </c:cat>
          <c:val>
            <c:numRef>
              <c:f>'diverse Auswertungen'!$C$48:$F$48</c:f>
              <c:numCache>
                <c:formatCode>0%</c:formatCode>
                <c:ptCount val="4"/>
                <c:pt idx="0">
                  <c:v>0.67</c:v>
                </c:pt>
                <c:pt idx="1">
                  <c:v>0.42</c:v>
                </c:pt>
                <c:pt idx="2">
                  <c:v>0.25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6F2-82BD-86825A754EB9}"/>
            </c:ext>
          </c:extLst>
        </c:ser>
        <c:ser>
          <c:idx val="1"/>
          <c:order val="1"/>
          <c:tx>
            <c:strRef>
              <c:f>'diverse Auswertungen'!$B$49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'diverse Auswertungen'!$C$47:$F$47</c:f>
              <c:strCache>
                <c:ptCount val="4"/>
                <c:pt idx="0">
                  <c:v>Gruppe A</c:v>
                </c:pt>
                <c:pt idx="1">
                  <c:v>Gruppe B</c:v>
                </c:pt>
                <c:pt idx="2">
                  <c:v>Gruppe C</c:v>
                </c:pt>
                <c:pt idx="3">
                  <c:v>Gruppe D</c:v>
                </c:pt>
              </c:strCache>
            </c:strRef>
          </c:cat>
          <c:val>
            <c:numRef>
              <c:f>'diverse Auswertungen'!$C$49:$F$49</c:f>
              <c:numCache>
                <c:formatCode>0%</c:formatCode>
                <c:ptCount val="4"/>
                <c:pt idx="0">
                  <c:v>0.94</c:v>
                </c:pt>
                <c:pt idx="1">
                  <c:v>0.81</c:v>
                </c:pt>
                <c:pt idx="2">
                  <c:v>0.67</c:v>
                </c:pt>
                <c:pt idx="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6F2-82BD-86825A754EB9}"/>
            </c:ext>
          </c:extLst>
        </c:ser>
        <c:ser>
          <c:idx val="2"/>
          <c:order val="2"/>
          <c:tx>
            <c:strRef>
              <c:f>'diverse Auswertungen'!$B$50</c:f>
              <c:strCache>
                <c:ptCount val="1"/>
                <c:pt idx="0">
                  <c:v>EfficientNetB4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'diverse Auswertungen'!$C$47:$F$47</c:f>
              <c:strCache>
                <c:ptCount val="4"/>
                <c:pt idx="0">
                  <c:v>Gruppe A</c:v>
                </c:pt>
                <c:pt idx="1">
                  <c:v>Gruppe B</c:v>
                </c:pt>
                <c:pt idx="2">
                  <c:v>Gruppe C</c:v>
                </c:pt>
                <c:pt idx="3">
                  <c:v>Gruppe D</c:v>
                </c:pt>
              </c:strCache>
            </c:strRef>
          </c:cat>
          <c:val>
            <c:numRef>
              <c:f>'diverse Auswertungen'!$C$50:$F$50</c:f>
              <c:numCache>
                <c:formatCode>0%</c:formatCode>
                <c:ptCount val="4"/>
                <c:pt idx="0">
                  <c:v>0.94</c:v>
                </c:pt>
                <c:pt idx="1">
                  <c:v>0.83</c:v>
                </c:pt>
                <c:pt idx="2">
                  <c:v>0.68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6F2-82BD-86825A75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85279"/>
        <c:axId val="1113653775"/>
      </c:lineChart>
      <c:catAx>
        <c:axId val="5992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653775"/>
        <c:crosses val="autoZero"/>
        <c:auto val="1"/>
        <c:lblAlgn val="ctr"/>
        <c:lblOffset val="100"/>
        <c:noMultiLvlLbl val="0"/>
      </c:catAx>
      <c:valAx>
        <c:axId val="11136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2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kNN!$AI$29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kNN!$AF$30:$AF$55</c:f>
              <c:strCache>
                <c:ptCount val="26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CHE</c:v>
                </c:pt>
                <c:pt idx="4">
                  <c:v>CZE</c:v>
                </c:pt>
                <c:pt idx="5">
                  <c:v>DNK</c:v>
                </c:pt>
                <c:pt idx="6">
                  <c:v>ESP</c:v>
                </c:pt>
                <c:pt idx="7">
                  <c:v>EST</c:v>
                </c:pt>
                <c:pt idx="8">
                  <c:v>FIN</c:v>
                </c:pt>
                <c:pt idx="9">
                  <c:v>FRA</c:v>
                </c:pt>
                <c:pt idx="10">
                  <c:v>GBR</c:v>
                </c:pt>
                <c:pt idx="11">
                  <c:v>HRV</c:v>
                </c:pt>
                <c:pt idx="12">
                  <c:v>HUN</c:v>
                </c:pt>
                <c:pt idx="13">
                  <c:v>IRL</c:v>
                </c:pt>
                <c:pt idx="14">
                  <c:v>ISL</c:v>
                </c:pt>
                <c:pt idx="15">
                  <c:v>ITA</c:v>
                </c:pt>
                <c:pt idx="16">
                  <c:v>LTU</c:v>
                </c:pt>
                <c:pt idx="17">
                  <c:v>LVA</c:v>
                </c:pt>
                <c:pt idx="18">
                  <c:v>MKD</c:v>
                </c:pt>
                <c:pt idx="19">
                  <c:v>NLD</c:v>
                </c:pt>
                <c:pt idx="20">
                  <c:v>NOR</c:v>
                </c:pt>
                <c:pt idx="21">
                  <c:v>POL</c:v>
                </c:pt>
                <c:pt idx="22">
                  <c:v>PRT</c:v>
                </c:pt>
                <c:pt idx="23">
                  <c:v>SVK</c:v>
                </c:pt>
                <c:pt idx="24">
                  <c:v>SVN</c:v>
                </c:pt>
                <c:pt idx="25">
                  <c:v>SWE</c:v>
                </c:pt>
              </c:strCache>
            </c:strRef>
          </c:cat>
          <c:val>
            <c:numRef>
              <c:f>kNN!$AI$30:$AI$55</c:f>
              <c:numCache>
                <c:formatCode>0%</c:formatCode>
                <c:ptCount val="26"/>
                <c:pt idx="0">
                  <c:v>0.18803418803418803</c:v>
                </c:pt>
                <c:pt idx="1">
                  <c:v>9.1106290672451185E-2</c:v>
                </c:pt>
                <c:pt idx="2">
                  <c:v>0.18181818181818182</c:v>
                </c:pt>
                <c:pt idx="3">
                  <c:v>0.12426035502958582</c:v>
                </c:pt>
                <c:pt idx="4">
                  <c:v>7.9601990049751242E-2</c:v>
                </c:pt>
                <c:pt idx="5">
                  <c:v>0.16931216931216933</c:v>
                </c:pt>
                <c:pt idx="6">
                  <c:v>0.16332378223495703</c:v>
                </c:pt>
                <c:pt idx="7">
                  <c:v>0.14991482112436116</c:v>
                </c:pt>
                <c:pt idx="8">
                  <c:v>0.17094017094017094</c:v>
                </c:pt>
                <c:pt idx="9">
                  <c:v>8.3989501312335943E-2</c:v>
                </c:pt>
                <c:pt idx="10">
                  <c:v>8.6956521739130432E-2</c:v>
                </c:pt>
                <c:pt idx="11">
                  <c:v>9.779951100244498E-2</c:v>
                </c:pt>
                <c:pt idx="12">
                  <c:v>0.17341040462427745</c:v>
                </c:pt>
                <c:pt idx="13">
                  <c:v>0.34375000000000006</c:v>
                </c:pt>
                <c:pt idx="14">
                  <c:v>0.47016274864376129</c:v>
                </c:pt>
                <c:pt idx="15">
                  <c:v>9.580838323353294E-2</c:v>
                </c:pt>
                <c:pt idx="16">
                  <c:v>0.14328358208955225</c:v>
                </c:pt>
                <c:pt idx="17">
                  <c:v>0.11600000000000001</c:v>
                </c:pt>
                <c:pt idx="18">
                  <c:v>0.18627450980392155</c:v>
                </c:pt>
                <c:pt idx="19">
                  <c:v>5.0909090909090904E-2</c:v>
                </c:pt>
                <c:pt idx="20">
                  <c:v>0.2416452442159383</c:v>
                </c:pt>
                <c:pt idx="21">
                  <c:v>0.12790697674418602</c:v>
                </c:pt>
                <c:pt idx="22">
                  <c:v>0.13815789473684209</c:v>
                </c:pt>
                <c:pt idx="23">
                  <c:v>9.7421203438395401E-2</c:v>
                </c:pt>
                <c:pt idx="24">
                  <c:v>0.17112299465240641</c:v>
                </c:pt>
                <c:pt idx="25">
                  <c:v>0.10273972602739725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A-4412-9299-D598154D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443472"/>
        <c:axId val="406320272"/>
      </c:barChart>
      <c:scatterChart>
        <c:scatterStyle val="lineMarker"/>
        <c:varyColors val="0"/>
        <c:ser>
          <c:idx val="0"/>
          <c:order val="0"/>
          <c:tx>
            <c:strRef>
              <c:f>kNN!$AG$29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kNN!$AF$30:$AF$55</c:f>
              <c:strCache>
                <c:ptCount val="26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CHE</c:v>
                </c:pt>
                <c:pt idx="4">
                  <c:v>CZE</c:v>
                </c:pt>
                <c:pt idx="5">
                  <c:v>DNK</c:v>
                </c:pt>
                <c:pt idx="6">
                  <c:v>ESP</c:v>
                </c:pt>
                <c:pt idx="7">
                  <c:v>EST</c:v>
                </c:pt>
                <c:pt idx="8">
                  <c:v>FIN</c:v>
                </c:pt>
                <c:pt idx="9">
                  <c:v>FRA</c:v>
                </c:pt>
                <c:pt idx="10">
                  <c:v>GBR</c:v>
                </c:pt>
                <c:pt idx="11">
                  <c:v>HRV</c:v>
                </c:pt>
                <c:pt idx="12">
                  <c:v>HUN</c:v>
                </c:pt>
                <c:pt idx="13">
                  <c:v>IRL</c:v>
                </c:pt>
                <c:pt idx="14">
                  <c:v>ISL</c:v>
                </c:pt>
                <c:pt idx="15">
                  <c:v>ITA</c:v>
                </c:pt>
                <c:pt idx="16">
                  <c:v>LTU</c:v>
                </c:pt>
                <c:pt idx="17">
                  <c:v>LVA</c:v>
                </c:pt>
                <c:pt idx="18">
                  <c:v>MKD</c:v>
                </c:pt>
                <c:pt idx="19">
                  <c:v>NLD</c:v>
                </c:pt>
                <c:pt idx="20">
                  <c:v>NOR</c:v>
                </c:pt>
                <c:pt idx="21">
                  <c:v>POL</c:v>
                </c:pt>
                <c:pt idx="22">
                  <c:v>PRT</c:v>
                </c:pt>
                <c:pt idx="23">
                  <c:v>SVK</c:v>
                </c:pt>
                <c:pt idx="24">
                  <c:v>SVN</c:v>
                </c:pt>
                <c:pt idx="25">
                  <c:v>SWE</c:v>
                </c:pt>
              </c:strCache>
            </c:strRef>
          </c:xVal>
          <c:yVal>
            <c:numRef>
              <c:f>kNN!$AG$30:$AG$55</c:f>
              <c:numCache>
                <c:formatCode>0%</c:formatCode>
                <c:ptCount val="26"/>
                <c:pt idx="0">
                  <c:v>0.21153846153846154</c:v>
                </c:pt>
                <c:pt idx="1">
                  <c:v>7.6642335766423361E-2</c:v>
                </c:pt>
                <c:pt idx="2">
                  <c:v>0.14325842696629212</c:v>
                </c:pt>
                <c:pt idx="3">
                  <c:v>0.14583333333333334</c:v>
                </c:pt>
                <c:pt idx="4">
                  <c:v>8.6486486486486491E-2</c:v>
                </c:pt>
                <c:pt idx="5">
                  <c:v>0.17582417582417584</c:v>
                </c:pt>
                <c:pt idx="6">
                  <c:v>0.14578005115089515</c:v>
                </c:pt>
                <c:pt idx="7">
                  <c:v>0.11027568922305764</c:v>
                </c:pt>
                <c:pt idx="8">
                  <c:v>0.22222222222222221</c:v>
                </c:pt>
                <c:pt idx="9">
                  <c:v>9.1954022988505746E-2</c:v>
                </c:pt>
                <c:pt idx="10">
                  <c:v>0.109375</c:v>
                </c:pt>
                <c:pt idx="11">
                  <c:v>8.8888888888888892E-2</c:v>
                </c:pt>
                <c:pt idx="12">
                  <c:v>0.20833333333333334</c:v>
                </c:pt>
                <c:pt idx="13">
                  <c:v>0.27731092436974791</c:v>
                </c:pt>
                <c:pt idx="14">
                  <c:v>0.39393939393939392</c:v>
                </c:pt>
                <c:pt idx="15">
                  <c:v>0.11188811188811189</c:v>
                </c:pt>
                <c:pt idx="16">
                  <c:v>0.17910447761194029</c:v>
                </c:pt>
                <c:pt idx="17">
                  <c:v>0.10175438596491228</c:v>
                </c:pt>
                <c:pt idx="18">
                  <c:v>0.17511520737327188</c:v>
                </c:pt>
                <c:pt idx="19">
                  <c:v>9.0909090909090912E-2</c:v>
                </c:pt>
                <c:pt idx="20">
                  <c:v>0.27325581395348836</c:v>
                </c:pt>
                <c:pt idx="21">
                  <c:v>0.171875</c:v>
                </c:pt>
                <c:pt idx="22">
                  <c:v>0.15217391304347827</c:v>
                </c:pt>
                <c:pt idx="23">
                  <c:v>0.10559006211180125</c:v>
                </c:pt>
                <c:pt idx="24">
                  <c:v>0.17486338797814208</c:v>
                </c:pt>
                <c:pt idx="25">
                  <c:v>0.16483516483516483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A-4412-9299-D598154D94B2}"/>
            </c:ext>
          </c:extLst>
        </c:ser>
        <c:ser>
          <c:idx val="1"/>
          <c:order val="1"/>
          <c:tx>
            <c:strRef>
              <c:f>kNN!$AH$29</c:f>
              <c:strCache>
                <c:ptCount val="1"/>
                <c:pt idx="0">
                  <c:v>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kNN!$AF$30:$AF$55</c:f>
              <c:strCache>
                <c:ptCount val="26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CHE</c:v>
                </c:pt>
                <c:pt idx="4">
                  <c:v>CZE</c:v>
                </c:pt>
                <c:pt idx="5">
                  <c:v>DNK</c:v>
                </c:pt>
                <c:pt idx="6">
                  <c:v>ESP</c:v>
                </c:pt>
                <c:pt idx="7">
                  <c:v>EST</c:v>
                </c:pt>
                <c:pt idx="8">
                  <c:v>FIN</c:v>
                </c:pt>
                <c:pt idx="9">
                  <c:v>FRA</c:v>
                </c:pt>
                <c:pt idx="10">
                  <c:v>GBR</c:v>
                </c:pt>
                <c:pt idx="11">
                  <c:v>HRV</c:v>
                </c:pt>
                <c:pt idx="12">
                  <c:v>HUN</c:v>
                </c:pt>
                <c:pt idx="13">
                  <c:v>IRL</c:v>
                </c:pt>
                <c:pt idx="14">
                  <c:v>ISL</c:v>
                </c:pt>
                <c:pt idx="15">
                  <c:v>ITA</c:v>
                </c:pt>
                <c:pt idx="16">
                  <c:v>LTU</c:v>
                </c:pt>
                <c:pt idx="17">
                  <c:v>LVA</c:v>
                </c:pt>
                <c:pt idx="18">
                  <c:v>MKD</c:v>
                </c:pt>
                <c:pt idx="19">
                  <c:v>NLD</c:v>
                </c:pt>
                <c:pt idx="20">
                  <c:v>NOR</c:v>
                </c:pt>
                <c:pt idx="21">
                  <c:v>POL</c:v>
                </c:pt>
                <c:pt idx="22">
                  <c:v>PRT</c:v>
                </c:pt>
                <c:pt idx="23">
                  <c:v>SVK</c:v>
                </c:pt>
                <c:pt idx="24">
                  <c:v>SVN</c:v>
                </c:pt>
                <c:pt idx="25">
                  <c:v>SWE</c:v>
                </c:pt>
              </c:strCache>
            </c:strRef>
          </c:xVal>
          <c:yVal>
            <c:numRef>
              <c:f>kNN!$AH$30:$AH$55</c:f>
              <c:numCache>
                <c:formatCode>0%</c:formatCode>
                <c:ptCount val="26"/>
                <c:pt idx="0">
                  <c:v>0.16923076923076924</c:v>
                </c:pt>
                <c:pt idx="1">
                  <c:v>0.11229946524064172</c:v>
                </c:pt>
                <c:pt idx="2">
                  <c:v>0.24878048780487805</c:v>
                </c:pt>
                <c:pt idx="3">
                  <c:v>0.10824742268041238</c:v>
                </c:pt>
                <c:pt idx="4">
                  <c:v>7.3732718894009217E-2</c:v>
                </c:pt>
                <c:pt idx="5">
                  <c:v>0.16326530612244897</c:v>
                </c:pt>
                <c:pt idx="6">
                  <c:v>0.18566775244299674</c:v>
                </c:pt>
                <c:pt idx="7">
                  <c:v>0.23404255319148937</c:v>
                </c:pt>
                <c:pt idx="8">
                  <c:v>0.1388888888888889</c:v>
                </c:pt>
                <c:pt idx="9">
                  <c:v>7.7294685990338161E-2</c:v>
                </c:pt>
                <c:pt idx="10">
                  <c:v>7.2164948453608241E-2</c:v>
                </c:pt>
                <c:pt idx="11">
                  <c:v>0.10869565217391304</c:v>
                </c:pt>
                <c:pt idx="12">
                  <c:v>0.14851485148514851</c:v>
                </c:pt>
                <c:pt idx="13">
                  <c:v>0.45205479452054792</c:v>
                </c:pt>
                <c:pt idx="14">
                  <c:v>0.5829596412556054</c:v>
                </c:pt>
                <c:pt idx="15">
                  <c:v>8.3769633507853408E-2</c:v>
                </c:pt>
                <c:pt idx="16">
                  <c:v>0.11940298507462686</c:v>
                </c:pt>
                <c:pt idx="17">
                  <c:v>0.13488372093023257</c:v>
                </c:pt>
                <c:pt idx="18">
                  <c:v>0.19895287958115182</c:v>
                </c:pt>
                <c:pt idx="19">
                  <c:v>3.5353535353535352E-2</c:v>
                </c:pt>
                <c:pt idx="20">
                  <c:v>0.21658986175115208</c:v>
                </c:pt>
                <c:pt idx="21">
                  <c:v>0.10185185185185185</c:v>
                </c:pt>
                <c:pt idx="22">
                  <c:v>0.12650602409638553</c:v>
                </c:pt>
                <c:pt idx="23">
                  <c:v>9.0425531914893623E-2</c:v>
                </c:pt>
                <c:pt idx="24">
                  <c:v>0.16753926701570682</c:v>
                </c:pt>
                <c:pt idx="25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A-4412-9299-D598154D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43472"/>
        <c:axId val="406320272"/>
      </c:scatterChart>
      <c:catAx>
        <c:axId val="3334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320272"/>
        <c:crosses val="autoZero"/>
        <c:auto val="1"/>
        <c:lblAlgn val="ctr"/>
        <c:lblOffset val="100"/>
        <c:noMultiLvlLbl val="0"/>
      </c:catAx>
      <c:valAx>
        <c:axId val="406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k-Nearest Neighbours - Ansatz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k-Nearest Neighbours - Ansatz</a:t>
          </a:r>
        </a:p>
      </cx:txPr>
    </cx:title>
    <cx:plotArea>
      <cx:plotAreaRegion>
        <cx:series layoutId="regionMap" uniqueId="{66B863B2-36B7-4CED-B9AF-7E7CE3E837FF}">
          <cx:tx>
            <cx:txData>
              <cx:f>_xlchart.v5.2</cx:f>
              <cx:v>F1-Score</cx:v>
            </cx:txData>
          </cx:tx>
          <cx:dataId val="0"/>
          <cx:layoutPr>
            <cx:regionLabelLayout val="bestFitOnly"/>
            <cx:geography cultureLanguage="de-DE" cultureRegion="CH" attribution="Unterstützt von Bing">
              <cx:geoCache provider="{E9337A44-BEBE-4D9F-B70C-5C5E7DAFC167}">
                <cx:binary>7H1pchw50uVVyur3BCuwA23dbdaIiNyY3EVRpT9hLJKKHbEh1oN8J5gzzAX6YuMpiRSZUpeW5pjK
bGhWXdUKJCKRvjx/7g5Af78Z/3aT3103v4xFbtq/3Yz/+DW2tvrbb7+1N/Fdcd0eFMlNU7blO3tw
Uxa/le/eJTd3v90210Niot+wi+hvN/F1Y+/GX//5d3hbdFduy5trm5TmrLtrpvO7tstt+ydjXxz6
5absjN1Nj+BN//h13ebX5vbXX+6MTez0aqru/vHrk4/8+stv+y/67Et/yWFdtruFuZweKEmUkFgg
KikR7Ndf8tJEH4cdJA+YkEphGONYKHL/1cfXBUz/+nLeL+b69ra5a9tfPv7307wnS//0OGlL78Pv
9srdKtcX73/Wb0/l+s+/7z2AH7r35JHo96XytaF9yevl+f1v/+/FTvGBYBJxQhl+L3f5ROyYHWDC
XKYEkYgpBKMfFP5B6rrLo+smuTP3j7+0oC8L/tHUPdk/GtkXv17+fPEvmmuTNXfJTfxnP/r7jJ/y
A46pdBXmDBEukHqqhQPKwDe4Qohj5Cqyp4ZvW9KX9fB47p4iHg/ta2IBNgj+vWflnz34f+oI/7p8
9YwqEAdMCle4lDNXAtKgJypA9ABRV0lJqFKIMgbDjz3h3//T2rvmq2bxZR08mbynhCdj+1r4Fwjg
Z2tBB9t7UXzJ+7+wvq8B3ocI9UWY3MdC//jwa1/+FKr/LAQxfuCSnRcihBmVEj/FQnVAkHK5SzDj
GDMm+f1XfwBD/9//20CAbrL7x18Sx5cN4NHUPfU/GtlXvg8//Wcr31sFf/Zrd+v7dvkDCkoXYaLc
9xgo9yiAhFDkKs44ogRJSYW4/+oP8r+4iYe7ZL5/+O3Sf5i4J/uH5/uS91Y/X/LBxTOCH5MHXBIO
MWgHba6QT8EPWIAkQiiBOFWIAwm7F/IHyQet/RoZ/LLdP0zck/zD833JB2BuP93m3z6nzasDQRQm
Ev793uxBtI9oL2IHBIzdhajkAgGje6z31S4nuIl/iIA9nrsn/sdD+xrw3v58DWxf/+veAL/k5d+H
OoD6klEXIUYYp5SRPduHvAQLl3PpYshOGNpD/e2d/UHj/zRzT/yfBvaFv33984W/vvhqvP92yH/J
+iAX34+R7/nRPtMJLk6fz+ape7CDG5dDuQAJtB9pHXLAAGskdiUD7EHChXzkMdu9qK7ND4HOw8Q9
k394vm/xwV8g4f7kj89V7HjBnIdC1DcZ/2J9fG+A/z3gA+YwpHZILikTLkFPQy7mBxiov4IBJTHF
u1z8se0vEmN+jO18mrln/Z8G9s1/sf75gH+89e8l8N8Ln+EDTCHOEo6YwFDugHD6iO8wqINwKHRI
4Piuy4jYS7OPk7vbu2Yn/rs/W9OX2eaTyXsqeDK2r4VjiHg/m3Uuzp+R87zUm/bK4d+EQk9s5NlC
wYtDfNac+CZtLDWUIJ9NC+RAEYgFkGZxRQhT9AksORhChlAK6n+CckAvd6/28PoOSn8miexd+8vh
v/8P/L8fLAX+xxft4dV//Nw+di31z8euw6aEPs+fdwm+L2mjbFeOxRCov9gtQvyAYomgVoskRhDM
98LItyzoyzHk08w9hXwa2NfACuz0Z0eP1Tlkjs/lLC/C/z72un71nKEbcjMoPlPy3q4hg2NPkArh
A8QhZXMJgVaqYnvkdW2v86844pft/mHintk/PN+3+vVfoDWxunzGtIEKkCzD0CNCIFmgrk+ZK1IH
FGEkGVSK1K6KBFnF47Th0kCn9Af6pPfz9uR+/3hf7KvLnw826/cE/f7nP0POQA6QEBLCMhM7MHef
St6REAsgMDNMoHsK/QMXXOKx6L++nv9g8x9/x57o71+3L/p18BcQ/fkzFufYi9y/tTr3H+nYc8Vc
0MULQX1aV37GNvL2FcDms6lq17PhYhcrFIHGAQXy+ajEgUGTLgVlCgrdtg8B/DFabRN73f05V/4y
XD1M3MOrh+f7gLX9C4Tohx7rc0n/pYn8Hdsnjg6fsbRH0QEwTwbcFEGH+LOmAkYHQJ1cCltrBCFS
8r0U+rhsbovr7O62ND/EUPfn73nB/vC+Mxz9BXZTHJ88Y0mDQyZAEWECStj7DR4FmoI9f1DGQLCl
EmBoLz8GYQ130Y+A0KeZn8v/4yv3JX988vN50+nJc/ImkDyGMpGEfGCXhu1vJYNMARr6mEtOYceF
i/ea+qdl/iOS/zhtT+wfn+7L/PQvUNE+PYf481ywT8CkodSjBHR0oGW5v4PFEQcKxhWM7Xa7whY/
ev/dH7awnJaN7aLr/P7pl7KWL4fdTzM/E/39Kz+T/l8g8D7ZV/hcWoAc+WUT5Y+0Fi5eP+M+Rioh
0grYH8e42vXvxdN9jLtKhdxtc4So8H6X4x74X+TlAHE4+X5X+DRzzxU+Dey7wsVfIOxevH7OMhE/
QEhRwWHbFvQR9s8xwD5iKB4B/MMwJuKzWsVOUnc/RoAeTf2C+D++9DP5/wUazBdXUDl5LggC2iNh
Nx2SwGq+kH1BZ0DAc9hsjzlkYRAO7r/60SbS2x+Jv+8zmfcz96W/25f6fuAz4f8FKkaP9/o9lw7o
y6bGJ4et3hOH/XNY+xu8Hh17eTY9vBzu+XTi7ZuU8NDOeDYVvLRrdscNv0n4n7ZBPZf0X7Z6fV+n
8tFpk+dSwcuhmsfHbr/JDx42wz6XDl62+3489fxN4n84fPJc4n85XfMdJen7xvZzCf+lbf+t4feh
T/RcomcvjbD3dy18E+o8yt6fS/7QCnspRXwfAdrvEj2bKl56Y3sHgb/Wvd9Pjz+VV55LJy+Vou/2
ja82Bb9vF+9Li/I7iNFX24LfJ3s4iPPSpPz8dqR92PnU3Xsu2HnpVH5nTe5T8+i5VPD/X4Ns756e
R8H34UIU/9peB+8v8/rm0Xtiuzf1z3o5H1S4vv3Hr3DTxPt9Hx829e1e8XHeh0bMNoGLDeydgWt1
kodt0w/z7q5b+49foecP2+BhPxFz4c4k8n5L0XD3YQTanxL6cBQLqmCLBbT7DbT443/8CgkhFgRO
/NPdjgCOBGzUbsvu4xDsX4IzzxxhuOiFUfFwhRqg7xSV5kFaH//8i+mK0zIxtoXVQB+1+vCx3Tph
sxPfbcWX0GWC79ndLADjN9fncE0bfBr9r84dFHebmusKF43f8ak97ARZUJx4CvoHvaSpHkLbLaaK
tAF1I79gBdYxazptaT0G7VgiP8WenAMRF8qblPTSITfarYRak8oXGbF+kqJal+XkLuaypcts7j1s
oz+S3KxU1weyiBoP02QbEZrpgrMTxbPBz8JKpzbb9nOsHTgou4rUTPwx4RtTFFcjw5lO+4zpZh43
WSUqPbPhyKmNe1i4g1hFzDd52y4SpGIdZTg7S6XUPBfIdyyVC9P38jwqyncypAuEZqVJ355Sk9ca
Lr4LvXZ2Zs+GdFh3vfNHnbuvmLDJeYbFukrzQnNobuuMmcqTZeuTbFhKmdOTqW5THWe89FE5nqqN
45S9lu6Q6gwNvSYkTZalwwatOjfS4awa7aShqytnxZxym5hxPJoKx8ujEXmPtyU90f9NWU1NEsUf
b9F7+OM/X5UF/PP+VqxPD3fE99Ofju5v7/vTTy3vyp0btPsf2vnxw7s+Xa61856Hu7f2vPEpxfie
wW/14z9z4y9sM/ngxNB2fe/DaHesAgsMV5/BfjQ4PQGeeu/DcCOH2t34A/dvKHAVOMty78PqYHcr
AbTXdw78YXvbvQ/zA9hy5VI4vk0Ehvu8yPf4MJwxADh44sW7S4fgOwjZnaaBewn3vDiFGwpjOY+p
F0ZZoV3XFIuqH/XsFK0uw2I8HMc0kOwKjy4Y9DSto8mJNRsPwx71Hud8VeZlvRQ1GLRVxJ+i9i0p
YrqkVeKRXJqN7FItRNt5lUCxh5Iq0WRmaxqFJ5HLz22XSL9k+HXH8lcuL7WNcePFMXeDwY6FHky3
iKJMd0MCwEKSs54WZ+M8RX4EB+i8LOm2UzRch9JaDw+G67HP3kqnmnU71Kl3CHcysdOiQFwL2TDd
qRJctMq8rDFsOWaXTmgbr47QApfdVV7MjW569Q42Y1k/5ZFd2/LEUOsV3KBjqTjAQajWLAmVVqSZ
tarSQU9UVdoIG69Gt0y0UpsYdUQ30WUbVEgm5wPttVEncVE3i0pxrlUc15rWQSxsfdRW83nuTkec
x8cjK14Xpg6XKMreoLgHYdk3lA914PSTx3ga+hnLE52j1HjI4Yuk4Z3H3IsxYrMvpsYss6j2izD8
A/Fe+bIZtqwS0nOIrH3rdp3vxK4uo7L0bWObICdx6LGBK58Pc6iN4a1P8byt+rhcY5tEOs9zjbrE
rJIh81MlZr+octfr5RBtbREu6ZQP2iVp5s22zHUvp7PeLZCfkHmbxA7yC3tr8qnymHXekTmaNBq7
QrdZxvxmUoPmpMRbkWQTBPBU+nNkbpIk5d6UFakfxshnqhu9Jswyr2ni1Muddg7IuKnT0Oi+x/Na
Je4lKUznZ4nsdFiiFWpNARpSEF7spHTPo3nZt62zcqVaNRjexEoPz06/oFNaaByvS0upln1rtUil
4xtT9Jp3ajxGcfpqDNV5YcW5iK3w8lJnXMLv6bN+1c2rCFOtesG8yuEd6EC0uo/EmcRGLcgcbkpC
olUL94xq4ZhGu1Ypf8obPy1M7JVExoHk2V2I1bRGUV0HbZzQwEFluzRJ5VmrIs9mhi4c+PW6sT1b
ENqcumQcFgPOUk2zvPdGqd4WObNe31l0qeb0Khbt5HVhggK1pbMRgZJto1My1v44NvEiRDRfT+3g
jSLqvU5ZsqkT3HsZ7rkf5mCeGuM58p3Sz4Zc/R4nTut1KfVpVjrnihaTnvice6zJygU4jmeqOvV7
Ukm/ThtYUB8tCndUepwjCMITCqJODn7NhlzXo85HiXSctjF4Tvtq4kZ32J51nZRLlKW+RXnrNwm5
wdgw+KJ+RXiarebaDdKi8jhSXDt8BP4yOIU3hMOoy7xpdZfMQemGvW7tEB6qylLt4LwNXC4hTs6V
3w5hucQZGRe1TTxZxHoKq/NxbuIr7maXKajP50WSLRs3OeNNX4IHRkarGUJuXcIMnh1HGV2Nkch1
1bFm6cgRwraRZRD2BBhKh700y0hQAgxyFmF/ElWqayk6XSeEBSbM3rQ5uo5VkQcpKW7zhBrf2Fh4
Y5oMoAoH+0RtUuW0AQ5D5KW82cSSR4uxd0+mpj7va0k8Nx5inYnwqE6vGlItsyZN1xWObwmPD/va
znquwFyL2mrG+soTUfoKO12lK4AGHdbEeonkx6ig7qKzgy/tOPhGZcmKJ+lrWpIQogK4kZROracs
vQ5Tm2/w5GGULbp6qI4TzDyRhs5h2U8L+JHDGrfoJB0XivRgZU6baNQooZXtqyWEhas8w0T3GfFC
FTa+IeN1F0rlhVgILcvoqo7nDeqBQrZufD52JQHmEyXbMPZCVm2ytDo0LuZenzj+3DXJou1N7Ze1
CnVcDcYvog5vxrA5dKVjtQsgLWUjta3SU1YPxVIY2Xh5QlKd23jD45ithEkdQCB0FIqK6JaKK1QK
Z6nKWICv1djjVbGemeMlZdA1KFzldRbBCDoq0or4Mu+TI1ScNLyWviNN5k2ILxtJNtKhdOmGrfQS
N/Uwy9vXCb9iTaNpnmNN3Nqse5stk1zZhZ2ibT3ZxMcptcFgIr8j7Lzs63duHTd+YhOks9zd9sAx
daGQnkfnj5KpyY+ATrapXaKKAZ1lLRiS6k7T7r1l5RuXsA12y8kzzXTiGAibmKUnvG50PQ2r0JmP
IxGyi8FuZZZ2G5tOYK4YF5qJMbA2ZWBDufKUsbAADFZTjbkWeTMtakKWmDmZ37oiXShtkX1LonEK
5klEa9VGsS5JcQLuIJdjSN5Zmlde56Df4ywZfEJLL2qrs6SZA1Rnva9IGnrRNCyB+CyzOrK+jYj0
ixkiN2vnEoD+TZLQ2s/6ZtAkYYXnOnGsw5ToJI2LdTW7sQ/AAVTEenWYSm069zCufh+6cW1ztkKl
o5aFC8jQSeWLjnR+N+NE27TSQ15euqgxsIkDrCBOkvO4NOlmcvp6wVDceWGytEXU+nNSDR4YK2pk
kBSoPcPAxp1xDmgZnUZ1aj0G7L3oLmkVOgsSZ0su4j8Ia10/rE3pZVFX67iviwWtqJ6ibNxMlG3h
dsJLYFmZk15NoRr1ABqIgUdULnKCGAlgZuyasHzUMuyuRevm2sjtKEW7GqmzGmqxbhK5zokNwqS+
7mO8bY1Tnoo23toSXU1NqgLWJzAtk+uqtyLIRkeT0hyTynZBYtGhSQADhtBAaLSRziZZ6YaGgEk0
L70ed6k3jScj7jqvsAj7fepngIP+VObRyubloh/4aVb30rOJzDSZxLKOpwYUJPFipEybsfObEeVB
F+XSGzqcrJ1eLCAoOUCVeLoKhXztXkmeJ6t+GORK8WLWWR2Ec+JuWRSnfjJEr5sQdYsUsqxgCKff
gcOkuo2cTFdpcjUDB2qjKddxaNKVg2DhSWuAPJp3uO8vomgYFphMl27bNsHgRq7O+tMktbPX4RGU
4w5v5qGQAclIrFVd2aNpmCadFxELKIqn7QwGNmE7b6JEOMHA6laTFPxyoJ27LcaUrwgqoiOD08Mm
z2PN59Crm7haZFExAN/IhTfFxniOQ/tlzpPjaCzwitIy9ou05X4P8ABJhHNUt1PnDXPncRwyL64Q
QEhE1HkYZh7tqNXURK+tcS+t+9otomgzirWyJl1ABu3onLbaEFutR5RGekSZlxvONqiNWj2V1auy
BQZfNVIBj3TCBZzxwBB9hfDzfmkq4S4drl6raLh1xmhL07FfxBwt+1EV65jnEEBmQw5Tpxl1zeV8
jGmFtGPbE8ctlqZoF8UyBOWctGF7EjlT7o11kS1bP4nafN12zV1UyW1TVp2GXayQifPrwrrhSrTh
BY6HUKsp80uXryY3ZDpt2JXrJARirTllUPX1WIVKn8wzkA2jbZivZpZflSZ0gJ2GiXYbWvrU7Zcq
GhdClf0JnWsJRpsdzalHEptrOQPUkramnoPidpGNqIHMAAG8FcW4kjSZFi45NBDcdeSIw3gA5Agd
CP4oavEmd+lSZolngZMR5Bo/oyOgY9rEHk4BHgdFHEhjGHyPaG4ymrjamefhxECqkHDReykMFUNU
r/I2r5ZpfDi5ZEeIHeKHnACW8HJDB5Z6abXpmiFaD6pbObhqvEZQwD0LQotHGbRAkAPwlNQb+vhN
6a55Ic3CtmXvUdO8S1nZ6sSO2VpIowI64ncMFUaLvpy0bbItjwD6ss4FXJ52GzjBs01hNcmoCXox
vXH7YtChDD3RlSdOG3fLJJ1fRaaVWg1QGUmmdGN3UlBxskFJKA4zWi4jYxZDTW6sw14VWE5+WMB6
haOuaGr/yGqIhgNakXocVqQI3+14dlPbd7lxYsAammhW4twvY8x8oVYdCUftUGwWTKbns63CFR52
JY8SZEDla1wPtTYh34gp6nVd9ZCxoYspGUxQ0LaGqhI5zZx3nbFvxzpap5AfcAFoTipyLIrDehqn
pSy2edlnqzG2WxBneSiNWRYNBikReu1AhhzApV5rkUZ00Q70BBfROVzuFUR9k3uoHa6lmqEUNC6z
ZJy9vCm5hqoa0l0JDNyU1QCpVu7VBPhg4kLMGtuCaO4wIIUTgSAxv817Z4WokwdThzYdARI+pPW6
z2S4TCvwsia8dFqaBXZIoeZz1Gdd6pvG7T0rSKB6pDxD6vMWqI8f2eokjolcDThelVxACG46KKr9
TgoOqyHV7PcJaDkW7G4cJvjeQoHM0SAWeBCTr4YZAenhiS6m2K77ouq8qXLPO6SGQwZpbdR2/cKI
ygsLM6/HKL1tXDxrMeA+GEVMNZqcN5LFJ3naAZQ2FEJRBm/ra0iL7FlDbLcKJd1mJT+OlOhOctL4
IXIdrwLA8OQrQEPlm1hAwJkZ0M+scYIsQlUAd/37Qz9chmNq/LY13DO8geStabieJ8iK097NDhvO
aIC78XaKm3LJe3yMLMsOi8oucB/1py0w/JO6f4UiphOUOq8GMKiAJmmrKRlvOiGPHYpO24Zqdjx3
dtwQJwS1RiXaYpEAgobDOXHcS2nLG9Ikg45rwJQO4CzsV447J0HDmosmB+eRhbwpRQOsIL90Zgt4
03avgcZkusbAHFgsY5+LUWr4uyOUpqPYBXi5HlIz+848nnSl45eJGy7h7424diDNIHhYsbhapRQ5
OnSLRZODUos50Y6YTjrmCB9NUDBsWb4hbllpbDrqlVGYHuJoOc8UMqsinKFkAbmrw9rNiE21iaip
lmOXxRoJA+yW4G4JvO2Ch8p6YVtDwYA4QYOy3+Fu62rdVXERpMkrZ6BkFVlygctCR6gIfUHGIrB5
tmkBJVbO2G5it0JH8bgVY+EcR0epqGA5pjeBW6ltMsaVNzQCLZLNHFoCjm7P6mRGR3bii0pC4hgl
qgWgy47qpLF6Bp1D9aheu7dRHCaLKD2ccIyDRDorHjupT5DIA8qGNDA7pfBEMg1lqB1YA4eXWTEC
/S4zL8kqLx6qI7dqDonlJ2lZI8/NxFU21blOBXIhUMbTIoKLRjUVKQqGMQ4MMK5FbCYgxWRLudyS
FL9WEzCpCUo2TQdcvIeKOHAStYVcZN2CBhbciVYS/jczVELRVtSQSkyphqr+24pHAXLyaNN1yotr
6mrWJEC5Id5pDBle7wIpycfQz2uHeu7QvJnHMtLVmKQr2Xu5G4XrUS4cRleOCo8i3r5rHXtE3RyB
rw2QvpV2SUVxnE/9EUvqdd6Px8WwQ306d5AEVZBLpeGbKAEVJ2E4ef0wreEqMbNOJ+cw5+q6y7uj
uZ1arx7HTZfDkh1I26HcqTFqrop1GToCsEzeZSXTVRJVAYVEzytdKLoUVC3zCkW+yqD8x1R/2KJx
1mmZbiTKZk/ATWNe3eIVpPeX3XwM+eKqlYXj0zmBON6LM56Mmxbgys9Tp1jMTX0yAAH2JheYsEAj
Dlg0+k3sNItapSOU1eCnhRDMnbjpNTPo3EoBBbnc/JFlePTjJMt1lqELc5YSMKdSpG/VYBex456V
RrKVoj3UI0L5ex+ZadFBjAunZgggSWx9Mypvbpr8cIizRQhtGz0rfs3YeiDdW9nFK2O6Sw5pCDC1
ZJOWaC2Kwk/mSlNVDH7XgscOEOIzxCsPkRKyQ3JbQCIFuUky2zdQL0p0406Bm44bWN4idctZ91RC
Vjz+IadBQfTgAbMM6qNgS5Bo6dDJsW96QN6YFx53xJGz6w9Qlp2AvSq/kMuSd9yLnQ4vWyd9M7Xx
u4nbQndOfluEyVXn1t2GSfbOoWLjQPltTNGbTGVAIuew0a0DLYlRqdAfKykg9QzZgnb2sMjnWRfJ
oazsqKO+Pu7jWumammEheRsvi6wROocA63ZRApW87FxEI9V2jjYkg3qhqqr+xAV2PI9mETl548EN
1rVPR+AnKXc9YRE970R0YiRkclXNet2jrPXS2A11I0Pg49Tvozz1Kulep2MY+WAyUJiA5kszAf3D
r4RTQweqBABoaO7F1gDfkvjQZl3hOZPcNWDiNZuTQ9ars7wc0Yaq4SY7xbkxbwiQKh6fEyhH+VXj
hn4dFxedVQHw+2zdTeFrOgAywN/ns3ZMNnmRnFut3BoqF1E1B6bNYghnVxFKzzj0qfxBynLBGF8P
MdSbIdAVh73qgX6WJUSt3GxCpt52M3xm7m7cun2N+zDcOJ7poLZXo5178vhWCHPRO/MftCOFzzOQ
SRFvuvh1zbcuCd3lVDuhJqwD7GrZkavejXnCg8jBb6p+gvqYM4DJ1zSILNieHDyCe8frRiegYFRb
AaVWJwWYEwK6cDLNZqiqmHllO+SFztDqolmDFzeQ8MrfYTnNEpTvY1QuyxCIOolUIChak4zfqgJc
sHW16yCo/XVJB1UJhoAjDIc2gvXB+cEtomnhuzVYc1ZWN3MJgJRgy7xkgMCJptssmitP1eQcRZxq
WnXv6gLY5IBxpBPBloOZNu4410vUu47OZkN1JBm8MTXByJxX8UyOIpEd2ipHQPHU7RSRoJd9vqyH
HqhiOK6SDEBAxO5wljcN3oCXF7oo6RsJ5YVjNYmtTeiooaLTBUp5GYLSYMv6elN0td9anoOczVmR
Db+PTf2WQ43eeV13nnKGYdmmjlm1ptRzcto7NgGkCo/TML2MCiij5mHsE1gE1MDfRB33YyH/EPX0
ezSmkBpk4WXGX/eWAX13kz7IWbItbHLWdqQOeuxCNVKZI+OM2oVyrmcloDGQPPDWAf/RVHdhTKC6
YqFXULjOrnLidyy+TLsy1HjIqBc2v3cx7rwZu35UtFCchuapF/VDBKULdFZZ97aGen0Bdy9oZJLT
Ml1aZ95OvXseN+FiDMurlrLc77vM9WYe+SNCq6hsonVFSl2bAYKDYRjsBTo+1gyHFKTxiua8gB5w
TkA7G6gxv8phlXk3iUWb1kSPcfu2GBnkD0JlulSQ2RRoMxA1H05DuIFwCsgwjK3OkiRbZMh3p+aq
dw3aNAroLcLJmWP4GcuydQj9WV0zrAD8xmMoUMzQZC5yH3OhxyQ+yohzjosCQgXAicegeDRmZZB2
7ExeQFO621XXrqWDIE+Z3rJ0gqZwqFkWLxkF5DIqAvlfDHWl65mc5mhYVf+XvTNZkpTHsvATqQ0J
ELBl8NljzoiM2MhiyBRCTAIEgqfv41XdbVVmbf0EvfgXf0RmmjsI3XvP+Y5gmP7RifoWDjWkm06H
cdpxczeWuUrkn9v+s5m/dUeLYWlCGBMYSKG7HEM6nBlqFvWT+06zL062l8Ubmnym087hv3AMZTEq
ztL5bumwPehmT9a5e57acU3nSs65lHd1eVjqBsqLhODhNX/reNUZ9ARA0UykmDTri4rxVZfpEPeN
dx9t8buYk7iQi8cyPfrjoUL9YFBTnlvG8g3K2t5fC8Jx5Ym/lrmYdHJck3se2CUvK253QYfXqdkO
+pREc2Mg/KZzSqEMnMchbs8zenVXbTGEzPWhgv23JJM5aq/5tQkveorb4GkIpSxqNj0YiOSnWpEt
tc3Y7stou0uaMoKwHr0zz9nr0NH9EJbXtvXbtIlhiMxj9b5MBTfhHhuLzL26889NjNvkrS9DNPtv
IoQQwmcr8hEXY7TegS/lszBekyVDeB/1stg6FlxsYB/caHmRsLGYRqML0STVXr5D8S/TsRPQEOE1
WO2+ysD87QBXpHZ0h0Ysb/Ew5nHv/4nbeZfELT6/oTLbbHknq9rm/VYd4TXRy+am92jsr3pp/ALu
/McWi8sWLWhUSH/PquYATYNC8YRrNwRDBn1tPcSl7rKpc/fjCKGmCZd9T9u5aKpQ3CTTF9cm5UPv
sMU4VPQDRG3P89Y0gKD7ZIiDVdPlocfwhOqzxNAGA5YnhdVNmI/lEBalEjm80SCGAF7XMs7qJCiG
NaYo9Td71T8sXijhOv0KavK5wvKgtvlDRHQkq3+oXRaEsDj2nrcsaeOjp+rr3+ToGyMLbaMw32IL
/XauITVjvc5wu76eQZJEZ6LRy3X+cgIvUUwtEI2+V7feKEhQJ12+ELSUC8pbjmL0MFeqxjXr/PfK
XiIri7C0zWPfLG3qO/xdCePXr/mShXF5jVb+VFsyFN0kUbin3i+s6dHzTdAlKfnb2u4z8VZ24POW
lXUHcKPS5hI084yRKvglvIlDmqniQ9AoPzPlvKU+Z9++IXOh6pXtiezKzIvceE+9CPaeqvK6oXGR
UIuObRyXAhJyMQ/9lHupq/Epew6HdlvMfPRD/Zmgf6fNsAfb7goHUd7O6nMOuYIGY24uQ/XGIK2n
i19OmAVVhn0lSpn0vtcu2vcVtfk4+N0e7fbFhKrFyg+bXVh11wZX8Rgo/zCFiUmHBN8EtYrkRNzk
hAZ7oPYOZUeDA87vyq2NdsYIdSfi+Khi8ULD+C2U5kKHHhIwq+7hn6XWyuZpCr27ZsBuMrjlhD1/
yOOZhjnk2s+WL+GFB+21C8r7Bve0UHSoYCXL32YK0NyLIBUJOQahvGvWGGI6GS8YL9VRSUgg1gvf
F4oVPFiGgqyn1Oj6E89OlDOLkrJQ/xF8wU/QGYa12t6X+Fgd1r9ibDi1dsMTzi9JOc45Jy0W+Idc
GqhUPiwCoarvVg2siI3CxrRIqAVUPYPTGLMwKbHMbD/i+baoPNF4DOvg2IZekweJ21f1E+yKt2Ri
W146SG7RJhlMNMjehnKZloRh2Gkh1pZN12QCbhImZLRJqNJ16g+aFXCivR02/QOl/oWNbnxsyvJP
8jiU94mcX1qF+cLT1QeehTmbI/VMlBLpNvJk78JHEhLML1ijPq3j1GMrCtfsvc1xrPLRQQyVcA+C
UiWYHroaDvvIH9GG0KWluzjUv9cS5BCGd5ev/rZDUx3d84T9hpeYFBP1Ln6tnmxY2cJaD/IS26pT
u3pHSIzrZfZljaG1NzAYhf+QJOYQO/I+JNgnBrhWGWu9OMUg8ehBwX5QC5o9TZs1U3iUMlX+Vcv2
MQmQJEvsf3DW2AuPCJo72X7OdguLzQ1wjTaQElBExuOCIulweeVmvrckVoc6mS+K9GEKhzJVZe//
TrAyxqB+LQcMoipZTK76aCykCmrsvzkJYljykfXyhWM6IB786Fa5tCrlu98dbQypYqxOPL4fVQjJ
uC9lXq7rriHmp/XQilWBMakfVH3RzR0kvdKtO8HbNtXEoNCV4sJQu7ZZF5GCMuDBmq67vjzH6GKS
YBSFHjA7i5VmGIscuq5VFpGb8qDC4BkZvovrd60j71gbv9pb3T8PgsDebheReTZJdY/Zs4RmlppR
iKxk64tfUZrh8zU1N2nSfQ/SvrQlOll0Ol2Oe0Gh8XphtiXe88jRZY8zKWbVQcMd6gBuCHOpbqDn
gQlsTjHvhrx38MDrifzaBsiOZuGFW2sOD77sCvApEDlSX0w/Y9Oli5076CNorHrjVKGbocvNBNmd
Cw+6UTxMcCrro9A93zMHVz3cw8LErlJNHpAS9bwau+15Ne4xDLIDSmE4N4U3cJ0HgTyv4aOdmuUw
DBolpx1VRqYtyNDIbfutLLeUgXDb1VJuO5qMp3ogdO8oGaHP9weytN/OkQXj7ppkMujR91o5FGUI
S3xtyUl7id51MTAbv76REQGUx7LCcN22/XfSqDAvg5lDGwJQNK8j9GRAfEAW0pGu4266eY+6zAMR
oAOOGqzPGO0GxzwnQSKIgL4tWkxpDx5hp5yssyhc25zoPxOny4luwc3f+xIb1qTrtscOFk+6TCG9
Or0+JpNGQ34uXX1GCwyAQPEnlfh/ZqFj+Fj0xKZTu1V9VtVkyrcbhzA1BuN6LZv7uI1+APS4XSve
FCG4apac4l7rtF2nYGfscRrG+DQxSMb+vM0w6JIeBI3j+GryfmWiPJrGFuuArsiVaG8sHsmKQP9v
NLznCHqDdSrrbwa57KN0g8g0NhH2HLN+JR3NSlqvV3JrSurFXbaWfG9txwq8XxUOPLixFQY/pkpy
h1tgzt6xD7DSkhLXfpu30wrkEZ0t9uSWBsVoxKfasqqblusCoyxPZpizulm/pHBvczTNBUuaQ9n3
tuiqmaSOebZgzgEirX27Tybap3DybDZ2j0NQOuh33WkLA7V39Y0ZmQHq9FXEsrnDNuWaHdbRbl75
jUadZSb98a1ENchjUcHlBF352Fy7bCVB/xxuEIC1dNA5oC87rAIdwQ6Hi+mrmkCG579lA5ez7gcw
AFt1qEIMNX0LckYyq1JnPxM4N/lQ6xWrc2iOiURfNdY8XxM1Zf3St4Vh0LSfEjGOz5355XpyKbfy
EthqK3rwZLK/X+Mm3Fti/0KzMsUmeqjBPhptXbFdtYqfZggYKv3yS5c9lCIQHwa2yNxvaF1wjkxe
6RU3R2OEKMvfjIfDOapR8alGmwyRZgoZVmC7TWdDmmKdX2ktpgzj8FTEDku8oio8go84Rft289CO
yQ2LVMUQiKf4aeTDk0/VudJRkFnU1iIAXQMlMMI+tTMlOQzVkFyTDgIlAOK0lP3jMvUwqCiUHkwK
UFi66iERZN1R2H2ZiuAK4mRREEeBLAzpdQpftc69RLZFvxYS3EQOtXjIh0IBqniqKo0ON6BXxsku
gl+ezVsli0ThNgP026uIPc5qGaBgWAgo5Xqm2IBoZ87ablc5+E222jo6hWXYw+2onwxejpnHZvtU
rF33ZVsWnm4upVvCOzCGQdsu2VJ7z4tNlgt81CO4yim1vDLZ5EONGartujES3ErdnEXY+FaCvlpM
C1LZ3kkH01l2aB9AVNxsygr4MhWATjBfRQ3Bqrg9QgGFokZCDSSzVF9JE72KZexTImL0LaQ7e7J+
7nv5d7WRzrpmZkVF+ygTFhQJbmws2PIBSuubkOEzMLjIXgv+WuoBro7ffXqAvlxQ+gWTPcjA8M/o
6yl3HRszIurHUbRqP2ARadR7KPnBNXJ/uwAiKlpeClmOwEntzLobKh2kjhsIHGVSQqc5zaHr7kWt
upTHuPlVd6jX5mmd571O6l29VF8uGClqlHrpR3Ch6Fcz7Btz7vP5ZMLyVelRnHV1580B2l5ezXlN
xY5VPLhjsFVSyRQ9L96Mrm2cwwKQw0fYuBwO7pyqLnHZ4kNYFhy4HNdZgt047XrVpjwYUHl5/4sZ
zO9tEz7bwR4iGVUp4EzYsf6SFJoCc7F2OMlmx5O+vZsFB+OJEWJfkqgYmZ9kVOMexLRkZ20WPPvc
P1Xe46BwN2FBQyPqZbQv+Xg2jAB7w4fMRbxsOcwBVN9EjyAi4OpCtZe7SgVHmLl2X/FVny2q3xwA
pgMw72MdsAqzj8E+4uFnG1hYDy1kfsP+8276nBd6l4TQ+MvWPzA+y2LmkPaCpe3yJpC/2m4pOD+F
ouv386LAD1mvAUPXFyTe6KVqfSxaNxdDjL+lVIjRz2d3tvLzHhx6Sif/nZv6FIIBBvr1vXoeKbzG
7b02EKcezVvEd4HcGz49Q7pt3xiFjgzKcozleBy1fQbsuGOxaAA38TesgDEr9faTKPcQSftjIg3v
wfPKo4vOPfbdK4YzEuT1Db0HJeOhP1iu1Q3LJyWmRAajjgYb8H6w+wsYfnwLOOU3rN9iAFTg/OOh
T9ETzDlck3vC4K9RZALGGGZLjJRAibSAkNVXhfQApNFg394CBeUtWsBvIQPW59stdKBu8QOHHMLc
lgnIUcwZ2XCLKYy3wEJ9GxZsVaFVhZfEBzcW3QA8GVENaORd/ciAmG3lao7R2h9WPA8HGq/YPjx3
mvy7ucfoDW7jZmpFn3ro0INt4BVg8mKWbrwvjkaJtGXuka3L+kR9QiBdzuXwVEN3DseS76atjFMo
ZgdJA78gFmU8EBKcH6+SvZec47UM06iJH6KeXVfjsLZpYC4bqYo1vIp6ezB1X+43Tn2gtJirgTPY
opflaSx9m5Ft/VXHy1DM6NFQcJked/MNlVDRZ68n3IVyPi3Qvfe+MCGGSrbkYw+fduLdha3BkC5m
1IX1Mifd+6w2hJ/IvA8pcG+yjikly7ybUNMrTGP7iAZNAbg2HftGXG82a9SNGQcusm1ou92tnHWk
tS/9zY0MkyRdaDXkaP8eQ9Tv3IMEDetBnUVSkrsW1N7BnwH0hfXXpG8tKXdT5hJRZSXauIwF0QYT
atrygOLBgn2cD+hzktY7kGF+bJLo7+0XdVW5g57tH8ecTmUXs1PJltdkAx2yKZlPrfb3W42C0Wug
THi+81ijaMRNRjv/D1DabY8cBoCZ6LOiaBGgV7dHuI+A6IJ6yvmNCorL5A76eFbrRadC+GDrYT1y
JFmGbe9zNf+mVT/e9pv8Fn3JPEEvY7fSdGqCNdVmwipoxhrKln9VHb5HDCOjrXOCrAhsobHfSdDS
qRXeq3IuSo3B/CVde/TXHpNqyILdzPC0qF5e63isdwsNXoQC4bpJ6WdjwM5Q1zsQocyHthDuNNpm
9JfjXS8bOC0iEqj4J+2qcxDzZzl4Rbvxu3WCOSAqY+Fp22MJuPQA9gNfrmH9rsNbSnND4j0a5wgU
Zf2j6L5mgz5OLtgFYQC8dnNuH7eHJU5sqhMbIfLikZ0X0YNrZ2/vV9MLFz02ClMderCKmZJ2SecW
3gT6cmwQJk9Kbzyv1LJDZMJTFVbwzNGApuWQsLyEF+USVu+GeXoO3dqnK/j/nR+uuCdIBnRmqPbj
PL+BwTpIDHDb2GKLWAfotjSHt0nJt265ORomX2vVDo8C3y6cx5xARc6Y9mDlxcknEx7LezKjCNBm
PI3CL9YW/uQM1GI3sbtOR/KC5fvYhpphjuc8D9dk1y0tO/QWDjK8hW+RQIvELJ5kA+fminYWKESF
gMTi6wzwCNyZBMPGxGO5E1uQT0CtDRyZ7yp6CubmA292ZftQtnDyyaPFHcyBfW4Zhpc1x7POeHxQ
NSbbaKyzJJ67QiZNgLIpQI40R+WDIRuiYyPm/s42c484CCn30lfYyyO5S3g3YRyrn1DE6qLnc7HK
/si3/lRGIp1c9XtgdAG0E6OUmRXOPKTd1FUez1k9vU4KQwnIiBW1xO06uCadBUTWh+yRBshEBfMr
g+n9ZsFMRYm9+iss1FsjDemdv9kbHrANR5fYSzCPEcANxg7wK5p0GL2lEB68l8VHhePmHXPGj1f3
/dFEIGU99ku0MKFV4zQQlC1PrIUTXYIyQBFBRxD0E6jwjWdj0q2HRQIfdB6wYgyQl6WHEwXvjpz8
VkcQQJPnlgxN1psj5jqKj7T8AHgGEGYLusYQTSEJtWO3YytDukUv58UPH3rSFnUEcXdlLz74mZSO
jt5FEzrDCGE/dFVDC+hxArx0Q3yWWD8MII8zVuNZ4lA8mhA70wTsUlbLx6QH7KU+CC5wvimB1SZ8
EjxUvWFHx0KoAMLHRtWOz15r34bwW5cl5AvpyK6rP3Usb7qF2fd6vKgkGU7Kc5Cx5HqlTn5RT19E
V+oCk8JXE/dYPsQe+ej0Hg6RgcRUN1mnodVsGmWzGzxkMPB6eXhl2Aoazt7tDFpWAInnnR9iL/no
yg1WGpIGoPcA3E7bWoLSFuBI867iJveh+O/6iZ2H7Zf1ESghohwgRd8tU9zskPS4oziIfWfb+E+1
2HIfM4zR2wYMpmRJnU9kOPMF1hcM+Cn3ux+yti0Gvl7lIQRDqLkby8N6UJhVgzVXTtyvvt8fYA2F
w/iKbokdsAcKeImA61Ge/WGcM0F7gipXY1ZXRSmBZFq6vTB7yxv5DlbZwvqsU/M3RKywqEukZmh9
ywsMn/C/PdD8n/VW88elbY7xvC0oJZB2rdVfGxHASUj5HrpHrwzYEeI3YjEotigpZ6yw/h7i6Sv3
+W/G2L2KzbtqjH7WPJnSFc/YftQwRembXBDBEgpjkoh3rC+DTKlk2C0V+PFkheshxsVdMTiUGFuV
4tdIeHGWNI3ZO9XNeYjCLcLmaKAy5J2sDhqQuFtGrGodtUUInTKftqQ8YD5rdwmGIajqLRZkP92R
Bg0Z9VawaLGRaSN8tTe+s5hvIplB74QAO48MDzyp05rj6rYLFOQN6DtSI24/3iSOZJuanVz9MMd8
glVVM4B9wXLjuMEBu2iMcozCHaSkL14HvCCtgrBSwiQzCfJXNPSmY0vaq9JQznUQYFY0IYZRp3Ng
CxDCzPYjBp9iqBzh0Sbenk71fVBrhDaVN1y35STLdUMlRdZnFUVTjvtA3J6PeKApX9r+sMESbwiT
Z98ht9RS2+2WtQOa9MVK6+9Hq6AGhGOVhVVjs6CHnOzT9k6KDvaEBidlo0vn/O7sVzBxZ7HAZzL7
ucFwXyaVhuw1JMdlWXfwNfE0ubkuwr76GxPwiLMN9SXcjDgHWKqLiu6nIXozLOoLw43aWXmb7EYs
nKqqXoVENoo79Yyagp+A3p8s6RG68ZvCtSXUTB5lUx9mbLTm7N9TCEzZLfizNH1zGG6aUtA9xybe
QCQ0PyEWaRjXdd4ilZy6+3Wl9YMkyAUIBqCMVjlT6iHylhDzTPIxkvouSUqeYiuAW2JfKR8eXO2N
JxkhMSC9/jtQCJVUInoWxBw2rqvCWzw/S7akLpwgiGlIVPUgBp67euGPh+q9LFAKVoPyEngNrhhx
GpK+bK7RTxD2u2HiLqthwezRjndbIK4oY1uX2JMIABnWq7llLQDyet4lMbBiMcQZbBrdDrLkcOqT
8qQpRnVgooCNEw1Z3S5NakL37sc1skQGumrZgWKfVkcPdUhy17bJqSU/HgG2Kmd40ZGe26eFolRb
g3Zeh8gXJPOD9ZP60K7IB4M4amC6vngb3sQUPTZ+SXKheVaR5VgJ3GKWdIVyoOSQhYHbD9TxMFUL
Qema0Su6br3IGX5gmzgPUUUPZr5dC+NZggJszJmSagdjFfVqnDp0iW15SES7K3VzgCQyXWq4swe2
im9Z8Qy8FExV3/1I4/O03RaguT5oce5udPsAqt6LZLvT3XjXRVsIU2yer0NYy7yu4drQGVGu2HhX
Rt0VDfgvOaiHvgd160GlyiYT3XIkJeRj2z0Y1VyDKQYVwNsKFEO0Z91zU3lrvnJy5kDFEOJCD+WA
NbghKS+Y0dChShNCsA+izHrdAUXK/H+w+Z+nEPxvZ/z/V+b5llHGqyX/r2Tz85/h619eVPI/f+Of
sWa85QcHryO2TEMcA0B9hjPY/xlrpvF/xBRHE+A3EQa4OPiXown4f1AECXBgQAAMiNFb4hkT8z+O
JsBrYmGj4tB2vJ8Uv8bb5/779IV/i6bjlOH/+v9/PZrAR8v377FmHJtAPbzmGu9LSzwEnG/vYf63
wwkm2269MCaLkqsN2ITMBPyQOKbnIe6Qg61LHFbQtylrdA+b+ORDjDuEDXbZzW4567DRAL8t04a1
CAO6W7Zx+JEr8C5P+SGKOzC1GZgKziSAt4BcV7ze8q+VbA94cca9XtAzDOqJa8KQvkRueG/Y7I6q
P7STxGCd+Do3SIikZODPSYUeP26xQYApQIh2I9k4DVByYowt+mNziLHQTSL0GLuMSPEnnKpfGIFt
UYrm0ETQmWPquhzcIkJp8XYIN28PQvJOONS2ASjVYiOEnHuY2c4bnqApNpmdwDQz7N5kAX5MZv1S
t95WcBmE+FHf5+3WIo4o2DGuBFzWBE96iA69VdE54JhYO4zNJthFXmBBDaMH062ICiJ8wCJwPGok
nQpSugPWT6E3sIsjgYrR0AEd8Z+uN/cDiaLDytQIgWtQRdyWHwJ1s1AWZvhmncstyK0MNNGS6UBe
Ri5AGfPFouYShQbZ/Bn0SvYU4Qg1Aevy2hMflxMi2W+JeyWK3o3gg5N1+dH4g6mp9ScKi0wXzT9q
g2BjFyCtMen6tBnSpipgf5tZIJfdTIWbUEiXQNzBb6HpbQhr+NDD3vM/FvK8hIgR2ADxxgCNVkox
M/EePYidEKJPkBlr/O7LrGjTh0spsatCPpoxrkG6D5oKY9UQZHy6MYsYu1gjPkFVmql9nkAApv7Y
4IKrUWdOXO0Cdq1GBD5cr/38F5j8oZ7LVzsHdYqrBVZXpsGowYC20AsW0xQj2T49/AtrmbC0F/qo
xPy8suWuh3wGk6DGt6mgp2zvVTVP0FR8xJURbl/UX3BGF5SyDzKRH/AHh0nWBZayyWS3YFoZAN7V
xH89oqpBhcARElnfDAaepQxAHV4Fia/THDSpyLlMcPkssm6R4Z+k216RkQ8zN8YVIC7Mhwm5i9Vy
4a3EDBzf4RSE3+FS4v6y5l5hDEXM4rkccFQIjrsv00jMR9POf1sKzdDqDIMIKuDtK0NBfRo81Hs6
7wc63XE/eh5odJzY30k2X1yv920d/pJOINE+3vvkk/N1v8hlzfwQid9yeVzdKbTQ5MLxKaI9jFaB
CMt0sFV9xSEGO1f+ChC/x8U7r615mow62vnSCDgazYa2VbQDQwaSXwdFXyTnRy0s2gr5D52f/TaD
fMKtzth7xPsvsF54NGKk6v2JfPux+i3HFlISSjmOT5GgxrxZfMSBXm55KhyXcEaXi7573PLOAjzx
zfLZjf5xWi1ya2AtB6RnPFRIPnySmX6HwQwsCisWuT3RY0tKQv7Qd+yYkO3QCzQ2dDpxicXoe/ZS
NuRxWEAZRDo6M0+/VhToBwcyWNarRSgepn7H3HtjOBx6SK01Q5ggdvrrwEHiY6VOv1UFTuLGqQCw
RsPZ590cPEP2FbC95gqmix7T5XGg/pqCNoXTn7DjEDLApDd4t3TubQjWO/S7yH97mHNWYHVI6H45
wPc1xnUEqfSL4fWUwiz62cqcTdW3bfoj4rXXpNF3ETwfXIL4QZkh94YNf7Asn+y24N8ZQXRraHAW
Gz+bope2a9/AK2Boc8t9gOhOPlF4Kz0P5yyM4g9/m/00GitYxfFBjnRfDdW4izp5VUFzGpm62Q/w
Rm9BTMQVrsLoR/gMyLTZHx+CLnpAqCZ69VXagRGFYyzg4UNmGj1ylknFCp/CZYvrrxs+mwNKUQW0
LISxokcXf8nbD2twGmNifgvmv63o5xGHklfPh9bpJgRFSb+3t88QK1dEBI/tZHB0zkRx4I45h1KF
BXZURGId3KwI0xlaelBcHxRWILbjNOogJPC6Bk/SwCBcApDz4/e6wQprDDL088JkFm5vcx8iIEFA
S/gauSwQmm/rFlk8wQ7fdEYsg/0yAfkYtreEXOva/QjJrwFS78QimL/RY2TsBHWVf6omgTw3mj2f
tt8dUvB5vYFWmmEvWQXgSf2K9fq5BCvNgzJ4VNiY0QSCNeExNp0O6Ifzkzc0sP3OjX6d+yIPR3nG
oRYv4RrKtKvaH2gaCc59uB010ttbhgs788QxwkYQ6zHvpMK/RfwQnkZGG26NtwCorBIEgJPf8+T/
bUpQlksHREgAoQMrCi3w0dh1wdrwX+dwvZ/EGO4g1+FQiKh9FBV5nfkE2RAqZbHI+GHtF7CuiiFj
Q6d0ChFDUVK9g4IixcjjCSP1T0yOsD2BDzE15XZtH/H0FhXjbV5q1Dbf1pgqxjHTFqwrxQbBGvcr
2sSRQc+AywVrNyDg02Y48dDptzSwxwpLfkeoe6ha3BYPscNswDkdEShlGJNrFlfmtxp7TEZJ9MGo
eaZz/csJddgS12bdzOI0Hk6uvYWzKzmic8dWv9Q452Ct941AFQyU4YU1OCUjkPHZo8uwdwgpEqna
LFKYWmcP7iqdWZnbeh/3ArsPKmcWILKFof4y4sAqbG+kzYNCh47u1lkB+YPJjGBd1jB+NwPESTXi
iRG4Si/q3xzoJSYhyIqaXwiLnlpEXDBiftcxQpZm9HZAS+lOTsApEyK+PNLjAXY0yUN0BlHbxQdf
Qfh3Aii8RkI8HgwtEDLFWUvD0ygNeo4VillTzWevg/1SJvSzc0lh5ArgYENXIDXstepWMcULmXGc
VDBMb8SBZlw7RbKuuqmtfr0nXov8S8n8zG9wMEDVeaimtsu2DimYynpPlfR2xPN/ox/SKTclLdq5
PlE6o+cbXAQyGfle0xZljC0XFc9mfregDnYG+RLU8eTWazo/uJLaSyOFo0ZqHCLSyem7le2WAbMW
lIDzqsU3SKQ/KPuIBNHC/idJ57Hduo5E0S/iWsxhqixZkmXJksOEy+kyB5AESfDre/P1sNu+zwoE
UHXqnA0DB1mGLLZJ+vYspoL5rFrEbrSzRz3ZNEXMmSMCVMPQC9ZG02hPaZOvTaFbO70BvqUXGa5f
NjGfg7vpgzPT6W2rq+/Y4csnwjH/NYgR+zqstxQE/d4PjavK643PIGfhRDiLI/Ah1JBIeTimxFSh
qOXNrZuYW+EL/ehCUALxvyxKnqcmfIxR8RPFWHMxRDPOfXXmh0vL83apnPjTMy5jD2BMGyEIeVXz
QlW9r0uELTU6v2kS4PmsL20RkxAzynVaByh2nIRlytdi6Gm+Kyx3rzLkzRJNcOGAOCn9woZCMael
SvcniI1HnOTboHbuPPnMEJ1m5j/UL8LPX+uCvCYQIgzuRnPq8uJLL/+LEJUazX6IycSkWFXsWXHS
v4ooQw5hjKFEFa0y/yFG9wcLc0ABz3yN0/SQ2sa6LbAMxMnwRdC/xBvenYNWWLti7KqVmWmvo5iu
k1ID9nGmP4no7UXpFP/SsD51Xp5vTEcobBoLPe6bXUphaOAiXWhZ9+mFbJccviu7VMimjckO0I04
CwqOXfLsSJCpmS4bZeDQ1NE5TNuw1mXkbZh9hnjCQ3NRtgX+x1rHakg4sh1SZ6k8nzk4VnIGujBc
CINv4bj9pFNI/WLs3eZX4WTCm08B0KEfuAhFy6b2MAOKElG+r3va+dxaRRVJ9rKDMaIPdrqtIos5
eVC/BKnuc4ZkJQazptyp6COtyfr7VoTFTWPjaIeJwIKpVugqZD+S8DWkjt/AYtCwOpDmydriJEg0
LVJCjY1R5ftgRNZWTN5dA8nQotjjoFkpfJQbLYLn4Brl3whkoR6s09gRYQCR9OOMpVgaOCvZnL0r
PaiGMfxIJEvbyML6LetqFwzGRrraTkuD4uh7QFzcDDzKRKIXzIb8h32G0kYzCftV49IVmf2GT3lo
UU0a12xwnJNJo1Rql4C5sr2G2NevHcX/1qr5DS6chDCCn9hYcSw+OOb64ZLpYxoQ2yvqPwIih0z1
2tbK1UeYEI3PLW3bq2miX510hkfDVjUe6AuiaYvUrsJ1vXYG+BLCQVKfKAXqtPSWAVOsQKM7NFId
ocf50N3BXztledOy+LNu8KmrfM4tD+lNtcbrpKeIi63y4XlQ1nnv+mAlHGSNWvuy3famER/Mducl
TbY206k6R/FAdOtKqLm6VZ314tpZeyBlOCyjggAogfl9U2IgMPHt4nG56DUSMQbK3xZLuiIKjPkQ
W7Fp6s8jZ+wKFEC3TE1sKm5KRmXMQ/qeGKtb5ftHzxOc9/rgHux8/NBbZv6usr0NCRIOlLn7MEIN
6wR7O8W3vzFyuRNx1OymmHmwWxlP6RzRqSrdOwy+/dzI6hbiVIi9qtpHpropvcq3XWqxuEk/4O6u
nkwvqgAmJWTeRoHkL91t12tXZIj05An610mUT4aTHkUc0OqF/wJoC4dKDY/Yz5FWa7QIHXP7Yuhx
jxlBVG3tAbwYbg6KcUIzNA3syVrr7WUkMMFRSgi7Org8XUuMyBXn9qoqOAUDxzTZpiLWPRuTayY5
U2aLbKvj6IuivcfBpx/X4VxElOsJvpmJMOjMCiIaI2AvNjJG5GJkSiJCjYVp4wixY/2i+uwa5s6G
Gt/GBb1pRAKpqbAwXmg50Vq/9pexhKII72Od+vTxrpUfGgzg5IrGVWhrpPZH6+SXeG8ydpfMaV/L
gug6tlBAiEaFpQnjT28G6VLDqWfDM1xIBxVYN6xdxbG8NILeXeMse0Tmpk4c7NcM9paKocgCwku6
QMoefJyaMsdNWc45EcGIEd/BtKOnJZ89g0JCT/2Wk8dawFBqdUqDekGq29ebgJArSn3r1wTci+q9
8OgsuQdVrSvPQEjo75gyx5UocirPAotvnNrLjNflGfRMjmnhXurJegPgXBJwAENBG6shgbrvzYjp
ZE7LMTwiptpYS07LJVbrcaVP4LewRxEzhj0zwETZJUgGaaDshR5UB62j6LTH8mXMjD+sZ9mqVqPA
ObrJwrxcKhd0Vh5ZJqdQ88So+WJGu77x3ouxhh7E8ihQUte1iR05yRYtatIGvwiDycD9IOq4LJRz
KMTDDfp3tyeX2OSYEnynOkMeyHdVb/Hw1SaOFCLGizwmwbAAtsFcEeohzuXwJ3XMbZ0Ty7ctauzc
bFeRjC+27r3+J0p04BpykeB3BHBHq6PtSlnfRmlBXwHSkEK+KdJ4nU+usyjy0V4OHn8yMWa/G1+E
W5uHqUtfzKb686ajhwzMVgsFxBENCDbMTzLMnnqJGR+RK6ixpeUYCPAzdzuzax9WorCk5jIjlXCI
g+wvjoc5Z0FeoNG9XdXGiBTxhPc5iL50/9iH6bis37ogjTmVgruRdT/KIMg2sf4XIuo3DUm1VvrE
mrGxLGJMDYgwekXyB0QIDxmDAcfF6cnICKLFC2cvS94I36RJ3rExfnSVf/u5hktG13+zICYxTWwz
oIhnTxu2wmBNNzLLVk1FqJ3tCxcCriyy2rbGv/IcwrBlyl4lq/JDBg4DJIcZV9lgNZzCT2Yb+ODN
q1/ln5awP6zsBXP1G0W6txyi5heExB0bL3xHM7m3ZC8sh42iGP+gQrx71ISLDKPFohO3WLrPhZ7+
60z9e2AixO3YOO3i8sdUc9o531iWNTLjiQrGvwM5eufHjkwqJf11UtZVJtE6qSjl0zLcVUJf1pWr
L1IHgyQhVBBb7c230je98Ql0zr+niAg1tvGus7+Da4SzqoPCCKDGLVIZ7caBIgaAGbMh3975KQ1X
peWosXlZrK0UEyQZDuROiE4dwZ45PpX0EJmalMdhVNO6tVd1LM0jrhoZWrCc2ObDiIPVGzZl2pG2
ArTC0bnqK/EQSbetGMKvJ8MCZsgDT21obLpo+kgY7TOcc9Ze9SZCCHaRjVuqGF4gxQJL0SXGLnFL
8+ibONFn7VjPgwBQ1MqWZn5oVzr7nUa3hx2irrbgTmaBlZRh+6OXJqurj8zZAfqT0FqoyL9Ng3Ej
N+Qt+55+VyMDEuqociN8mpXZY5DVJ//Jh9MZmj99236KjHO0mTwIKSEdfC6hsyjEtVLFlHFOdDBd
EhBKfrcu0uFo1t3aFhiDPOvYoLBELTQahj/xoufTFQOp3yI6t9VWR52c8DMi82/q+eeOpn+HYYO9
AZdWV+9ivdz6wgtwkeuowtLZVn3aIsJDszBRVZzQ/jfwPWB2gSDT8Vmb6YCIeI9b+150jcNECmxB
nbTvzGc5L6oWGsVQfTR++uGpr6kb3qWDmUGykgqnwryIIU5DgR5i97XSU33V+8Zh1FwUQbNDL4s4
OsHbJVkZ0Fcxx7XigBxm8SXa/hAhV4RTxQkV82UogGDmaH0DXMtB3LEF9+ZuMJhsU1WNmLG8VRCB
LiHJtTDx2OMXKF/ycny3I2xjOluB9PXn2gi6vWd15qoin+xkwWGyWtq0YHCwExQfnR1t/JAe20ox
WlnUykrzxIKRKPPcDpScJEXhHXHbJeuS433pFTAdM9tZaBh14Z0efc6sjSvjX5zkD9nyYnsoB8uG
s21u4cm0wz9EmB7GtdE+aRImYZj7yMizL6+q4BVqLDhMV5cp1aMNIgxaI8JF3TMtEF33pWFUyCFd
HjAnr4eJXLafG+VClfI3HRGNahezA/ygZFnV+qdduXevgitKRIxMIfa2zszos0dARY6fPOfQT4Yh
O+mhZa+T3m/WTTaerVCR1A+N18KfS70qfNF7vv4plGc1Zs6ympiftBAZo+uYobOYwoCrgMm9J0Ze
zSS1agAqM/SMIX1qKLqFre5AtQRwYitN2/mtFlEZnRlgCuhtqdjwQK3GyYfkYqg3NzGKRVLKkuGr
RpxIFlA0Zm6KZz8DdUwg85SkYlKQhTX0idD+ygM8IzYb1pIy+AOr9VdkwbQcJ+3eOcxDaosgYuh7
Fq99oIaL07Ucy4+q0F/GtqFedh1zLUEnUVdne3bOB3KF8G15mCRD8ii162WGUa328PwkRkdOqEqo
Tp3kVtb2N26VYOmIHiNdTwTX6wGrJlPZLlzmsavYCnad6/xZUZjTu+WQqAp6RT/2lqapyl06Eq6t
e0rnVoyoIHEFlJJOpjQIwlQO2Yg+Eg+90ZtV1vLZh6GYnlztNxHRtjRBwgwdKoAJdgdsgLsK/PzS
Bd03ef2lYKhFHoM2PC49dIUKvIF0i3WvqzeVuc0m71qo38OwtnOYSJHS1nlAJ+kY9cEsCnOV4WhJ
JNnYwd6GYeFTlWO3QNtZobPCmXWr31D7arILDsRe4AmFd3o0Uuuee+ZKRqHJQMnGs+QmZCH8KdlY
p9ZHAgum8HeavLPQpn4fZ2+dEDkl0IjSjXXGsRqLLZsxc52TEbT0ZGFqkbfwlFgbLi4RR4qR/cP4
LBgLKokqWSZxtZR19ppqwQUgwn0Y3EfW6fOMrYCKmGC5KV3cxBkETKeABmUVB/aVUXV4P7017Lxu
jdeIilCkPyFpLz38aHPzXW/iO7BoxLDG+kfw4tsIdazgPpSzCiZvHLHj6z7nTMzV70tdwHN1y5Aj
rX8jH5FROtgvg+BNafPjDY8VmFjYUZfQXLkxvJSgRSpJO+jjeHqwZDhL8PHjUuTJxmjli28xyQqV
V2IUrRiK1i3mlwO8k3TZGjQQfoq1SIWHMiFpHTXQ0puxPJiatollEBB2/Qlq9eGPdbrSasIgU4oa
m5o61KIgWVXOsO8rt1uYgGjYmv+Zdaat9PBTkaRftiZa6yTlH/WbUXeA11VsLMkrf001psOxkK+Z
iP+yadiNWfkReHioKZjjdW2jrow+SIeiCI+ZfFFy+KhFEe9Uo7zDOPW7JMJcV8eGcQBk480JWIJf
T+ngHeFef2aljGhbSD9gZNe2Tk6R5QfJIfFYhYYHq97QCoy8FBeV3ZNY9A+G1R1l4d3i/Klk0250
Pq1y6EyQrZlY1RRTMIsxjyhSB6P6gNYGI7fMsBaWIH+laT7Z4fCaTQRBg8SgcWkpq2sWXeMyxHEK
/zu1mXu0g/7GiTisM5c/PpX6paibHQw5e4eV+yvkVNuEsvg3WSjb5gQbsGh9F8kuSpcgIrRtqZqz
p+If2dIKVz1/pXeCF8+tiJdkEScm8XIpIm1Ll4x7fHiuw+BYlwmTCDph1ArQZ31qXoOMccYoCMVA
eljE7Y+rBa+NDC557yLyVLhVGHO5WbTto5NG+G4tmeVit+9P4+Q+IkFKMaR7D9pAX08RAFwubQem
afFkORS2oiU7KTOiL6bboQFO7sow/c/QzN6E7JNzXTcPEA076Gvu0k98uBJKfmSO8WdXnCHUXpzE
nG+gvQ852JCV4vilIxMHZ4qfpVe4B87GbRnThclitjcz4TB1FHa9SGAiznKnve6AeC2DLH3yMceA
JoOQkVngAWamy7rAqFz4/qdc6XWJdGgSQMftdrQsPigHlsw6zfvPCmpzj0rX2dWfQV5bjBHCsljk
1ovnueBMtL450qcuOqnkOg3Hq4zi78pKGMRPwSbw7B+yHHsioCc72IQWgWZTM6hOk3nCuGyz9j1t
bNaSl9+tEiWrFX36GTWANEPdwSwv7Xyjp9Gzm1kr0w6185gl+Kj0GUCO5mWOqli7RpWsfLveYwxU
V2EE27irp0Nlw6gCY/ikezZJYpavP5kbAdSaHMVLFZbeS7pXKss3le7gQFNXzzWKLf1qTmrFccxv
hw1/Q4p0BOCKcSlTdNKtRt0yuGkOWrj7TYKS1eMM/oHE6Uyi8hZJTupDtePRTmyYwJorDjF8uG0f
VucxhEs7B2OLvO9WMIfQJ0cvnA52G337JZjiwtM+BojmcazFK8dp4cLirHKZAArXWiajFq/BcTKn
ga0Dp3DA/kcbvE4nxp9de4RR6B/ZGRe9M3RbWoc9Vohq5fFlrfIZZAe+Kqojvm73jhV/FTRtcq01
1wWhscjxLQUyXg01o0Uy8UDCAETLCOJA2J36aARS4sdk+6JcQ05x7HKZwmdeDanc5ZHC5hc61q4c
sV8mFWosUXwIyqP5kiU9fBGZj8zwIAnztoZ1AP6bDDoF/WDAqi7NU1IP+qUfpMPeCURrcOWdNn9i
DziC/kkRrtjNp9ohECL4DllhzLC4kgIMqzlTUKRVfuWaDaWTNEJoJ+tJuvE6sh657+5zu5FPnjZk
2znnkgwcZ36BCuy60z6r0kdptu4ykrRFttcQbsi9YWUGPlgwfzhywJMvng0iUjUoMsI7ZV1CBBw0
cQ1l0usbd5UF4rMsAIRnOoWO42TbvHD2TTyVxE2H9BClzhM2cDw5ZIfwZW4iz9oCevD2fd4x+Cjc
Ye3bKgAAPSOJHbW1Ii7S8HJrOdLObIMJo+ksiEUYGjvRb+Npop2y238ZE7MJJuNWJlSonVHcCRfT
dYqOVr4r+XWi07g0+BKMEfOPKUZoSo18r0uoyrE+3Ty/AkqYZo9ADGyTek1KrLyw771jk+KE9BkI
ugOGTF0chOHc6pavwoL84plmsXRKDx/z8NWValdOIoZNiRkkqtSfw38TTKaergxtHvR6er3TrfyB
AdFctK7xYwokd1foz3YjHhn178rKvZ0mJx1Bxz+aCY9j6WCElxPvqEV+2xR+Q77a8xckftO15uQ+
IirHWe89SujYpP20e6UTEeoNDU/sCrdAexyzBvSmHxDt7g5tN1pUIGF6KzzjqLvas8iDP18Vat8H
E9c7OM17kg8/oastuREhh1a86wvaFkhUeYzY2sKLCN3uJa7aQ23SNo2GQRZmcLcE06uF7hvJSjUM
gYUQ+7SS03rUODkxCZsgJ7lDZoQPRzU4sE4CfwH/68PzoeTGFfk4xT7S5fWJsuvXeRjh0OHz9PZ+
3bx1LrMdh7N+kWTBGXthvA5suMzMpU5pF34RfWCjGDQckQNkqjH5rrvgN/OLf4nDxS2NmG6VZm1y
Z3yTxcgInFXlEGVaNGw3q0HPfiPmX1oy/YVtMu0l2/aqt3smgPaFIKv9lFnDZRgZf8rOQWrNp++Y
PtWvEFqmqL2IIeUcygzCTB0jawWUnEUL/aGOs6Xp839lYxltcuquhQ4LDyRD8ROKTls1BsEnt/Gf
4LR8haXxVTTAiy0J6FF/w8mlFvU2jATgXwgeq3laKaNsx3qeh5nxIWwYou+mIdtMwmI2nEBxSYcM
ZIq1S9o8o9l0z4XOwWOWXbgN9E0/Rya9GNeKbxhflEYM3wF8L9RuNGe7t2K273nxR8MOKOhFGdum
kCdyDyouzl891GGfBu9GVa+6ylyWfYqgCWUrn0h+gKBsdXqSLIJ3KJlaHidrtFCbm1dRkUrUmZFj
CE3BGdSDvXPCK8z3a9SMqxE3KF4wUrwmF1mMPl7YSp77yMbC4968St8NzfCO95kDzwx+8ybbcUzv
pnDCoOckqzFUNyLL/3SqROLfzz2G7nUkEjhg1V0kYcy6p6tPMnkaeqPbsTGd9PTIKdkj7I7Okjta
EPzr5AGMk8I1G9fM8pnxn1MCjirFP6cCfqMOQnAQ6Qy60tphgTwDnYxfJ+ebSAWhwjLFQXvozlDt
vaojr0SEvXegAnY0iGlj/Hkt6Qtlihe39jSqo5ALl/pxnY7doYBavpm0zlpiuPdWYZpRZE3e0XKh
JKmg5POjOw5EKHAVlS08Ba1ZJFMBxcKmrZhdSbGS9UnE7MrWeLMZVKbRj2umnzUEC0TTMlxFYbvn
FgBvAUmpPCQZXeIouZagT8TVwZusl/mfFZTFt11MVw/k+q9TyT0AuY+WM/olp5akch7KY0CAPxp1
EEvRhTlCtUvoOnh0PRrQtq5JBFl7WwfoW/D4Kq522OhDeWgilX4JLX8ZSxp2tyYTVjkEasToWGsU
O2b606XLL2WgR09SiG+sagSMfKJfPoq3q+K/ZHT2ieE159leFlqfISAP/OG0U6Psv/x6fCs9I9uz
pP1Fxm66bd1MX3EdyD1yFc1GjbLTzsHLpPb1PTvyG5cpaJsgla8GAaJFz+a9D1mBY9hmz8Bdsdsj
rzWqQXiZ4IIgiXheDy44yEy0w3yFlie/DPClglmvD29Gl+JUkjd48mytY80V+bKQsB1AA4g12Cq1
rJnT7snXWP3Z78tL7nJJFHKTepoSFDvNzL5aj4BYbIe/CbB9aYrHvJMRwlZKNzaGlZjYVPJvLABS
kCnyKL4QtDeZwCA+TGoBB85aY0UYIB4ukiA/+cMMK9DFl1cxAUp0X+18mgU1RxTF5ALb6+VHm4Ez
UmFans3eBtHlbJEkfkpTX1eZy0jOl0tGGHBeSIX4iArL2MJI74qNMvovzErzTJcpnsS1s2iLel3A
n2V8D6fAzhkZT2xXJM7ObW+SkQmbo6haxZyrWTPVZ59IAWe6/qaofCxKJZjTWvjbxi1PljPcoaDu
8CHykMP907mKaTGoGB0dnhWHwKIplIVPJ7pWkfhQznM59CBWyfDM9eZR1uVRUIMBet2ZNQJwUI9c
fDMgeta4847SEVzYwJYdNx7ESxD2Q08pR6jhyDUai5BoNd5emazcGBkWqKxcpgi4jsfMShuTA0jN
jSiFefATAIvNPChI5onA7A+MjGVggOXJhUMH0UBuJGR2FRmGF4m8w41GJluy9yKjbpeD/LQHfY93
a6233qm1QujBo3pqwWQ0AstSiFkoyeyN6XIxS6k8yjeF3SSt4t9e7hr5kqfZqUBy1HS8QGPmv2R8
zSJCGUmROwSzjTDkLrc6eiX1BR0X6TYHKQrYnSvRfPsLI6ix7+yftOY6IQKtjK5UhOOEQc4g78DN
LoE5/s4vMnTJ1nvZBSbsm2WHN+VHrwoXKQfuvo5nVEr8GnfBHebp0VXRviJFmZXxa27/C5Tc2VN8
Bc1+H434YeXhvWidG+hdzx7fIuGf82S8g7k/ht0NuWE/TtklNPxzGjRnlVlPU2s8If7uNaBziUc/
0bi7WGYXfT5STF7o0BqEFL+a8NrU7dFHWdCa+lmLgl3MhS2aa64NFDzlMvYl1uAOz3T/hz5HV6vv
oZd9mwW5I1yAPUqtxaSF9ZdA4VjEMdWMLa+VtXNSpplBz5kZc2vCoo21E2X2HALcdg3KMyG2PuYe
hJz3Sr1rYn9EANrT+b83Wvoy2vI2cSzNGwIDSQGPweo3df6d5uEnZ8o/N+PQhZnxcJPoGYMIQwev
xDhUPdko2FnEYoU8uBX6dBhrdWqVdq2z6qkUw1qoPVSshU82SuKQG4MTVZzbfA/OkxZZ71otzzZk
t76O15o94VObtiP56tjH5Je0R5PtOK5QZHurPPmRdqRjy2zjktvyMw3yg9vEb1U9PYJ0OvZEaDIx
/vM8aJWucWq5bsJJrBuldTMBBBh3kc6/jKqnoOFuqsr+c2anpuZw4UWKMj2+Db521Sp14L3ZpFoh
Z5D7ajPwGnM4+L1P9AtBdDJhtvsRZvFbXHdfWXe27OGKYearoN/LUlzHdXadPqap/APS/izjzUg+
OIf3a/GhsATXfpRuHCJBPgCSKogeKsKOkPbXpA4ORZ28cFXbdrIBis7OmWjjdSFU9Lq9VkayTcK9
6ORpqr2j2/Ub7mrhoqhhH47WEuMWd4hwsUX74lFEdSS0LdngM5kOMUpmCR4umcfSX3pFTtxlZfcr
kRNgqM34SyEGLGLDXeuORHoz3hjxX6qwQ0mfbo7lr7Pc2AnV31LDvLRCu2sushuTD37+5jsKaKGL
TBevx7G/B+oSKHGulPVmsCDnBYhX7VmCQnTNbJOH/dX01FuZlZfR/f/PA8xS4QF803E0xYfzLO3o
JSjLS6nSa58OjzZLzn3G3WGBvNGNLAcTA47vHRujveHHu8bldM+78EUxrmjts8ZdDyPG31KXdy3T
3/R0bbvyxN0cF51rcFAJGNO4x3xMrirmxav+jI/rnDDJsiR4gka7SSu+xk1w1nP/Y95GoHIxzDAW
86sf5TKvk3syxNd5JwnAC8I+sL2V774P9SVqsscAHytqN9JftmN3b/9NASYTiL4sDergfAAgemmN
/oS33m8vTnmniTkNc+we1SlzufvFUUgOzWZM1FGvmZxm6WWUKRBGdfjP1JcmjyoyLlwKdxbS/2jQ
zPy63Rs2a4oRZHzRnvNp4xmEB6W6ztvc/KvMtl6ZAN2tvr8LrCH54JxIj1xFW1wY3FxdPbm6OMai
PnrUzfuQDGfDZWfskjcmyBeCt+c8Tx5pYJ9s8ZtLeY7j8sK9DpfS0v57Y20L4Viz73DJXejs8+sJ
5s+zR6ekKiuHWwuZ2OoZMw35ZahuYGtBnn9xrcuhU8E5bpOHlUL2a9mj+VMO7yB13XVVn7md48Rd
Fm/OKM9drN3mL2D+7xdWewIJ4VrRFSfREz60+2CNbyJJjiMHXdil75aKHiMAAWx6zWfiuh+OM9zm
J8ro/dPo/aia6GGlrrAQnm0VXX0c9sRYqQL7K80/zQeuIx6+ROcOUHRqLxxfLF9edZ+/Jd3z/LPc
Dnei+WpkiXc5eahkesthdc1varKTC+1bawoIqNMLI8fXVMobDt2P/w4dHSapOVDCMhiOH1hDb4nn
fYgkvjrN2rHkRcnqu2zGg2eGt2Ywt7Hfrw2Ua9Q/brtb65r4jCeJN/nXSvtNQWYZDO3r/BKKLN/5
3bE3wo95RfFZnQ1pvPX98JoDiunTs2mop1q8tFZ/Gxr720vKC5XUjdnA1YFCBfBho/BP/ffY6P19
fnojZ9yXJvYFFFzf1uYr0W54et6nqb+mmv6GpeajAmcB5Ao6iP2BXWM7gnzgyeSA4HYWFd7NqrgU
LND5nBzsYjvnEzJWJDd+vYRd/yq75OpEf9wrcrCt6GFrzsHXiRfxzxh8/ne8lln0KvXuPDTFyahA
qyXRdhTZt21ln82bPzUv4SZMw3tT/FNh/0yhe7NH7SUO2zNA6EvhyDvDw/Ns7mOw1dYKe3Z58vz+
ppvpu2TJaTaESniaQX/nZpor7W7FoA0s2FyGzC/rv68xwA3aEkmycJbhrOXv84MgfPz3Ol3zoPWv
0aT/xiK6IiBQ533O78Ltynd24BfbPQR+dGaIfxuj6DW1s3cz1t8KHopmdHF7y3snQwIj09OAZSZY
cYvs3fbM54Z9S8wDxkwFt9Hnntl4g8F95zf8C48ay3JxjZQbnR971d2O4vt8eJnm3GWtrab87ur2
h7uFVj39k0tHxfAoeliFs5HsoBFE4xaSeovXrALTDmK7KdptUU0nL3A33FZxEjAJnCDawTHYptSk
BDvxYshj5s03YIz7wuPekyA5Osa0CbQckCNZ8CF7mU/2BmZLkLY/sZxT7t52cKOHoWGa0gz7OYTg
HdXFyfLmJEtXXYbyfUiNX5lr1Enc/ZTUr6NdfjvN+Cgs768d+ucifx614OqG8GNdC3hH/5pCoDIz
/1hb/tauDJiHKFPR1VH6wi3ni3E8iB75u1TVbhLjXvnDIcFZWQA2wXBO/swI6p2vr7wRyYtbGX3M
RfhYtmFnH/uCf4DVySvVSjjmkjuciP6Hir3BXnJf2nHKywuoDaQv9wgH8RSRlFXAez25xZ/9rDPI
G/NNfOGQSM4IqLs8lEfCPsfR69cdQnWnPyU6QAz4O+3wy11UBAX7a+68seqTZ+LZNvUwfMEFt/gd
7UiAQe8xQg/rRhdb3VTQUiIgTxmyFr2fekTcejeAFkWpO8/2v5DgrOigtIYMkM0CtxTZxXzViD9m
qJSXzmqAFwd2d6frFfc46geuElzUODyrbNzMn/NcUWJLBKZ2xNd+qEjNmH3AdqAOXGR5jqg5fOc7
DdqrK4GDpoqbVmfLaw1gmT2NQXhfP+dldvExIZIPY5gz4eqMeSURowR8EkvbxUgEA4GnyEzZkWR/
r7r+ZoHzJZe9qoN2NjSbqB7pS5Sz3fDnsvdCaVyTQGXQaMm2HtWpj8vdZOMQe/Y+ksjDPV0/CaSt
0Q3+7P9Rdl7LkWPrlX4XXQtHMBtOodFFGqQlk0wmXd0gaGE37IZ9en1oSaM5utDMRJw43dVFFisz
AezfrPUtyGE2swnHNnYTA7QSQ5Lvf7vnpXCN0ogFtLczeZz1+k/aeudFXancXerfmTbSHCeGNkMa
FktKdBqMEkIICHFgtuUW7sJq+e91J1dLRnOdkn9ZjZu+f4SOSNDOuGcTvDZg7yx/mQifSGY+F96E
ashDqMn2lV7flUzGoiHgT107QdabgRU6h2RKGGF7BMkU+9iY73qGt2HrHTBJjdO6BdJnuiJQE5ag
jMlMCKCjIQOpvVQLIy6ZNuBFyTQoTsR/ceOSlDN6x8gOmzX8P8hzhxKoNwax4zxICMzxrp0g7Nng
S+L8ALZzK5YwC3QW4JOzGjitg+wQDOKMV9zElwNyjJJ00L+Bsm1tbqCelxQqTu5vC4krSgGuU6Su
vrX1pqsn7pZ3gH9b6uXlU5CRYPjfYIwnf60Nr547vmjgzlxfvyM7YltuR90/JrMdMFUgCgj6bD/E
e80qQD9U70W8tGoxJH3xnobXFClTX4qj25mv4yV0xweU/e8hA3O6rKoHv+0Frn6yufXncrpr2vGG
luzsRfKhR11QNTorwFcIQ4cUAOlyFeS6dsfzJsUi9DU4jGpsE12OmB4RyLOkpuVZNqPOYh2ZNsv1
7VNyZqV/XA48hQYzggcREbHWELcaDVowhM2u4SqMm6uXwSmky72LDE6+wbzobXLvevDX6/Er1H0W
y9ORiAKmXGthEXNJiBpKetCQztmgXfX7bI/DA8/tpQ6HJxYmD0am8QjU7+xqQKRKXo5AzcrTycKx
s5SmdcSAYw5wG98Nth0sv82JvrFTMqo6jjXsL9LlaSqjYMKBMQ3AgVoaBX5NZuEOCAYL6SHoldgS
u1cRN0dHskrPA9ALyN+oIu5HZ96ho9421RiEk7/nBNpaEGbxSS0uIdzD4NAATsmJHANtO/Nma264
49a8Z5fe8zBYJOfO9LloKiaEjPiCd8tBOCbZ49TLh6kV57G0g9GPTxrzvviRiQBZiJeoRyxYIuFv
vXv4q3vohpcktS6m1xCn6ROX9lSxwbWiADg5DrqtYmCltdchvMwT3aBd7SYN9uxcv1dW9Fhx7CXN
IYvtMwJPJmgTfbAHKCTaNfwWUHaTd9Vxh7UGHddO8Fz2zQbn1KZHGGoBHGu1ZhdCy7Okc3ZYjA9S
MN0atqaWHTwdBesYn1PeAp/w1HnaQ8QG9KleqpQPjgIvQSK/dHN0LOTTuU+s9F+TOTt2AqXI53JR
ebV/rBFEm/bBG+XdFCc7gRwlnZwfGLuDznKOpBsd/ogxWsFf3aGAvEcrk+XWW13pJ5XEO5I1Q/iu
QAC3lc0czzxPXCoFTaKHw9nuP6St3bUdG6Amv8udYk+IUmY92CYOZEh6lsYThmAvvlHuB4VpjceO
G8JhmYeDK/2drL3D8jap3/Q+17aay5tnrny8hn+95fysVsybkKUcs8VNB8KWye/yl5wW5gt8OiYO
K66VPx3/zSJMYcRSyYA6CBcebE8RwD/TJNyaAG698j23wsApvcOoRY+msC6tLgIv7h8TrTvXeA6Z
kK15trJBEEEiBGccCVsoMeIJtG25RyVDZjiWvE5nlFAFy4O57/p9nOzpIXlP6tNfz2pQ1sS07yTT
vWK0A0bz2y5GQ1v99W5MaYdkkzw7JwaWyRXcJzvNdQ4qGvbweTZ5QhBCr59y5d5nRX4kIvW5Yg1H
GsnBNbtDRquMSZ/j2jzFoUAxDH8EylxowDapx2Aq7Puc1ThaxXObELPYzt+qAdgzSCYyyetyJWdt
snhsLnOV3w2VRp4MtZZASItypW3i89xz0RVwXl3C2Ck3jKg6me2bObCq6smQNqqNjD9d+jrIAzlR
Nql3KsCwop/eMUnaLB90DeGnS+R+sotj/jhTk2T5LaoMloriomvgy8C9uQ3wtrK/L9z8CGtg30z6
LiT+DOAQ1BvO6Lq5IO2GAUpgQ/mQJKRIJZLkjvGpymh6yGQfE//QwKlBL3uWWrJJLX4SIpsZX2eO
tII8F26ebGPO3n4qWJlScnvzWU3lYZoxfrc5qi1Ri+/cTK0dCqMSzhVSFR1b1EOTFiBD+/AZADG6
/cpqg1M4Eq9tzaBGXUknEKKp/wuL8U9f4z//F22i/YtG8VVWU4OrXf23X/7rrZT871+W7/nfX/P3
3/Gvd8lXU7blr/ofv2r3U95/yJ/2v3/R3/3J/PT/+NttPtTH3/1iW6hETY+IpabrT9vl6j8pGstX
/r/+5n9AQv4v/BBmnf8TP+SuzL8/un/4P4Ajf33Dv+NDLP1vSOhcgH+2x5IX68l/4kNM52+O4eEh
c1zTs+F28EOKsvmLEeL9TRC25mBgsWl9QIv8Fz7E/hthayblh/AMIWzL+P/Bhxj8XUCRVGU+RWWx
kE5c3TY8/kCdRTA/SLe85fe/Pq5JEbX/6x+Mf5yHMaqcGsGNNQwRrg5Lw3cObKfQkCXqNmVhYSEp
bQ00r6TT5yvdclxyM0gGUzUKb0uRPC87ApUQ1EOKGnsrMCXqeZOkryOmuKCl2cU9bMnAcIcr2lRj
Gw9MLCytu0OdTa3qYZkcbXMTTqpdj6b70FjaXrnJBOiC8PjKV3fNm89dT3VibjBLh5hsJFQnlIye
V3BL4uhpoY5omK+Puu0GphZy6kWEB5eu96o9zfE8omEiuZ7nCQ+cPkdULkH1mRXjphgVKZ8TsbLa
iPYOxB1cJXIzOiIj1I+wCy3QQhb8RvFd5gZ0lRG6CYujzAWyXI+LGG/eRyCbnRlso/IfHUO9JCyp
MFPM+zINjUAP76t5euP9JMlSa9y1WyfPadE6QZc/aYqB0Jj7EQNn3PggJHsMjevajOJN3rCizQyy
eXUt44nQiIe8i6gRWhQLzoJLJtugKHueD8VbG5fv3vKckFq/jl0Da+HcgsTT+7e+alRQgIFqonw+
WrTKcQgFxR7riTqAc74jFcr9ESTlwKXfChhPLKrBujYvkFZcnNxoynyEn4U5sM3v9VtX1fm+or+W
PZkVrgz11Vg030YYsqsofi0KqRVMz8/aU4xyJ0IqAQd38QEaG56qcLRXk457vcHtvYlrV8B4Yo4B
rsKeqdGaEucqDEkfvSEeN8A0kXLQWmpNsUEVrHvVmlU2ivDSaxG7YeHV5SmubSvQG9SUmYF9lTTj
edcmh1lfxEKFcwf8lwamBTWQk/i6IyjvAIMcNdrEgjUlpms7EjS7L+lJVw02+G2bAkUcFn6O7phA
ri2MVPj8IgbqBBH43l5B/NwMZbXkr7sPTo3hUc3Ze09o7zF34YELZOi2SWGg8bLWaiZ4W/Nep2n+
RMWy5N8UHq4R5Cexxo0kzIp2PbXpTWIv2zZ2lwTKZlKeus1e5rp6bs6RSE7VEkiaOdDmyCF4HWZQ
mKg8LuiXIPkIYhTH2UxPIJWbqwi7PyJlSzWmHxluFyD09CWaz56hmADMm2iZQVTuGjDub1LJt9mo
1zVGtHVY5jlec/nayPCVPEAfsyvkiUKPj/IRe5B+FDEWeD1r5mvFsCLy2OuJYSoOstfTe6s3H0sQ
lZRWV2MYXszFNN4n7F5N6GDUEexkQ2xn8bgoPUrrbFT9uanLX3PonmxbZdhWSI20HDaRmTMQ2qa3
lCf0lgwAgySxj5rtFQe9g0FBx09EZ3LvqSqIR/sWpw2lSLhjUdOhO8zImh5atSnY/xBVzKQdMHn3
7/+nFNWaO9HdhqKBNksSr1mUz6qAPcNcKySY0pjYM8vq2YiSnzwklyrt2Vdm1oSUiGgpb7AjNF6L
/qUBkC3D/I8qo+PQLFi41iaA3N93BoZuN8PfVg+0JUiXGrJBVgLyKpRAKh7gSN5Aj9lFxSZFC+vM
+N1loaEBks4fJl5rG9wSq5kPskyhsJBJYJS8ebn+say5Z1j+2/o7bRdPZJmjZkgRX8fAcJIW6XFl
v4Rd8+k60wuSMIcfkx1dT0VHV0AsJtOFxfabpYxP1HVWqUucDfF4rOL8Uk1xUEUgMkrb9RBthcBH
PQM1sdT5JqifuILWeY7FDUclAbEAyxESZGfmlQcuOfZrRadtOppc3+8uQ2t/9AnEhGZlG5iEqiQ+
2SOcc2XLG7CIP1ZlkQSlfgcLMjQL5QMlorHwHotEdIj/51NeqTszih6T3GOUybagc+CfoGdlYGF8
dhb7eiv9wjmMT6NgTxkVPiMQof+adYGSU/VnxJ5iBdIu173ASsCVTCiAZOe/exYzCjdT6BroKrfT
oJE+3kcP5kzuIQ6WekvYCLTDiLjIKCHmoRDwxxsnfWuxe4WzZLi5YIuLv1AeyRfGAbZM5bPvjyXS
koZv9VLyJOAVIM/k2UX/lVgzURt0ZFtTyd8xMW+htXf8kWm/oIG1wk+hk9zQ9CY5qzwzlcxPokZs
Lqpa7FsWqJPsHiE1pjety89yQFFRiVZuhkVFGnnqtexjUoULrHkQrF+qXrbrVk0JpKby0QDrDeYD
hrvQvENNLdv9RENFZ5wPIK467LR274IAX/wPk6netd7EuEomVz3bX27V1GCb2z8jMBt4fxBDEngf
BKncqqoOSomdWuYuXHnLepsMolBatFrJUD2qrnl2kEbjuQzMUF3qUR61ZEzXngAS0/OUQM2uH5TF
74uBW9DDAKZi/5WNn6bUw8AL5t7sz2LSvzCB7R1e/N4lfRk+cckEqPmMuviUxSfXxJZFpLATtQ2R
G/pri1GwUsAUeqaykugN6ftq+52GGI2T3v70GgF+GTmrF2NhT0VYbTl8RRM/2MpMLtJ/4tEvL2Mt
1xg/EcXD8AX0R2pMVfj7ymq4VvOuXrG5Xblm/DSNaJRiRAyxOV9sK3z1i9bdj9VtalA3kMoMYNrH
xTUhKCDpA1qmNSLy0l0XMhmWoXXPXKRuhDxbZcLaXQ43mQ72sVZJkNQPrAbjg5Oga4qgAANPIMln
ftBAGaeif0rme3J2ET0O4VLRoMOKjYjGk2evNWDiiAkxQUeU4jEAlkNZf2iRH3hx86jUcsJG7LJh
fio/A4mOYTUK/U2CsZW2pl/J2IcabA37Po8TDNjzY+TMPfkCloFF3maJa0mfUx3us93cG1hL1z7y
jwGpD3WbcdMa4ybaXm5j5fJSoTgo/dNItO9mrs+Z1z+YGGJQrC+hzfqmZhbqJ81Fm6srkjlrU0DX
WMN/Q9hjMx9w1CHKqoeCjyMN1d5Q897M43pt9p25t9Edp4jm1ry17R5PL9x7b1sLMihj5NcIcchK
sRsGFYPLU9hyCg50uTHblPC6Zy0aUIV58a/flDOW4rILyMZ6r0h0QMn6M7sUl55HJ1YP3RUZF3UP
wccbgj697SAMwW63rB+8BDsoFPVwL9IkAAMRTF67tfTGPAxY5R3GfifXphLUhvR2sVnRrkdDnBPZ
LMGGFw69hiONLtSNJrHrGJMxlk2/MwSoiJam5Gg33bBSCqNuow00yq7BXgpqRj28Fwkjwboqn60F
1M4xQG1lVjutR604pdp3iQF9at3nbvKCtIHMJutPX2E+9yT2vQxxcOumGxAiHSqqha/wnI3I3JrB
/XUKHXBHjKTARQKs0AjZCIznxZP6VzolzWm7Ki7dc8d2pLVLlFSvI3TWjT1WT8gWL2FtvpfcJAQB
DT9zcYwdxXy6Q0Wd+sm37Y6Eu4PPpdDlBqlT3LlROr1VmdWgpP0aR5GfGoPdos71CyGlPecSFkpF
EdPSyg/ldDIzwC+gATAnRfjmevgALXGaBIk/hiYEmFRnVDsaALWqxbts8k82cUSs1LdcwyEKvqHf
+XhxlzPJKZGu0B/MWYdWahwc0E+sLCPn2FnoHnvS3a2p+9DTFA7hTWdmwofeIcYcG+QEtr+yBYbA
AfD2Kurs02LjGgm534GazJGRJpBKXHzkMNmxhg3Jtu7CL8O0YLKBzuCnls2GwOM3UtyfoAhAHOeh
MHWWxnw75UPMQDuBR33T5jZDgpQ+h61ztqOFSK6TrCcehgZLIXCrFvfZ8JrSpfG8BTKcDfUB8t8r
4n7U5lp2cWFV2Cla5thhxq2eDRuOCZpXxtCcnwor+wb+bqA5vXcou+iqRsqWVaJRXiZoy6IwAVSl
GMmY01dCGMSqdnTYKAaxk4SyrQaI2gAGxMBayj3oLfDeYZhuscWapQWYN1h+dtEaKAgWMkBGUi9w
DUZSj4yDqIBZICtBVVo4R1MD1hgXfJtHgt0Cy1tTNrMK6rNfDDzCnz4nrvdyzm8dMsFVy25kE+Xl
i26G3trVUm1Td7baUgivm5YxmJNXt7TCwu5XFlZwr8G02zEJrntc9+JiWWh1VTGeo8h6IpuUJ+4c
wTJP0SJPqOOi7k7DN7BlZ3RAdcHaoosXsizvCjC1sqHa6Wf/o9ffIJVlK+RQaA2JvwqSisQUJTHX
Q1BmRtq/9HX8MDjgm7x8uRwkNfuA3AhXzslO1X6WLV4lFI+rkvUPX2E0w4/u29tqIMC1vs7eBB4Z
d6pvvqHmAvdlkXio+xguLCA0oNQjMoAiY4cBsAkkOzBB4queupiE9Az98/SDbpxU8cqW6wUuJSsQ
P8jKQMbH2cmaym4nI3aIYETXnK0WLgtE60WeXXwNc7nn9M2qmhx7rTs8BS37UgLDXlkljbsq/C8c
zNe6AaNJRpS3Girqda3BvkcKip4BciaoZESQau/zki1DrlBrqbJ/nmxST4QHmsiF0Y9Z1+YSzRet
2BGY5VF4I+uSJoAWLjYmFRsUChhEfQ8nJ0R3ZknoB+hY5mX3K0sWsBb/uq4yiqBQgA4ZxXPXESDu
k7OsW9oxhg7JUclLMUiNdNLfKOt+PLt+mhQit5G0w1UW35TjPo72sJ8GRMHNsPfz8Hskm3tq77Om
+ADuec58gnq1xaeT2QAQUzxCLsE1FGkmZSdP6FRLL5Ks49okXcLOXnOhrZFWLlCFhHQGF6VgrdIf
BhI8XMqXkOEOoES6HSMlkVO3N3bzTjMaIvnPr2WffWRCa0A07MwZQE0Y9yJoc7kLZfSMBh2C1khg
OqgaGF4K4Wj5lS1GU+OOQBuS0FgTbby+eXNaVmZtKhFMsb/MXQa7+Kn5iDSs8POz47AMjat3Q+LO
S/QQdrE+wH53dqWnr2VGSAZeC3cbUzF4GoamjhzctBiOuIS+pUy01USZHHMF+CzIW0IsV77gwxjK
DABTGK0bmzyNYmCeG/GMqkGdLsKjkTRLLLSOEnwplowxvNU8yNcCGdwh8sLAy+CEeRbZAnOkkJyd
+5k0h/Qm2TYHHI7alqcS+4/mjQ31WRjsnTPTeNQs8V5ipaaL2Sk9Ao2RQhYIF4pYl2DjSF3gXi7u
VGcMkSApa2WPlOPuWD9IrUIF1lcpXPyTJk0X2hEJx2iWN+gpU1ePz5FlPWkWLZNZ5YxrTzTshCtP
6W84x09pSfRqNuBr05E2VNneHgn1KI3iujiQPBcDBvenFnYXbYrv6I7xWNzF2mvIALzX2yPRK+hb
SaCwia4L27M/QH0N8U6tbF3d4t6o1nNyFzexDdK3xmHDDCPNDTi0eIA8D04tGQdg3pj0tC5PE8BB
cO2TI3LfGUsrqoTw0WqjaddrrRdEyRSM7SmOKycoem5pav6fzoQoaVBnAAkJ8kw31qlnUf/fVEHp
OPiEPlSV9ZwNR5FhrmgHKTdN+8Skho0EYWGbIRyZXjPIApRBlkKYTV9RVrAuu+9slH1zkz9kUryl
/oAFdWjENuXNJE37G4mWdfSB5JAs/uSgAdrqMRw4AygdWyJzNU0VcQhkdeq6Pm5LHfmxk+W4xYoX
CEf6TgjiGSRNvA+Dbd26sqOix/KLgAoubV+vPGaqK9+1Hyj0EQX37sx6v1tnvWMeSCW9k1Pxi7IL
ZlEz3VnN+EsWEwC0ejxnk2OsIX1Ddf0KK3J5Lf2jcuYvo0o1dP3ZbRDVPpobtXX1vMB8yB3ToTD1
p+hcKcF4zLEgcNhfRe1CDEIYDJgJAld3HE39QUltQ8zQJap6UgKkj0AijI/sewGWhc5XElKdTnTQ
3byAgMvB3DQ827mDVqkbXbtB3GxXvqWengI5Ys0RniJAdqp2X2I7QS6Lh2ddeotjHeeX7dH7Stt9
LFgfZRJQo6eaRxGN+xLvN37kcMtqnMrQNOY1TdqvNMmvxIKADJVEU/BVMwlt0aNuO/7BKbWd1vhH
lRnfVjLejJyZKe6Et2SsL3ZJNjDWoReHk37lgL4hLr7/zZKUPYrzPOjdU1M4MYzFqgmY4r0xeCpW
7YQF3gWri98LAbIEVRyZ7qUorRs7si1zE29N3ti4DkcuRfp3XlJevCXCz5aBNHHsdRi4HSWw3ljE
JfisQeFTXnqDMqvj+StH4muaCR9exiqyBUUb9ATXQswho66pqXxxHq2ItjsDhjF3rcVEUJrlhxhZ
uo+ClqX1B4sjh7Eh4gTO1kZtbFiSK6sAghPq166CJKW4WRcILYIKqtYEDIm9VMRjwyM5N7pr7XL6
E0qUqfTOgz1+zFgg6bFCU58iB7IZ4mA5LU/OiIs8saKHPmTYie6d0a/rov7nIJ9d0lxSRD99xFgl
rQ2ENrSb8K0CH0vHUo+HQObCi9Np77JiSjSVZbLLjfk6tPNKYU16bHjx20nibwQ/8VYTtLEFJTlv
DxY6RdjX88EoQ1TOFpIGVnv0RAIcDfscxjYWoLCRh2lYQA2fQSEdGL7BItT4EibDOx9NZpBpw7vj
yOzixM7ZSwlOFM1EvBX8SiA4mC/7MWEqAnSK4NtxJevY3ApydaDoMz0ukrzehPCgwWW6PLajqtlF
Bnv3XEfKwH0a9Xl30kh0dknG5JPxsL0a50ZDEqWl8YPpK8RX3EB1NWlAcNUhlaI4eJ7AzDoXJvLi
11bRHMgabbFf3OMgYfRCZgjoGO3SGfGtmvJ+0xJIGcv8qkEa1Ti12LwzxIvmXzOL9QCuBRPpCgN0
KzNUXn6Ot6PFNKNNwwEm3japYgCAqJAxrSzHgyEfgbOjC/IHyt/yrXGCWk9vfqHqTd9BVyo0jc4n
w07Yzw3TrPya1RwQ01CfGFW4O9G1Xzx716Ef+1sTGSnku+qaGOW1t82T3s9vPI4ghhT6y9mrM5PD
1E72wqCYimPJmkf3isBcRg9zmcEInTkddfHVo9w5dI34NSwShZyuPmHZJ+UCyNmqJbZjlbnjxLa+
O+EmfepjVuepB+q9lAjycaolBxZYR9y/V4Pp+NarwzVFVC3YDwGqp/iGWLhgP61INwlzA7qaaRVR
YlznRTHu2xJPZdRTampa/4FZkcVB9I55pdpWOk9w0aTb1oGhg4ls1znlBZR5dJJJRe2pMc6HgbHK
BYAP9G4PTRme3a5Av5n5Azoq4zSayL8JXxwt4BAcmcwKGYdniUqOmXaoTHc8OWRVdUrHVD77P1aS
zlieQculptsGIXNbrYvNoFEE05fJXmpoizoW0RQhsAIGvOpkgYEt8qb7gdhXc56Qb1QMflp33M1g
bKqOh7TlT0crUV1A17g1SwafvgFGzFPUoTqyQ8hCQd6AQ3DaEPWz0eClHjn6gP7A635I2bO7k7tp
4caebFUePGTzOx1Y1SYRaNdmQX+Iu5+QWRdxmNGN1l6PvCDUa1iWOSjOCI2OeTEm89eO+JRKF/W6
NrowbwocETkSn6bofnSjIUiQ8EfUN8mmzmIsu6yzksCM6AGUEbKcwm+04d24y2AU2InvbIF14AsF
MTJH5Bn7TJy7yCOcZ/m8oR7Aeu/al8lhSNbhfNBLRD0qRcWJ0tFAhL1qfXrwKnmzbAgoowM4cra+
Rq7vMKtZkYQf0hSLbOE6pdsQSc2qlBzqDJ4z7ILOcTbst1qZwVQxQnNpJj1jegO9+wI90V6Tw+bg
EiZVaJqrpzgmKM1jxLMGkDrGX2XzVM8bW108/XP2zml/ybKLEDlTAOYw3rtvPkUAiPTwAXCYkx2t
aJf1mEfuMyal7qkjnM+5hvV9tp+JHnSeCuOa07GCKLafLOPqxmd0rODmHxFa873cBT1bJcO+et4T
RuWV373G5bPB24xLxyBwQaLDrEh+ZlNCJ1tsqpHdV82k9NOvr6VzN3dbq3wsXGJ7cf62+rsXo8zJ
oXq/6INzFwLnZKq0tcJnjDmkD60FEP0pvC+Sa8sQdHiaivu8/tNTjsvpqxDQKec3a7gV4oksyE48
h/NvKF5s9y1pbmUW7/35jzOwzHOumnvK5lPXr1Fszj6uEZIN0fHCIYu98xihEcLtR5uCLeatEVcd
BxHeFypyP8iI7w1Je2wPuqIXe40HeEfWT5U9I6ZbuRkKipNZPejOyay/9PLFNX4KhkclCXO4Q6b2
t1OYwR9ncY2q31S8FLbDAyRezca9Kv7E0aciAEingNCmGphlsVqMcBPgwYFLOnq35ace3kzzM2QE
FIpn07haIalnDCvTesOL7pNklbHVMjKThpfYvmqVyHmfeVxmGH3HgjE8jMqJLYGvbXicrIgyZEQ3
cQD8MVp/pZJnWS2vhLuMcnx0vgvs6zmsq4MJ3c2g4+9OZNyk/U6oa416F0RPyQV+55nPIGxqccZR
7WlrUgsHfD7H3npVw53DUzsrgC7ExFwEbrIfk70VHQpxz3dm9tF1L7N36ZkQMQggC3uAKtTsk7re
Rz3BIUOx1hisDMOfjk7UMAas9z7ZXvQXNcts7Y/N011n+E9eCra7GeMJkx9Wt2bknJSH8JTgM4MB
0pxzFDBzcuk9zHSfA6CiAl4p5wO1BBUpl3T9Pvb+KoEPZ1BKxfDFlVZtl2G7j3J1ZOPM8ptkkXBd
c/NxE3iTwqgZMUPepfNDjIWP4f+yPAtm402ZbzHFxkXPLnn2kDd/Ih1FlovBEoHstk62igoNb1La
XdL0BIoFf9hg3PLoKm1u0oS8oi+/NzYh/teSiNNHe7zxOds1S+2nvU1OX7pwjch0YyqB9XxlmtcI
YnbTrpuQ3ziG2aV4XOhsA4kUs/zkFjHSk4RPXv3x0qdR/5X5r2F+A51YMpOaiSkbw4bc+tXZTCo0
z9bjNHyMNc53jNYGB3rCEFZyFhvJMwengahu+vQgisZsc5DVbnPkFY7zZxoePAbqxJRVpAlwsU6/
I7W0npP5Tr9iXjnfVoP+VbDDLgdawCUkEPRLgoIR5Qr9j0LYxzTQeHY30rsl5sdQqy1vI3tiUB2P
gOtKl3BMNvDpi9VJ6g6gaBOX/PCDnoR0p2+vD/GmhEcc5MTv2UEkADH5WEtTbgCFMdBcKX5do1jE
6gUw5KyPlGYY5UT/jb7KbZ7d+tf23jz9tWzv8vqlmkDP3TDiRuOrCD9wlJIdAyPKf60G81Qyt+tC
/mAClSilykVT/8jlzrCOJLtP7b0Fv1SA6Yh8/IzPLjsnN11GoDqUC3dv0q8XfryZ0XQ2yG4H+lqH
EIKx5yr+GNQHO3jy2KgYqD6vk4sPgGn3Eo3i4lrrii9PsipAv6k5fP6+d6utU4uUIsaRVnDPc9WD
scvYRFJsQX5cNoYfifrN2YnkxkLi+IRvrZgC2yRHLM8eD4eD7mJzHxeKDZJs/EDpNqN7IeZubfF3
ReLGEB9MOR+KnQpior0NRPEVHTckx58aPQjr5RJ+1H3PiF5CsgRnt/VLlhsczfDH9jaW6JK7SVAl
aTAbc3IjYVnCR2q58AkXYhnUddVqUQXH0yKVDEmZoVri7QMxX1ILobOcYkQKExnb4Rhw2aES0bZd
W+G1J2UTgIty+w0kA9672iaYzo63uv6MQeGIa55LH+AZ+36hgG5ooAGdCjTAa1ZivRTc50wbWBZt
HdGsHU7VsIS+hAy995joSugvrtxk4BPD8Vn0xdbr63UJwEirtyl/YEPPo+kcEJpbPUpFGLxMgIXh
IfEKMHagWZIYUav1HpFkE7vTVhGjUzKEyLMXe6B1vmrtH7AZ1CUcRQaZiTbSl6eBussBsbz85cDF
AB86TxH9NztA2X37ycl1z3p6Gew/Fvdx2X9PbBDo1NYaUpOZimkSCuHy+yROejIHtYUBNkYHDNmv
/164/Koia3uugMS/W4ARS5qenoNW5wG6MLhGBMpDSyQf3GeuEgatkgBXP0LmZMBqsKi9eDzmKUZ8
2PLO5JCD66+Vw6wGD+jgpWuLCU3PFLBJuFHc+5Z3ZPQxioPMyN8sRBzcKcvbqybS5qXYK7AEEsdh
RWFcLgwfYJqaeReND6J5yqheU0op/7vp3gHTrTzBq2Y1bvYu+1D0QRmXVibJvqvXNuvA3vquKrGa
3Fuof+rioyWCvuL6cSIuifBXIm+yeDSHjJE7TgfGc5ShIBe5wBO6mHyud6ow1+yi2cfLoG6Yg1sR
zysRlGH3qGNrjJL5EZwvigfIQC6Jy2zxRWgt5ewZQdUTxOb7DKe3J9GRwgHixKEZYUj8YidHvdVA
ODEkQhaBKWQ91AhJcoaRkdiICNF8WkFOHe46x37o/JRXIr3ntMw4g5Z7zgyUa+9UxQDMRP0GXGzU
uIGN7lgigNAjAPEw1LIFd1uiE+uTO80tzmUX3zeVfiTaaB/2bFeNt9b8hKbCg5K8S4FNZUxO5CPd
sqQ8lgNX0TTu0BLwWklDj0jOimsoNDpQ4WuEMBhoKibqwEmq3SjLA6kGu15gcGdCG+UUOqa486T/
6KHuL4h1HbrppFU6K6pw0ynSZ9HT6cpbK/lEp76EGV0AHDyRb4LAV5yjEf18n12zvrozY+1cRslD
HW6F2bMc7vUD4QlXxzd2rt3eK7O935qVcTcwp5MiDVSLXaNPF1ITsi93nYSIrFCaiyU/qpiAH3rB
OC4jtRShHQhIic4gKZ+rcLgqHdd3Ah59lsZzrHdvtemyLZV3RQv2qo5Obu1uLaF2Xsy817Nea0N/
/zeSzmO3cSwLw09EgEFMWzEpR0uyvSEcysw58+nnYw/Qi5lqtMsKvPecP4rE5NTN6o4u8rTKSW1N
P6M0+1bnjalTHlFuG1Mn0VLYSzFZ5yHAO4NpKhK4FmTzU14RCJeLf2MCK8IScFwJ0kWAFk2lZpPu
2rr6xL3+Ryb/KR+CtyUZuSTPQMMKZnDlBwMoWHwM/GkrEbYMIVYRtgmKzPGRAgOiUtOQLC5n+2B8
VHhwZOlLAvLNkFfSWTBN2yopCBj+FuHRE1Ic0pgEMbaY/l8d7ykm8EluMF26QmYTwNLY0ZTdhtfJ
3DahR0l51MGOeGl7i+U3Ip6l5lAn92j1E+kc55hF8ubQq+81jwtx7DDjQAfqfi5SrHDUnXzSAwVd
8BmsTthhc2xVEaRwirh5AFATLFg4UJWRYYH/U8tnzThKu7XkSfIH+IydKaSGhrc+/4cF04oh3JcS
OJmA3AfTyngR+10unmPlCreK38TL6Mdy4Rs06sZvffhXjldcInTaKYkjKo+4+eSp5iA+KmuTREBX
PsZc2lILyK2czOiiOSBTXtCceJToqqnXqwGiHEEpmk9M7ItqnzxcRgVCatcKWgwleDTyZqW/pRzA
GSXbnfKQ650EQJpspdwbOg9pHP9EykEjg10dP0tJ3BIdZMXFn5K8CNfDTlAYG2QHc7wNqyd35Ton
EVk7G9WR0ng7JDPUqtfIVLE1crcfl9BJ0+NMsxSKPVHWST8p0Ali2N6r0gOIk0KEhUP0D62ZAUo1
O7Ln5JvLyxbCUwuAR3Mv4VAK0k6pv5fmToOxltF84NFWSUWl6HKd6w7pcsIvrdGaaecNYZnTt9JT
BZ+vM/0z4biIrgtk0PGtEI3NOD7wdWr+1pTOOGO4MS5M/Ib2htk3Cz9G+U5rNYUdjfmWCR+R9mQ/
qmenFTeT+SgZ53PpSHYRL5B1ZgOzvx6LG7+5G6qXLDnKSFLj3eh2VqTtjeLUrm5lWRJvMbvNdKZn
3BZ1m0VkGs9V6WE6GPon/1mibJf0EuOC91FtXKqKOmMr2ohBeRCY07Nd7BCsK7upxxcn30YhKV97
pUyBVn+y+Z+g3qvBTa3HhAjrX+g/G+kWRn8M63gVlPCatLgCbh2z1CNY/dJNW5gP5nCiQj806aRp
njC+cRiLxlW3ySwQfqlhcET9FG9bV8jPenUM+F0sQLf0zs+0WtMLin8R959UfGgA46NLTzPOAAMW
GKSZK7srf4bV+9T+qwVPb21pdVLHnRDv58rNrcDia95lx67bi/41tx7YI4kRGggWImqb6WpbRru2
++kZ1PT2Ri7ZOkcLh1E4Xh3lapOYX7z/ji6hhL6OJJfwUXiJOyBcjt/CyUuThR3aGw7dPpgk1syl
8PJ+knAdvchxsI38MjOw6mvOo5b3Qbfl5dUVRMpo//LeQ24TMCx25kvqKgv7YMOWK4/IMZEkUe04
eDj31311UE0I5Q08zlon/gjvFXOiRjkzY5jplXT9kUIMcRSCj0T9y8fOCyqBcnmtXxNCWFPxLKUb
NdHW0HEaPXAp/3OUSRAG/Zvrp98cx/CVN1/LN43MRIyEoQ2awOQOwWXxpwwlZfUp13uil8DG1ur6
F1U5i8l7Tjj08okdB+KQyTjKp6s5nHEehzIZnoLjyP5XUB9ZidibCv41ucLbsjmF7alDYTkcCnE/
mbe2HCElCUpF1DgWm2zA6PWno8Wg+xGD7O8g/Is8AgB1AniWg+XSFj/LC/y4iPKzrtDZIrEcm1uZ
X0iI02HbPUn1DBPScl/Xb011qRmb3lFj96S0VNtGeIY2B64t90f2RV7xqefUJRyWHhx7lj4KSoEJ
rSvf0PutW3T7TC4cRacw3XSdNxgPgrPXhvIMmmMMesD7ZYmEitrlbapxa3IhsRZX/jYUTrwL4fT1
Hz8Npyd7lf9lyAcFNj5O74Hy59PiTF6ZhyI0fS/AWsGs2n1kumIzrn0ncvWWQTq6+OqOhqa1yU7N
lLzOF1H2dPOjN6m/hpwvGvdeh4CNgZthr9B2EZH0qk1FCYqjPfi0wi6IorTAldR9EzNYdTszuHbz
flp/iZWDtIHlZGc0exoCICXe+8TzHY5W5OZuA0FlF5mTsFkmzR9poXYdlhYJ2iizoV2JX5/l04xs
dzoI6klTtxqJpd2uYoscVr/sSmJ4oxWC9/JmBB4BgGBEzbzX073kHwr1qSQAXJsx90bzpBLEIu1E
NB+9M7hzsY8LD82/1J9TvqGh+krqhb4mePho8sYXwl5s9gJ7cxzTq/6TUwwsrF6LcpwFxQpsmV38
xemcXBWfKD97kaPyAkZ75THeWeoh5ZkwO5fMfWc2Vk7ecINTR4SdwFreTYVayAsNfDgvFdjdfnxM
oROZ3pcGJs7U5pnb0tMmktzeMs37ffDZlQFRxpRM3HCnqxhjhwe1GzhCkVR7Pe1Tta1LuyDwThde
dWBxobeumLp0u+ol3PcOHxK1E6gYvKj26DmyCxTLwqan0SixovlZqVviijIgZXPNnLMOrwB8FWsv
LrRPCBrYYmpgbCl/G4odD24LFaTuuuQ4Rp4iW/0PQqo1Fgh3Jspp/W3YK0jXM2M0keBrVT+P3aZX
gNG3gvlMTDdNLzFXDhXnmYuBdi2vRRdVB+bWwAasY7cikwfY6CLpB5ODGAUW7wQ1OLjDtOQ86qAg
pNwq6osItq4/KQw8+ktTmJBMu2/dVfXRtoyzYO0egpP/oyENU6LRPwlZBwekLano1u2yylLIsQTf
JGcybDgW0zediWoTuDTMCA3b86ZULay68Ea4vFGcXSROg2SvtfeUxmwbjjFBzn1Kx6tePlqkXQiq
WCW+fd7yRtkU8pcU0ucKCtepOzF6w7/MAb8kw/KQK9vaeKJgHDkx8gMeXJ5M1PWZMrCzP+WbGu59
ka427jYej6yyllGj0z+EeV84BT3j+kGNTyW/2hRzOu8JALfp4OQrmaTHiMfXgLdF8GklS9Osep7H
Nz3cCek2TF/tkzmGjAWHrzStNYc83Aoww6KLyxNiGhSQhL+JeQb0QkRQp9FTDn6+I7mNoLoJk0J2
IhqSL+SIBOOiMPoK4j6U7xnzjpxvBmWDj4Sh15Q9vowJUfcDFRd7YzwN2KCtBBAA5y4IuUUxHCmt
PKBE6wbjrz7uTJ2wXBpgfXuguQBOxWqJcUPSytcCk1DFqIQQeeagqlass+mxeCFBN7UDhY8JlKiy
UfghSz+uJ44/eSraZBGD9++z3qXhI7D1uLOqlvKQc9fDzqDCaFixCEeyauOf4v+M8qulVIv05x1a
QOioWzaeW8y/FA7gu0JZJWd75CM1ryH9yCji0QhAgORySKoKfrnKNdVrKPioaBTC1WprOb2jBP8N
L5FxdYnQprZivVrdeGSI7fKMejtHsCvkZorH8W/kNA+/mvEukKURvya7s9Xsvgxx82fQXLEXDplL
eus6dqaKRPsjGS3rcDhr+TvHpbraLQ+85n+IHfCH9rk8UF2L/8BSkdliTifhDSJf42EhpzHtXzSf
p8JWJAdI/eyTZYasxNMkXnJ5pwZHzThjnlKmTZrvZwt+2T+yJpCHApnfImF4BdaSGEC7qgfiiS+c
VvczLaawOUfEhozpdPzZU+0xDdopMDfHiLKNlVfByqhC4nTRedmtdOB3loQ4aJl8X8N0NKjs4cMe
+6MxHozuosT7brUBoerQn2Ruy5PVDmiWaGKSULbx2sgdMvy/Cccu37DI38jVVr3WwiURT2W6Wd7A
le9itAiqhCnpw+yv6panUcZo2vOYdym1qv8W6FQg8nv+wS8NsPYBwWRp3Ym1ZyU/SuGGXAGPEt9K
m9IOXhuVHVwOinIbVzdN3Sfa+0p+k5nT+vyjrd+r4TMWtnPHgUn3cXxuBiKPTsy4CiuKbIcw85PV
TRef+BfzbuKmw0O97tmILlhWC+nAMtj4OwowieB7iRCmNgguQHt+nneG4fXtoWi2YNBWoeCmINiC
OG8OoCk6D+l/E7LcYWveBSlqf96B7i9m3qNJziJvSFKZKp5SsG3Tvag5s3AqLTJkhbfADR2OF42Z
tBPeWXjZlScLlhU9hbAzzFOKr6+6lsrvCg4ghSeYJCA+hM+yeV8VJ7mY1vGw98vvcnVJKHDhGkVH
PzhS6qg5sN42Mr5rka/uc4x31Y+2bnHtbEWdBW/fqIxKuBJE5R9Q4iCOjHu0ySFRMIt/mfqP0FNz
ztalxbKGE4ir3Az+6eGvttpgV2d/TUuA/GtUX6vk8FhY0mPQbmrlquKoSdIzGeDwvYeoP5nhL0oA
8XvFDUG9p5nDyABmcEkQ+3HWCbz8mGlfH4sDVGKTIrM4a403MpLO6WsV7GXhu2m4ujgyixvjQ2WW
4CgIHIqDXN8V8Z0rKtcYR8fNqvGIl44hhwWSc7hl0Aw02VZlo4c8IIEQFw6acMpI18J4EsTDUH0v
3rsYZHCE1ClXt9VIYGn6rzIvyfBTZzfNYEw4+qYbET8GxbPOv5QMFbVDRjeLj93jTYfcXadfMwlK
Cr9kQsCnTbYm0QM2h4ZMBlh4xODlFCjXQhKGtrLqCdqFjkT4ExgdvkiUpTEoRzASj1LHsuBqMZq3
PWhV2x2z8qURt6mg59UIyEXVSQgfNaDyBwne3qwk0KbXyEHbab756XdSPbr202jdJb492CvK35CT
vuT0kIvMsaryuyxsWboT1j3t8l7aHIdsRyl6Pd2T5lut3pvuOUgPPhAl2M2JF9YHSdlFNFvoxDqy
3MMdrMQLpm+leuZE3EnTI2qvrEABrTvZIDpq9qTLeS4Pg77z5S+KizH1oBo91DZDmvLTOXyP44ds
kQkAVGooVzmkAVYS1pDG1rC0uTf/5P6A1xPC/2/I9izGHRmNA6lIJlF+1fAb1YZDRPI6oQiedW5u
eUfWv4L2HF1U7vJzBAUJNppnmls5uq5QnRTBHaMpEZf/YI9skf9gNGnAJl713PPEcp9AiyVfI0js
8mvwcUghHn/QOv17Lj4C4TJIV1UiIZQzizEfO+66BzOWZmIU0Jcsopv0EirkV6DA/9aMcHndCLO+
E43n4TWPIFRJQaLiLUHDsyxriszJGnYWubRetv6Thh1VU/Rqjcqp658G345CoypgeBo+ao/8IUBb
pAeWAmRwXMvXSTuz5jMk25PPYsRPrGADq+gto0Z7E5OjDbjIGIzgQkNkCikTA2tVRyaYwt8n4y/P
ZT6+US2KkmCn6pdJsYU/Y3aTjyzypnLTqNuUYOcFhSCgQT61hj3/ZSRcLQ1jR54ESd7VIiWxZ84A
ToUJg4bExsr2VdLkpFQ/8rDXjXsX3ozyOGibuvRSrkR99U7EKiUHPECCJZCYnqvvBkzWUJz9cc8P
6wM30DYTu1zFCBr8deDSZIURV4OsTD8C2FTurO8nlv7y1AFJStsyuCJ4RiZL00z2UTYXTcEJtNat
oDqaV0EnV8gTJrB9KC+nrg///XAMX+MzyN7i6RhmPxXRary1VG6jqR7QZSa0Kz3UwUuggMP8ZnLB
qORALVM+LDndfOQQDdOGuhGn5pBZg3roFA7xlIY+5yxvk7AjWy0yTlSDEFbd1p8yHX/dayU7xNg3
5uOLkP/qzIkSOi1ewytbpF0GmyF5nyHlcs5KPf0eNpp6hsUsNAddMrWiyZuWust7DmERGTfMLFYo
UgCPWXPa5MFd6/+1/K7cG+TlsyWsf0ONS7TE+/6iRm0d4D3ThoeYbDtoGRLuPzvdMlokM++y+M3I
3q/WBXl2LRLnLcwcnu3t8m0W5H2965/CJ6e5mm5a6aw0DJmKh3qaI9lrC3SAhwXW1GXEi67RbOf0
HkofzArStKFsfSoOeXdBtwR1++gtVsX6u1N/DAWgBK5kITBQL44CDR7X5S8W4Q/i+YNPRijuunmA
Lyaid1Suo3hGY847AuSynLKti2IZ2dWnjqCnbT+5Bin4zMxtMLsh/M8XOebYN9AZMKraJILgnpqs
iIslE2+r1TkuHwDKhY6ydLxgNoyE8zSBx3lTdig95FQ+SWLXBUKqEgJaPE05luaxkD7IAfSPBchB
fU1D3ZVQRjbz51IaLdVvRvISzLPeejKhRhRT4+RgQh7Q+ETUG5GVzKOShse4/J1WSwXyUwEqSZvv
CiunCVpr1gdtTdkpN9YntxRKxRcfuxbslx0vPQ2byJ2q17I5E7I+MhuEYI1oyTATylt0ZRyru5pL
Lxs/m3iTASUI6Vecf/ky6hmMOR17sL4j/pYnbtOPV65rfthyc9au5vT6g2UH/+9qTfSktQRDB+J5
OR7VdhMW19KYnYSMVPORzGf0Pq1kJ/JGw2bdu1Pklkgkk3/U5xA0flhQFzUkZBQywD9m0UfTrSHN
RGYdmqD446T6MLJPxMnQkfuiOhNwoi012fExB6DRg7cGhftK/xHEbSGcNai9EB6FSUVsjqJ8i+wv
4vtAjdkMq1fj7zuL/PTg3CfucifQdZGBDdHLBTP6PSv/fPU98l9a96ByupI3bfrdBkxHhOh+z92n
QKw6JhQ+mgXLHhnWxE/Vv4cYzhd0IJFeyyqvrO5BRZ75HajZyuM9+6FjLDLVLyRga4NQVx2+vBS5
eLhts4GQ+vEOLl9k+w4MoiLXn45R+q9KvjcRR/+pokwBH6qVcVKTW2/pOKt7Jl0f3EOnK0SW/xZO
oRsZB80HdVyaWK+N+FAjtuGYq76HsCXU/LE1u0tLGVeI2iZ9E3hcEe1a2B87wWtr1Jn/EhLANRKK
VPL0Y1IlfH8mzpqvJz9eCAihAldy5dTVaFLD6Pzs0eBXLuYoVo7l+zatPuXynjWnIv81fVKl2dyy
5C6KHyp+Pl+98kUbEf3IAb9wfmuTS3KP56s+coWDc27GqcC9Y4fLzoOEAY1bAJrPX1/KsCHAJMjW
OffGH9TM0KrAmwgXy9hbSY9uAYpENNP9C2UXY8FZD2+RiJNwiwfCSfNraH+nPgYRarwBPHqO+NSp
xZOO4mkcU8o5A9y8dK+t5DWJEIlh4WAYwwvAEFuuZu5T9u1aYxwfMBQSzDEdJYWzhtc17oPiY3kS
C/EkmkB47JoNkGkyvWqOvSY4rfztsnIvSwLXBF9E7nyAnIbrJNpgNiIo6MOstjS1xb5pLS9ABhXV
oJuJG6dL7RGbm366I1VeKyX5VxwaSHy37AVZ5uWxI+lOaRyyZSRAm1B29AMN60L+VpIfYHtd3lf5
MVM3IUZHUe7t5W7oZWJ6wu0k3UbwBsPJPbbDXHKJKxM/G6ez5OaGdNchyoi3n28+DzoTmq5ttGlb
ao++hj/i7U+yq9I+FQ2TpJuWJ0P+W94JXXlThkcevNdfkdas04ErWjiyEnJSCdIW3kd+JcIecPL5
N0bYvK6TTx/30FuSzuIR/AYKuUMECxBgmh9432KYo06GAVhTeZkf9OG9Wrl0aDFZaJSta540nIz6
hO8RFZ++xvcGu49WMTnR7R607ijspt0koGYoa8vAjE6jrb2Krny8Ehq+hvUBLp7eHNS974F59es7
JIOtoVzuNz2pBUfjaDZO0x1a/TeL3se3qrpgxCcuX11jUOS/lkA0rqv9+MgtgDDiqZmh2FOYlEyZ
iUzElvWZtfdxeiMgHfQdzQHDa87u7FWbgYN9+dwRFy7YXqGLqD2/dR1rZnvV1ado7FfRX2F95wOL
7wS8MOJSPlbiVl38eseQRb42yC1kkV46vPXg7Guese8pYAmmZz1/CcpHp/2hyvf7nex/KyWukDXo
n/qS55vWPxc+x/ffgYcVDeYNSYpT3KN+F492W/2WeIyQuHOD1itEAsaRokBWNsoxFjLv0dG0wt3s
k6cYuR0DvL/34yuKu4Xz0RNXJfPN0Tz0biKRKqu3MaN+429JCUX7b/INkeBvZliQpOYxZ/muQ5mI
DvWGxMyqpUOHbVu6TilDqZO6K+68t4LQCl2ZHQ3YTJxrRqvPvPxYDlet/ZK4YIarTP6/nyM2wDzc
NSRrcmSY+c1QQaJF6mPRzXYMS0igE4FjwRJIQvttXe6I5E/Hwjq3pm1QC9FqG2M8h/Jvpa/lDtrn
aPYQB180iYM8M31khd1TKxf4HxL5CSrVf2aYWiaApTLh9H4E5GBnbLPwGDimsOO2W3IQpyVDvvyr
yasejvzeUHwAy+CJ99GtbZq9dovjpcckmvFwdCS1BDvCzxPUdIlx5EwU8bVPgwph8CMj7yk0jq7y
1OhUafveSNM8lKRitwg8sVzDfFJJgo9RV14dTES06FVA3RFd8A+kmE6tqgxsKiqITeYb+Rg+bFZP
hOG4TUn7oIxI3knSdcXaufI/heq7nrkmD4M9uHF3ELkUub8jlwtF/W+XAf9SCY/J41PSXxaBtt+2
llhuK+3ZSzO4bWiR6Z/6r6lnh/8zhXchfc8rR42QXWxG0U1mj5F5g/G1QbxEcr3XuQLyc8QY2Dd4
BF5fHLrqP1SAcOY0wGL26hYb1YT7q+eqQJK0ql8rsbVR76nT+7IX4kw06/Oyd1b1N21RnCAqkNaM
VqguzkrNDsmXZS8UN6nap/U/1T+BRRWkAuXn1XJ1L3etMXC5NXal36DfpOpmIOJ1MLECPwBU6UYK
JvkjV5ElUSQtjRWydDyei50P0VKrIPnrCY38Msx9SAdlIX3n2ol3hh0m4qzFAWwv8h9Qv3gm5Pox
okgLuQ2WRAN5R8gJFTS2/MrIm1XoMT36AT8RaapfvCI89HlfEAPAOC5yi4VMgBIQZIF1dqJRcqfI
ezIWpcRDFLdCL4vTHSRRye5a9FAGVjvtB4aK2Ih/D/So+rvZf0Xq71Ah+1N/O2Ys0mCsyef+grlX
LYEd2aM0BMs/cZYpdKsDQslwRWzQkhCoiuvjs+3oTQRj0+F0/L5DkXzHztTqh4kwPAZ+rHroz7r5
pIU3PlODspOa0Sg2c7tpjykVHtVHzok1xgFvXe9W0z8NRUwKylp1l5qtv0N6JxkQselXnZ397AKY
SWmCTQ8KCAxKsRH9Wt5b9XxZuLD4rRX+lOprDrYxFyI5xBz3IDQJ48aUUpvR2jGBqiFFCzlfvqDi
UVVHK5AASfeNeCremIMSRCXivekhVsrNIHxIIQwy+0NOgsdyUcUFB+PHUuFSYhzI6XHoJyfmpKby
g9LlDvWTQ3JNGGzA1cniCiUyj3EYoFBTrn3YcLYHrB/sTosWlqL0GsI5bg/8IHoHvNywh/Qz5SBZ
+3jTFGK8rEndNG8jKy0pivXWVPctw3d00fHrzerRZOCr8Iprw46iWIYzS6/2gCsavwuuGAv9KYPd
askyYcPwp5NUXJbv+1Jwl1VvFR9+MZBzw0NQ+nyXPD784L7cy4veBO5KnrbLh9/5r4YUtIiK2Swc
QCgIQQDZMelkZWUP+RjpKK+ZdriqNfNDnA9KeauEt4K4mW7n5x8cCgrBf9FzhttomLziwhZNIMyS
MnDstG3JiOsX2Gk/yEZg2UMACpi5uF5w0CrlBTuerab7ZeoKO9Xq+J11bmjEGZQPM57NwML1Yk3i
hRcE3QyQ9OgucfupebJZBZojRibwuLApV7NHt6e3aujoVBdSD0ErHFBOlo+CsZ4Uw5YOFq6CZcvS
OtPKDxiTAMZKQdv7YKgmM9PomCLtS1vgb1gQODNoSEFCGX2TXd2TA7rw3sQY3cNXRQwpw04LAoof
a01oLltDa7Uh6XDL1wZEUdC3nwZuILn41aRrNR+JbFqpzBSUhC+i1FTmM0IFXdHLk3rAdn3sIQ1b
EVxTQRpv+StwRNfZpV7tZjBdU+T2035YHVAr6Ty4vXFvk7+AawHqQL0E1ACvwFzRqOJlCnWax/mC
Y0gxp+9FFjV0Dqcz+7NbUGbEyMt3sgzOc7aJpvto3idkiWEPlcY+cEk4ArCrIsz7my2TE2E/Sc+6
rq26/ik+lOqhlkhDQNK0kSEfeaA6k/C7PFXAYqJBJkTCU05F8Xip6V/K/H0PZtaDEOe6jjClAyu7
UJSiAjsOKvg9qKm+o+E863a0g5sYi/N/fipin9pI/n05TJdf1P4SmxpCh+JdaYalM4EMUUahrsrg
uDlLebJXBalGXzKIvFCcvzFBz6CHtJ2R3mQ31OdepuS5ks4TLPNiJwmNv5ZsBCG8cOHMIX0nyqdE
BZpZfza+qyxRV/cGhUdEAI443KPFTwDdb6CRANmiEYW5HACsjuo1zakUwHgM6c6kHkOY/Vp+8RBv
KvPUae814oyJCOw4QD3OIzIZ/JLxxBMXOWgNUCT8CRoz/HeYf0FANKsN04PgQylxuKTithn3Db+E
ZHXMxF/VAtnpeyVg6aqtgVWCgFHk2O8r7VoNPzzJYmpjq5YFK/2PWnt0+lX1c08kmqXEWFdTJlfP
KTDwYOMmJMQHYxdcnZ7BOxwbnTgX1CpodAkKsEOn7x00WrUN0Nl6g/mqY5aERl2b3HbNRld5J5NP
hkgqlObwUqjHIIOM4tuhMNGYc2frZOYHCLINPsEkLoko/CXH2SWY1P9SFy3lvgVb5u2MkfkhexF1
AsyDD8puHD3gFfr2BnuC1QnZtkT5b+BHUQqYbYUbBoZgcFiDsmINSIk08Z0zkAbmJ1EsMoD5hWw6
wkzdnkQkHnIofRJmF8xtn0zs96zIkkhVEtPhyGgodEeje7a81FnUOI1SSWKFNh2VQGsJALCpBMvk
KY7LQ07/lv8jhw56cqE+xThCBG7OdLypmB3Kol7//KubC8QsP+sjxQHSF8/JPCY405J7iPDKQL2h
dbvltJZjl+tovZIsAVMJDnXzTyFqiKhLhvVgyl3T/y3Ex4IOSfXEZFW7ZiE73YqbgN9OJC6ZS4GY
/bA46D0g4HXIiaZt3EkGiSYc8l+uf2S907iBp9A+wlEQhkfyHGsLqY3p9tNOJsQivMqRLYanBWLD
Y7HoY1BGbiRlzTzmRJkH7hjyR6QyT/tKf2+AgLWY4Jp0Z6LRNvKnmaNI4MNH0uTfQpTIi+sjP8rG
VSu2RXqT69zqpFui6xDX6E8QzQ9KuSfQ02IRCs+0l6E538jtgZfEpuJ08jHjCGyYJ+X0T0mpXY6s
34orbfkcGMItzGxT+S5JvJkZwSu2xIhenJdzoy3uZnVY3tgy8Qixx/7JFZB2V8rgW/lU1hS4G/M2
LGn9m0UnmU2iQ2qevcIduLvWf3OiO35OCEBFPbGNInARna5+J2ekZxcOYT/P/2pUZLq6bYL3QHmr
ETwnbYcc+UNUPhGd/ffWgSuheDVFMkunLXubUnxVmFNIsBBApsncX8dgS6P+mtprhMmInFv6wXKP
R698dP0/AYHQpDAutW5RPgencxLAN7wkZGdBl57LUiSV/7YC1yjN8wCQUb3i4C/vOPfRkXBGZ+Mz
52FPycIca0yiM1J3aUOYeGU8aAWV4mvY/ym44ougJVOC5B6ptdtNzKrRW2iZFILzLf7KSSN9kUo0
eEilPVQD2pUZT0cOW1Z4eXforwXP/XI/CgYpejZ0DZB44xD+Ia27v6pxNXFDopnBMtdZYfyo8l8t
fAvS9wmnwgx+1NPzMhLrM10ZH8x/kvgpTqcanUL5IB8IteDGINz1bxV40XtnXH+x9Cj3QL+S1IPZ
49RMtyK5Eky56ka7gw2N0Jf3jehWGpjC+ldlutNwpORPLgBJ2AH3cVi4kHHYcvd0sxI0xkPMukkL
FIEahfhpGme6V9PmrEC8Y1vG7MJ2JiLEuvs+znjZU+OtXG8VKH9U8ghVk9VW56V32GDN8V2VcSRA
gS1fr4lGxBXZZppBhxcmj/82XgogUYojhVTRTIQWVRuIqcmzOoPBDf5bDQtdfpAOv2BWJmWAyC/i
4oKLbV3OZ79xkGIuciFBdoOQTBhSQ6/LCab7n6Jmo2pfJ4vdA5EGa4bOcKXhSa85AtP4tx6vy0A8
Esos1D3QQ4IL+AMu1vxXWo9ZIxvHKZmYZpQMJxPpg7YP4NdIfq7mi54/c8yPFYXedDWue07AnKkH
izcAKTO5ZRCiSorWUcbNZKC74GMRWFdxOvqenAEl7VFO1vJOxx0Fs9D9Gs0HpL+J8X3NlAf835S9
9WVw5hwJqqIV/TB9g9nqlLz69avGmrBSiLUf0avAD1YZ5e68+6wdWvMX8ornBg5IMK1g3pJBhQUO
bQyXazdesIWmN6XD0YG6E20gabcMnOQx6BDC6kcNfbscgn2FuQwxtrbjngnirSk/Z3t25eriYzpa
Is2m6qcqf+RsEyp3g9+kBL7F3+jXx145Yg3kduNZQQqK8EcutyyCcbZpm58ZG2UPeUsWoPJj4kbW
6s+huAXRhk5Oww6cZsUWtM4R7brJNh8RFk0APf+dZtSMw743joBZL9pBxSUjasuOYUh6q4xztLoE
jjwCjbhi/SUR8JI2/xGparGjc8zqYAqclV2SRFSDU/NjHXLIwA8osLFIzMOssybUDOkNQw7uZHDV
kZlkqyKryoqdiCU4OTbNJZF2w3AgDJi8pAfJOEc/uo4cq9VSA82Zx4Bu4iJklC8k5K4dhjBIdAm8
+zA37jg8sPGvU9j8sMWLCw3hRojzV5aeuamb8ff+M53QDYOPZRFiC6LmVPFUZyXQUHRoBFchJNdg
myauxA0B8ICMIETFDuaRYwu2rDCcIvx4ysDP7Cdse230rMpXlr6DG+bCZll2JYeLT8PvCyoj1byU
Cq5JY3Yhaa+HEF30ywPDRVr/PDR8n7kDdjqwh331w1em/JlEuk2OfKawoeqogv7XQOLF6ievhJJC
1T5Ai9+N4Ab4Yof6u2xsSgteMXXEFyiGKmzq8I+sG/L+k3V1D/k8qsgTQ3KU/+L+V0RMDwaUKfdK
u3QM3rwjdqpsxxvtBxxqgEbuKG6KdiPWV2LjSNd8mwA/llnRlI/k81pJQ6MfWGam4bsiN1d8qMoF
8I9elQlNLrm8hCeLIQqi8OuL8m/8LdoP2yvIVDg6KXBZdAr+WijaWRj5UDCSoWlIp/esc3vzGcbP
MPxrtbsw3HL/QE2Q0JwnT3Ar+sPlQ5dhv2T8IgOpBnrX2Dg7OB0BfmfllNKB/raCe23YCJNXJhdt
dZbF29CQGnQpwz/FPABuFdVuCTr+H0vntds4koXhJyLAHG6VqJwly74hHJlz5tPvVz17scBiMNNt
S2TVOX/8KkuX2C6MdWvG2AUcrRpt7JSTu9hY9rWZalzlxtxLjmN3JV3Ett8o/dPIgoTwhFbCYjk9
C/PuDGvUbYZxp2IJLHBn9J8jwH2pnq10K35x5rE+uwgpHwm+hX6sNECFq8LxPAQ/KlRqh1rMWXoF
OQnwEnOc4TYq1/ZpZ3ep+eyW1TIFMo27ESUlJjE2bZ3nNCSwNZ6IhdMPE43mZOeuxoZn25+1vevE
BzjqBV5EdEgD6doLMTHGLGbALX0BSHEakjUaKZ5yIzwLNH4iHIDhTwuOajtiu6qWITZ5faeqJyfE
EbDViIgB4WyuxMcC8t4i0IlJvfM5LOjMiJnwf6fmlIQ/KjFPnfTndGuE0kITnQHY2P2Pl4IwGx8D
cD9aQH0gbYaLwjM+nO5dORg6DaQzhLqRf5BJa0XSIn3EmXhL5hNvNdPmAlgOKQNN4UtB3bd4upBQ
RdJfwnQANju3nJ98WefVvNVJZz4UsiRmFxSlKgeGiMVbjcFnDs2Ksn3hE5LWxw/NfgGRhMpb+D6O
K1pg/PwRkYYefVMHgzBxjTtxiUmOBNJfVBr1qljnSMWMF9gVurDaYTYNDhncGOMOuWZ1dUCIygsz
EL6hI4niBjflI/+PTI2+ZCLbRM67V3xG0080/fL+LZx65wN9qu0aqHeucCevCmxgjAD4SEVoe7IW
mCevUPIhG4cOazlbMXxdTEgvNZXJPGC69oWYlGoo8leQJG7U5F5WHJk5uufkFLab3NjTN8/of5y0
Cz+ecrCQyKM5CJ2LDKOu9M5eML8FBA1IhFnuVJgJLrRA4EDlU4epMqJPx/7qO8ZmzDP5kkzc1CaT
YDZ1B6SYnfGeNVzV8pO0qFmkrDWaV7i7FNXtqwMhAkgVd5mLfF7flOvIhWZvDpZWnWvlweMCsx9p
WyHiN5zjWSnOhXySkw9IJMTnEke2Fe964PtK+htlph8JayQXi4LOuLTvlrQh2xNHNGbjXa/ZKKM7
BMbfurGl8GzI51W80DWEzxithvyTuhTmZm/eEOuQXMURMEZvnXeozZdT0ZqKGXKhK0sCbMDE+d2y
6lzebf0HgCPm6Gl5ilC3oCilRH7LqiAcaC4Ut/POv+6GpAR26Hjz5FCqGhk4mxi/Qc5jBCBATreU
gFXSowmO41obFv18heg4/dPzs/rncdQ6O6SSY3gBwZtpCnuSc4nD3zrZaeHSz10YFj9/pgj8p4ED
vWQ6BvFFmkq/gA+ibX170A1Zha0ZZ69unEjyCdzInfDQN0jfEKcjMllAMdDQRklHt/IrQEv5mjH0
aQNKs35FIKQCBscn6rPbX6XuibCCm/CONnKhaR8OlfaKyjU5q42vPuQLTkGLpZWYMMZ4D+G0aH9k
pIECxhi/Lb6mllIRQsILxtmYjxxsf4EnneL6leo2+m8DDCAwT64PHOg1hDhhorCYKNADlUr3R9V9
OtlPDC5vgI8uk3HiHEDr3GyoaJ35VIz3f61OPjoqADJe4gvxXAETBYNFh5phQh2Mq0cnFF9uwCKp
R+vVTUi8Jf3I6pdin80UXzFx+nYFAux1TB2g18rRl9+c6q+1Z+2a+q1hT7hOLLv9dOgWHezFVRZf
LTNdR6CBTH06BuSMDgb85AuA/UBxDVfV/sIfSDVB3ei0GjEsJrcRW4YPrGCvqJNMmjfhc/FTFP4+
+MBh4KcGGZokhHDHfgFlVG86a5eUuzK6Rv6r6+EIzCV9SNCHXEl7Sm0T1jzwb2wuSwZ/pg86eiRO
qn5Xmf9sIR4HEwQY8P0tg21GNsU1wGeOduTgbPo1Qr0kWkp8et455lmXD1H/xhJoU6ZmEsABKgjm
ko9wa8nGMulEY21eg1poCrHkXIVS+wRZn5vlulmWWBp38HwdxuSYdYio4Qaxg19xguXKIrggjG+b
XQI7arzH3AiBvBvGs5A4RtxxQSMt4vQPGj5otuTek3gBrkrdh4rAuSXBhV03dLDYEImZIUVHTVNZ
O9la18NqiDKhTyZUrZk2te2a/ueIpCKUDlwpSfqmhlcAeGTxbJcoPFLmnVlY3uwGASEZy7XGd79m
wU6GVxqeCunaBu9dcox4N2rajsdtve7Xte6K/SBPFii9uvJAJzS3vJtpvzarTN58Nj18ZLVLyCNi
iq/XZqcuzfpgtfxy5cqTdpzdUOQ8m4nryKsXocczCVCeZxKcfRb4m4DQfWXZ988euKvvkGv4J5Fl
oZlHxyQWbhuTl0eQ5uilC0t9T+AQDU7AgeyBnIu6mL0144dav/QVpWXsXnOwGMAsgcQNQOSRshuN
bVehXzTTpcFfj50WXhls9FKxZU+lj/ly7fdb4A9LOuI1BuTikSOpIqqJEkdO1eyrJx4sgg6rBjXx
KtaOdUskFgeXOz25i8TwY4JO54gU5SqAFPhl8MKlnL9FG/4rWpJ/isyYGx6MKwIyLDUO0p9mkdJ5
NREXgomJyH9atLpz2NJZ+E1mIOYBHwiR9wxdZS17M6n5iJrHMGl84gev2TLHVxfysnsuux42hbGh
gPyPZ3+BhhqPY9FVXR/0dmAH89M3n/OGwQ2JOykVj2gB94A0sqN3Fd+qtA7rWQ4Cxk4U3RgayTmN
8C/az4Y9vb+LDbjvzpp1xhAoSl6olTJ+m2SbgK0obBRir06xQEGmETXijRC4yFoy7xkonBB0RHPG
4S1qPkpsuJo7YJDn7uXXCIAn6XDqloPKL8fClRNRfw6K5TQsfcFyz3gDl8MAFwv7od+o9xAajy75
LkuG8uDIY94rTLPdMBvqYe40Hz76GLokmx/ZWLM70VAoxqrWWTMmDPUD5yTHMy8AIjLy6xahNA/o
2uJErbBRFm3pJvaePxHtkEIgJUCW/Wk3B0cXMiZvMWpnNhwZBhHPFbOGAAUpnnd4CMRoSKrjoqq4
JIgfCYFxu/xKjiAJJMe0vQ0fTeLy6+vRlaFBrTe8z2X+LrFcdtVXGe0FP2UjLCBBf8ZgkAY7ni+x
W6vtMTYtwCI+Lu83/KLbREiwpJHro7gMekTLSTCXEIS3Z7v/w6IgIdKIRjeI3YdvucJPOdUfKjlC
BJG2zPc2em+Gptr867RsRovkTOxCwgXAsBvFCFOuqs0BRIRwHb4LAdenGaZzcrVT5xTEWzt9H5i6
6yJC24AXMHkTqEMGWcwnYUSYUf2FVhKJ17dwiN8yjwMXV3kDPMbJn4Rv1OvMeifmHsOqwF0T4rZS
3iturzpjDfEvukGYE0lVPuZyMXIKCgwJpF5sI2zBagesco3Kh6o+pHKv2DsaH6mFWTBWpckHJWCs
ZxjujWsBCZRn7/DNprmWHQZneZFwOzGIIjIoPmD4jU27Vtp17uyAxSg4NMFSux+tBDowKBKCG5sU
kBQxZgfFMSxYARQdM3CFNZa1vH2ai7am+ZRnpozbJSUgs8l8T+3PYvjIIM5mcBE1+PG4sDILTQgs
scZ3wumZHkwTL1J/EKc8R54wC+dcQ+O4h99ihiEmiV4fdRUNnClbzpxa/8W0KTwzg6ovqks4/LbI
JHldiTwKixtn9FyrLbxsDnPVFZsGxr90+hNvCSrS2P41aOKViJRpeLhtUn/QS1dM7D0u83nc74Jq
x5wwNsiUOsA78CwR9jqKXL2lt5CY3QDGE+UitvRY57wj3CoEjfcRERRjvPRFLDJqDvwfc/6xQEjE
l9o9+RGZGL0vbmV4mrHZftZ4D90B0QmwitcCoKwjcyfzQIxcaUgqNFxOmgP5V114k8OzgQhc2TAv
9xgHUUcRL2/u8xDO5yrmnAhE5y6EnvobHY2rOlvb+lZnf0XFj6iTgL1ogZzFcAGPSkSeDCuD77b5
mTD5RllN4Xfo4OzjoCmP6FBkrEcItbPcnewdtGbfbQNMbkJcJNHysxZLGbMXCAJmRFbjXRaREHsC
+oflylyoglZeKO3ivX7lBJJoyMnVeeC8pArjBLEMMipHY0AMOQQ8F9QFyDz+58i6tyTMhT+B8uXZ
pKevolVNUD1s/0IgGmp4bIeX5IPSMoMga+7hxd85SoUsmScVa6Q44iRr+TTpGGj4RyK0jlZ1KiJM
ULfAuJnmSX+TcQco2i4lRCoiDagorgHPZnTAyV1K2Fg2TbVzSpMwqZaOTTpHF2V0NsMdeCLZybN+
Zc2Bl/i5YF9vQ3aL+K3VQJ7TyNVb6UKPRHDpJvSPJoDZ/JPh0UC+Ya1a6x4RogNMYIJAku/A+EEq
TrNSzauU/k0Gm3e6JOWFUIqZxtE95C6Up4gvCP95kye8q/t+3DhUdvLWjvKlhXFjuQDFXnbtNhL1
CyZn9NmWzrL58iD+nROkAIUpzrDtOc5GeQ5F36RHU4aTn3acb76B2I1SPhL/2Lz/cRHWwrI+HXq1
/B6cmxiawqXbW+dmZWkTqYYLpThKETCFki5TnaAioDwszChDeDQelSOtk56ioGkfIeIOueCIdgtm
7Ml+cG1qrNE0GajqXs9PrFrE2nGRqmh4TzLqoGxDMIF4xHS4fajKouOANdp5ZS0jcBovWEkRPkJI
gK3umksAV+N7NLxVQTpHBBYSEa+WQEykV1kAvZy/fXWTgfgChJVXYr58iRkm/uFxl4uT75xi71EH
X3lXU8y2OuodXgEAKuOcgbLEBWUI/CztxP+G7xqzm7ozUKPWdADU7KwlCnC2e+x9pbanyhO5y6Jw
8RKNLrLtdvgSB2tDrUNQnjJKtj06KzJGxBzpGu0uezy3JqkCRfkTa88S+/HT7N9KC902oRva9O5B
mRnZj2bBTavT4qg2yswaP8SiWljGqlIvjrwF37DceAPf0cz1VeHYc+ZSuuSH4V3EtiUxOyKScnvF
DoDoiRfu2WdPD49larK6Kfy1GpXZJCVIzLrqOuiXGWHepj8vmd2y5kO1LILF+BU9Dt9VLy9wBQ5M
Qez2g5kiKyHYu9lmLCZUfvCHcnc/eNzgl0Scl9a/G8qLcB7eOo8lEy0KUrT2CnI9Y8njgDBI8eJX
qZkwGvBVi1fBJqRm+PiHiKa3SKKM6yslAnw8mNZWG99RmVJyitPfsG5+ms5GH9hP7ITppx9+awLZ
9Z8BEsi2dvDkQ3+np7S9tMWspk9AdG+KPxqfC5YDvb7HI+oxZsGxIawlRL3ycvSbxeJkWneh83XS
ky6/9+QfWW5ZklxKzLCy0roDNXSS4sIbheZ3wpk2hjr88oMgXbQsFDx3jN7lm/mDoV4nrb8OaQhi
t+59mYemXlBgNhdYEgiKxLimyC/eQzGTAWCg++B+IhiM2rECE6pqQcOg7Zqij0L9I13Eq/Z1TbG7
t56yzxTCydA6/htgDKBDJO2U1VzByBgWW+Ej3XT0BuZ073yoSA1C49uMPrzyMo6oeBmvWuZk2e0c
4BQ62fDfvIXsi2VP0vAM4rNdEB0KezNxJOjBsTT56ou3Mf8saH2L0CGqTXFSumcv+JG1OB0V+J2g
Rw5r/QGj0MqIGiSc1V8xvn6PuFgvaZajSjEBbqSOk3XX9ej5mbWOb5ZHgzJCD/4tbhTEsBel2FXy
vACLsfy19OOVTDD0knkL4JjBzatNJhmz0v/OIoeZGJEUgv52XS8cgNGDoMEcchKa4pzrv8pAoxqd
YnrnBuzo3gTrWN5j21XPendp9FOeSbPvnDCqdiN8TCrZ3s4boN2szk+85ZZ6MauOyDwwlJtZbAcJ
3deiqbdp+1kS15amOd8T4eHoJimVy4WZfCkLSezOaB8YPoSHefsGty48/Dqe5mGGBBAq2dc/YCaI
23WE+WoL6arz/RfDd4ki2JO+lWwtAGDA/yC+jSvN9Zmw7tR4Cfo6Cn7D/pw4u87tI/ydZonBhk1o
1llL8KE6Xg+cspHJqO+GykV1znp2ZOXRkLcgYCZiAdWHzuMb2h6XNkgXUkcE81BBZFTbZARy6HqT
iANj4g5PKsFetGfG6DzwRSGjiT+6GfEjX0B6XrkoxxV+HjKBzprJ4lr9Ztorb8B35XY1SuEyxOGH
oI2ICIYzBg6+9xbnWSWiw4ubxNYhyztNVXDsT1hjn3JDuv9O+gKFJ0QmrK9+/k07JX8VH+HcwpVG
5ieoWnOEJeLPfBbpDwI4JAa0LklkSZ18lAw8TMy+9Y0VXBDQXnMW/KkPcDKEeyf5Lqb7//G+ANt1
ENGP5xJWKMVfprbx6Y8quBSUd0blaDO61ngEMaWsvZ/cwHTr5Jzpzlwz9mTLtRMYF6OVG7CdKnWz
crp+YSZkWahn7G2A3imAmNAGCeaoS/nMz2jtc8ljbkR/FW5tAf1yM7d9zbd3l+y9lBxJu4D1FGZn
vNf6rlRuKuLTCaiwKpplhCBI5Qmh+Zv0IJ5dVrCWd+AfQ9ivRH2UvSgIrpIQoxa4M5tSLEhzlmhm
IGiDSEjPpW/CchHEswHBBqfI9CybaT8+JhcC+BMyQmKIzv4mdHzgOWpMagkrB+exMGDVcFhMwKgp
NC7A6JLOLowQGu034TcpMVzhXWwh50SdThIUn6+YK8FaqF1bSOWCcXWZ5zuBS9NSCbyUeF9qyQv/
O0xvpOPCCpGkkfCDlOlLKR8Ke11NgcAkLGFc3AlRWzCuGe7BvcofbB8bEqu1/CPHnFnsYXSH/Neo
MXK6sCa1N6289COW8TKy9MHSWbzR2iSyMykLM7EWEwbVDQQeoiZVCMNqcm5ek4UV+YrKxfNPgAma
GbyxhHOWc0qQyDVY8lzVmcVo2onhdHzns8i/Q4bIeteYh9QlwCvbUI+36iyC+FzBxQHFKICvYtdL
WQpGwnsynlCkgspKOHMMyU21zdQccL3jE4ZfKw7EZ+EBMfNlJqKeiUTYSyZSm1VbEmKwTfB7yMY1
wAFE2imCUmfeDQ6L7rUkNQPCFCittjbkUGHKX9bjrr3hG7VZwxLrTGz7zGt3oEv01gO1+d46QrYl
/dZ9vQ6KeE7PGLgOinI8Glgd8isHS6veQ/OVJfaGem8KQ9irofYS022LvS4DExj0cmN5Qv2k2s8Q
q4oD8Xzl7I7DdKZZnCfrxzQfumsQEMX8ZZOmndXqgkqvZaly2lF3IJscMK+xXoM7hfZJ43KLyTKo
8m/ZPsk97erIvBex/aoYhtuWZ0zbkz63KsHuGA9XGWWtS97LldM+o+JGJQVJeM28INFziuBhyLpZ
F9mhdyT0o6CchHOVHI3EOW8c+TH9U3GJG0V3TlBFo4eMiENVMOMISy2RnKrufByx0wgMnF9CIlLt
Cjcu1mmcIPKhitaabPGA/cSsgBKpM9XJHF51RrLcC15bihBk63+ZRrUNACTwVOi/+uKofgbFmrgN
4tu5BthFcqLxVrUUAITtMfLMvG73jkzgK5zOUIYjxHnN0ejQ0x7Wl7E42fGjt3+i7ruXpzXlAAxr
RYLMy7oaPueAQizTUW5dtuzUYzCnPkTHEYBk5b8LpuP787gdpQUPBAkDUa2JVM1FEylLzw5wFl1o
WF9o3hkleKIBWTPTQzyo3W9KvEuQfeXhu0QIXPUJREpynEF9cQGacLFmP6N9JFEtUP4MOlydWyRP
i3D4MMg+bw6S82e0B9XcqngCvKej3TTpjwd1yq5RjOhnY+O6PanqEiOhhj9cXVi9v9EShgBUiJTp
LggcCbOTZr37Cm84KiJ53ErLaFVGLoukuFDFVsdPjh5sKXm3CeFG3eHJQq9vCLq9ecnSSpgkVGkL
t6+C1Cgx4b0n6YLZt1AGKPRXqu5lC6EPkRq7Yug5fqGFECjRNAHLu0FOF87zdxVKsg2oBqX2HM8c
gQwfcrjXe1cjGjINfxQNI7pyNSvq7B1cUON9gCWa3GFduogzijUPornp4fXD6CGAs5FhNIT2tFiv
5QkZrU5KWbMqkAYT5dskgB0hw6XZgLw/yHieh8qxlwGhABmdgYSDm8VNkPOoJHjnuCUR0zCWM26B
9Tibcc0ZLXYgLVvhjBbBmjVICdNrseVO6MI1IH08vdU1YZKHTLsk6a0lSyDc476RypXB4w6ds3Rc
tnKxGhFmzyRRF7eUjZlyH4xzn3oWo9VbF6zbCg8lHNCCEArk6gP5myx1dfQg3GXI/wZQEYs9QzhV
GhW0L13Y9OcovH8GWj9tU+/ScV3Rx0bsT2NzdsObeM1XWn935jWY++th+gkCOlRwH8RLx/hMUdFW
9385dzv0ga24gBg7bddLmD12iBgofgCI/A3Y1Wy6LttjzVJl6+u4eAXDVZly3rxtycMXdXvFf03B
wX7pzkaegr2pVktnpBLrrSbjVhDUMMkctCIuUa5RU5pHyUFYK5Lc+JB7EfwkBJxwWjRIMUaSzOl/
prSXVSnzTWsynfPtUKEXQVAEK9hagzpNsOyY0YKoPVIFcP/jhenGc4eKP4cRK6o1iJGhrnT4nbSt
6MzOKVYE+azXD3JB2yVfWVGeDQxapKVb+xb9uconmrLEy91dJhYhROE3Ngf0rvOOddQ7i+2FdGQh
b7Y7V7AtFaWQlcFzyP1fKQUwUT+LEeHXKHUdONlY4sUk7gk4cFrxUZFFoNcbnYrC/KfSic2QEF5x
fU08EprFexnotKRL628QbmDmJRGQ/8Xk6NaX0NE1FHCgJwGHjptbzLDkG9qMLZ+I1XmtYRD2MRGR
C9IOCDBYQyhLaLp3DcXQcNEIDPcp9uiHZ0V8f4EjeKM9c4LHopuhgsONZ7W4KOzgBaNC/DERGYjG
l7kTDXf1nOjZYc4Bp9Y4051orVfLoTnrgogQA6L9fuYv00hU3HWQuOq7w0uGY05ZC+Ig5gIj/tE2
nhRCwjfv4PPYqw6lTd38oiQvVCAXns5Wy1KnjfdE30E+yDRb3P3i/d/hI4+oPfc+T5IjEh5Yn/mm
iBdM9JUaAYISsNhvvGuFI3+VyTtUt618ydrNaK28hmzJdenxxy3IAwBl0pKtZ8WuURwLdpFBk1E/
r4BfJ/Kysn3H5xngBcQewtKtLOTvhFRBMrxI+D4IyYYiAuoDAy2fd3eSozUctnK/InhXxL0gzkSh
ERT0RL75TDDepRqpWV2nSFHK9fQAn6E/aViAvnMeschFwanl1avjL6v/DqNFh3GrBna4V8FBNq91
8Z6V6KVcEXLYr5jWWrinsu6J4iOSrHRze0VeVVkgOl953gEwpI8/NOG1DmGaMd9qMofcnzFcp564
DQlS70uD/FAwhm5iayM47RURqMmwqNWKkQHwOjiM9d3GrEGWOo2nHo8JwQwJKRJbnwdRP9Rcg0ty
OoNPwKEEIoAKDixDyPQ59HToXBFxU2wxyYTNvVaOo/60SKvA24c6NPZcnxe2A8rb5MV2GrZZ+NTH
ZG3qH7n64OlUFexVKDnFBjshFSq52y1cKaTUDNOa2FviSk5wT9ymYuWa8ML0c1pDZqP6VSn4ulZt
cXFobQ7V26B8qmhNat7tsF1MZjh37PeRQTCmNGntedsmOGj6u+JfiH+VvW2hHxJzGyUHM3w61h0B
W0tGxfukbBAjB8EtBsdXrLPPG6BteawL5xYAq/iAosY3XNFYHaRmbzA6kychexvMzOVEh9aorDIf
6ZE+AomiupReNtWpA+7EFUCXTuZRRdntQmchSpDL6NpzkM7TtJH0l4oYJgG5kiVQ2uR9yJ8F21a+
IzQtbsV80QX+Evp5Xj0G5MJy/8MHKrW0SOwy5Egy4fUVXRB2SBJYfg/kP/q6iXCszW0XrL1ymetz
kqq3xEImqPtyFJymfPYIuW02QvjlmaewP04ITQw3yz9HZTna91xnEl9wycJw2c3WVvbyjSBMtX7X
wruaPyaiuCBYJDfUlwnZw+hll/wFDLutT0j5OzjUlFDg13puznedgiSPyPOd7ssLeBOWU0JBx7tN
LIG5kNNVb2JK4OcsO7x9RDmAcEX9NajOA94plJodShrWSMKGzXE/UFpdETkCsCq1GOkxXEVn4g38
dsBLu3Ssl5Iwch2CGMcWHomcDA0b66L/qat/ET9rjwFPtr6AWqjIWYl3vrDI8DsnKJQAG5e2tknl
B0WRY3Mm+Lk2DsBYk3mmQxEEFi8VWff/hNvBX9LzMk+EwX7m40/CwmemVGXIV+SzaGnaQ+Y180Ut
vQhKwiWS5VeZnJP02Vo/E0+BxASfCglj/0CfEIZMOsqWouRYfQpJnU206oO/kh5OMpYh5eAEIOkJ
YSm6JRHrC68/Cdoi1dJ5pP6KnpBIeY7BHS215iPPJQXg0CmnKgEWOejNVmqYtAVWl/+kmFsY9E1r
zeEgKK02JLDz4ZCJyketTK+0mTl1T1EQBA3ndxBwGThAu/bea3b00PBt6a0rlnr1fgxSMgJI++dP
jLU9bw6RKB5ZjSeRc0UkViOYhqSc1QBkSW3MG66VyDiC8AyEHin9exoZs0QEY/h/XH/k/AwR3STp
k+hPfwrpaDiaySWRX/pEyNdwj7YSv1y/zWmwhcSuKGnfM14F5XkEy2pYcnPzx2G46v3jvwcH6K/Z
KT5APq88dZf3BCn64P1m/Fo9EfaC4G6kJ8R9iWbaLpG2sJGDs3bqbFA6gAbCK27pqhoOZUab1Iot
juOqZbT6B/O1ixbcIyUMjyBcwnZ2MewGXL1XbCA96EadinPVo+fnJkR7HScfeL/SBDG2S+eOp4sv
q/T3OhkQId5vcd75UEl8eqp5UpS1ysaGTxrTSUWmAQfHQZV/BRBMMFwVvTT7yNlWEyJKxq/zoWKl
rPNXIAG/E9I+fCc6RkOC34J1BVzt7PTuZfOTKS9BTVri7DROgTU32KvNXcq0hv253vYq551wXB55
TKZ4A7vEwUaICBMNbbmAOSNRmvTZIFIkY/iJoY2wT4VEJ5sjxwGtzraKvOMDz4cn/WlIgQI+9VeE
Fp7p/qD3n9OwUyrqGpcMgLYMEEfdA1Rf1fNn939lT5qpC8jjlagXIci2MQPDsDMI1d5PAzoFxmeg
TYASB5Hh2toEvHLdLU9+DeU2dEtyT5xfkFcr/y3zUxxeB3M3tm7T7FHa92gGazRg0mHQ7w4wKAVx
9V3ntcCTG/0pMgBgDuxUP6fs5n0b/cIOYdr3dnAGMemydcJM0wKahDQF5d/U2EJTJ+xR8EC6jiSR
XGmIjY4cK5SNxA6km4jSwSRYqSmazG1Ee4lyaUbgotWUuZgOWgkJDsmBSKa0R4Y4vL518TmM3kek
I3UM4DB1s8o4NhKioHuG7IFAvxyC8ia6XoB5pOZajjsR1s7QM1BQtIX1s6yFXcGKn0L/6snPpvyq
tWuo/kghWekI7YtdzPa14q8MorOEX6/qllO39vV1afHaxqTFH7yM2JZHUqKYxKYJZt1teCHJDIMB
J7KY+Nqxfg0M9BWhLK2LOwN7vD9vxA9idsG2IsbClq8dMTkcRiPozNErSETemHR18/0MswbPxEo0
+zbesM4odgQigoIEhMG8q+49Wh7kQxiiHaWmxFpb6j2S3hyOf6Jmhdxwo4Dq1QMvTe+OlGnUf3pU
rCr4EnNcw3OkuA57woHWqncf8mUr07njxr1EWM/BCn8n9HBdsRpGHoN5UcyZ//ASFcmG09d0vjyY
yehhJyuKWsxyS239quEuDkkRIIcRuS1iMKo3wvCzJO0G435fHsLW1U22xT1mVDO9DnWKS0tI9VZZ
sCrYzi3m5PHRpN+9ykVsGWxNIhoKrp9pK6KCHPQ1P1jdzcTBXldfkra0B6HTROxSkXlhdmdTRUkT
HUudR8vG74kxaq8QDhCTuIz3EWs10VO8dB5a+A5Jvb4hR5P1QafXoUMgiRWEWBfBOqYnSYroYNwP
MCQtXuGwezT8+JOBj3NBblX3iGKKUIECayL6JsvtSNAu3W7YEsblR6vYurYOkw/zhYKzBBdgR4ZY
gBgTU4txIL43tVyN5Ieu20vavWi/UoPA0Edfb6UxYTt/QRhGuGO4n5IjQthGOxjoa6wrNQQQJD1n
J8njacijxkyyo8hFH7+rYm+DMFd8WG4/7LTpUAynUfqWRKv3V2KvwO/poJ/ktR59otWxZIJNsHGT
4XpyRjfnfMwwGWgYuJ1nWd/GXZi9ekALMGoZ9J0Hymz+yIQ0Cdasllyg6DdAjBKS5Mc3/lKQD4Jw
Q5nVsf+z8xd20hYELPjyHB70bUJAho7Sa1WY/EnkaDBYRkf6My3Yjqg/WcNlKB95/8x4Y+qCZKPx
S7JIYcR/n4TfabEksdbiOwu2XrOWVKAZ69s2rwawIjpyVgbkM9TLFiyyCzW4Tu2nQXCLotxpPGis
XT7tHG2rZ/UcnaxcL+aIh6iSkRHfC8iXgHnDPhFcw9OQIbmg6KVBJHEsCOr1gesKFjxTf/bybcq+
qdsTU06vrSUuJxErGGHLgb+uoEX5laDfM/8+xg/T+hKvLFhs9CZ81NQ/zkv2FcgisHajulbGTlEv
FH9N4ozAI2PlqzB8b5FapdzwLdt/EoCLhu9iCsV1wPJLxpnforj481izSblQjp3/lo6/iRkt+hCQ
ZbAp3TsZvMT5ciBQK0kJAT8XBhHFdnUbxyvNrikFHvEX3wB52hQ59PA0A4sVrjhUIWSGotw03YSg
bf4rXmzk+tC15DQUNmW6m55aYwbS2P9ykOIxjSJ353FlIeJLqVTyYSwP2PPGh06pG9MzLEfK79Qa
8M6GqJT4rL0LybxpzWm3iZ1HSdIWKTLqT5U9C2gKCzmtfGdvLAiBhFnPNzzghf7GT5+EO1rQeU/L
4USOdIPx0H9PqQDzSFGGxb47Ps53XAIXDbc54beCRYm+6/6Xj7Htz5a9C9OH7LiAokybdnhN1TMf
lS0dAEgDn2CPQ+aQan3Ajimt8vJSgvV6/a6VTqB6I+iTXS2zzltJ9ZWI35bdKj9yFFOMDQ6MWLiq
Bd2C2Vk8OD62QM4A7YdjkA3bpyY1XNQGoanlrFWLXZd+TkCSWJL89dQTr7APjacCnNJCMPSE8+CJ
s7jBSE07BjGRAi/J3KZ+DhjCAkOorwbTADG05Dcio1VqHn23m9wp2vJXJ8NDTF/8gmRQiKwTKL2S
oP2Nqp8rypK7X2Xce9KzsE6js6+LvdldIBEIRY3Hc6j+GnHDG3ip6mtUX1X5WWTnpF/E4FQZksYF
74g/0BHxp3hPM733XHeBK01rQuar4i2PO9YuaC2f8F5MJA0coPaw8+tonwsQ/yi9qGCQ6Hj1r4Ds
pwkPNbA8Ofsf3bSJJ0RLa7YffDu5fIvKo+jkNWiam8DVmKpQM5OyrKBe7sgbXbfWw0DHy6fMcZqk
W3k4q8qRgh8/euje5DpFsVLjiDLdU490XQNBi5gU+Dv4dwISxfoS9FHlKgq3ufGZpNbc6+2jWg9s
hluFcGxtY5QfGhH2ji5trBZk3rqUcN8FZjluPzYvtC5U9XKSwPL2f510JbhLD04jMhNsvsuyuhV9
spAaG+K73QCzmt0P4X2Ir+Ju1YKNN4R/uTGBS1LVIGH6GYqf4n+MnVeW3ca2Zbuioe/CfWFgAjXe
vR/M49Mb2h+MpIP3Hu2pnlTHagJUvSdRt6T60RCZZBJ5AETE3nutuTRciEOnrzMcdPOMFeu7jRCg
CL+hyrcCrPefhupj39EH5kenJXvPwd1hqoVSLj360QcBn0/RHeYwuV+KQ5PcdBC3DK82mFHPpbB+
DKlK5ysGFBOcZPssJMVFSjc2eISpqdM7bABtc5N5n22HqBR0jNnNUp1H966mFS3UhxR8COw9iJ16
nzmfi5YpFt1FxFA+jFuO8+nHKXsnPSjqeN1sTvkz2XeMTWRCSxYZvXyKxo+jOvkTtdDb9LU0iLQ6
Vp0IWFT7xek5tFivC6ZjG02JtwKBxmtyiREzmQbxziHmkp2Gfb5B+POlhbuaYB66YQGqKlR/aC5Z
ZNrlLqwfSyBJlkNJZH3K008ozShUKjoWSPbowvgkDzCbw2CHKqFO9oL5kagzlq7LSKrXeOr0Ye4v
1fhar72bDi1e/wTkUPsDTeYb9r6AxnXG+a3XrwFtsIW+zVU3MoCnjIrSdzOejODa5KemP5GuwqbI
psr+FRUINDQKD8VjKN87MwfF9KmHOMO+xWg5FHerSbFAKsKslpdM0WInEv2wArrZN9f1NUSzv+rs
c+cckUzBAUJfqJGfRvfd6ooQJ1hhcG6Yh/KThdOjO12q+n3JwcQaEPlMn1dpTdIeCFOk+8/WEKBr
H2niuwjEh2g1+r63VkyG9SUJvnu0s0r0R7fl8GHBJGXRTe1ZjoLp2VbvPO+5FHQz+OwkHRkWQJJH
a4RyjJTsO7KKV0xAwD/r+R3iHETIKyWJUIDsQ2uRC3dO8vf58p5h9d2Sn0KnohT92NmPnKlQTbfs
vctysFntI+gVtH8in6DQ16W5j90LD9MqNpchLm6XbZfUM2OROY78tCFfnIdWdytIo6bl9n0MPzUx
rVsE+jl9Zf/gEwBAptNbNGvJ/GGaLhRuxr63xsdx/trUr378LaAGqV2yC7xLUWHveC75Ovkhgw/g
WXDnEK6uu5hLQMWxi6/D7k7IV9pga0+M6Ok38lyuXw/0zrdDYs5SRG7vrUYi+6HWjIB0WDSLmIkw
sUo+/PrLf/zrP//jy/Q/w2/lQ5nNYVm0//pPfv2lrGYuPup++uW/buMvTdmW37vtr/3XH/vjX/rX
C7iBMv/LP/L//Ebr5fzX9+Wf/+3ydq/d6x9+sS+6uJsf+2/N/PSt7bNuuwZ+kPVP/v9+8Zdv23d5
matv//z1S9kX3frdwrgsfv3tS+ev//zVldsH9eNzWr/9b1+7e835a7v//b+Kb/lrk/78V769tt0/
f5XqH0ZI4RND7yklXfPrL+O39QvmH8JTwhdY13zleEaqX38pyqaL/vmr4/0DBorv+cozjmvbjv71
l7bsty/Z/3Aco6TvC991Pd/1f/2/P/gf7uB/39Ffip5oenAA7T9/Vfwb1Y8bvf5gHhfmukL5Sjie
FAyLfL7+5fUpLkL+tPwfugodhwh4zAoDZ4YkC64RWn+3M5tnlhd+IYVrWXqUWfE8XIVKTqQ5v+sq
TdLCEEDyBLlFkuF5CaxzaPfvOp+OS7FMhgTX/NKMbvLkLf2P5/DHx/vbD/H7i14/mD9ftK180rO5
brPent9fdE+G5lyH8D9Cwgrf5O64V2aG8pbSDbIkZEfH5VUU5dcpWDu/jgverexg2ObW1e/u9L+7
FO7ez5dipOsbCWpKeO56o35/KS1ugdmeRzBGA8OZflbi1KeDvy8M3VqMZhFzUQEhwhQPgRXkp8Hq
m5tGoDzp49vYI//FxJ3Z5y3q2oxpf57gFNZievrr6/T+zUdmbFsqx9fcZU85f7zOMu7suI8pZIFx
xscFEOe+KVlVW8jwmbt0xEK11zwoz1aYIJx1RUnBQJyIZQUtigS0HKNXoeziibop/RZ9daSQXU9d
y1hDo95Y+kObOchXIUCUecWArYb5EjjjU1djF0W59qV2r6sGT0wcmm4vOrqCtXE4q6ZybzK+UUVz
R6sMz1LQIgZlKm73M2bWsrhYKdJxXZiXioPAbhkMAd9t0B91TNJztvNKFuqFWavVuW+CmQpzXPS1
3UeM/paMPHW0jm1i7d20eSdmvnlcUYpHEVZHY8odttPLKAllWUuydP00KvTqsgpYc6fsOIyTvNl+
G1lNAc7y+Nc3R9r/5iFybJYC5RhHat/9480J+pEAZJ+bk0d2A7x6GZi3Mo3SI/n1kHlTwjLvR+88
5Z87p2cs7cPBglC/T9P2k0rih7+5nvVh+GlR8KWUyrOVrYRtfnpYvCLMU+37w9UykVfllxPpcDaC
lQa1b7ImDDYKVFrRd6ce5azrNN/audG3ndfDvVckj1F71xF6hr++LrW+TH+6Lu1oxWtvfPHze197
bj0tfY5muWpt+GTMeNc0grIX04HYWpwkpd7FNfMtYVf1MfTTV1MiwAjbLAfCDAIEdePbsjHd+h2G
g3nveF23B6Ux7uKZwyFGb+86JKIsrzr95q+vXrreny7feI6whc3q/W/W2oT4nEAk4IUri2dSjimx
YXlPRZhZu9kR5yAo7xr+1EOb6luvLIkrCoInK6Y9VxAmeg5X/YqdjTzLQ4RRfhgAoihT3zpe8SIb
/D26sJsnHWE/XzImqIE7YihpBvuAgfjZcYuFzAnxmpnhYzEh2YhtYU5StlScUW0x27TxmTW12Jk0
+94QhnrFmo6QW1KXDqR84nYukRRLlqgYoUeQ9e291cNRkrhAF6oPl8Rt5v+a42kJcDoDCd+E1nBJ
rfEmS1BchdUmQFh1hFJm53pS7CoOsSzduFODq97q+X5o5Sdpw4EzCWzu2ePySJl/KIkpmBSLRuqB
UvwIs9t1KuaR2jB1dzLGx2syiFWxEuTxu8hkxXmkjp6bRpEeGvHTLn6yY7noNW/zCBgn8lgWBiUI
VNOIYNXwsRmyVaAsiJ1Free0NahnO3xubeI+bTez771iDZxuskuoWMjyJkcvWDvzAVgLfWh7iqj/
3YZGlFHfkA9+2H7hN8sHjdJ4bGoftHOAsYV3d9022WORfFngxnm1MJSsP7BgjusLbLbBxOE9bc62
S5MoS7iVjlt+dNbUkrmJTmNlneTkvS1jKd9AZ2K8pGcMOVFDCshSXLsC0mCFf6TFxpZrhnhxWqC8
R4Jorc+F4V5eUgy6RkushbJ/jpIKTyOw8v2YR++HRD6NM0wYL1BfwmQNAA5g8g5e9WGKif9BabCt
idY6ZEFXbIuR5GGHfDOcF3ZNVaIK5Bqe3X51rMk+/c3b5Mk/v06e1gDA19dJ8Zyvq+rvji5ulYSF
ZVR9VZTinSzGs89GtgtHUmorY/qbYMEIORjfOgq/+xyjr9k5c9LdvROD7O+8+JMI0nifQmzZx8Ta
KCmT+w7HWOGsQmZhg9TIAYXTh5/WjHQcYIdEJJ/EgsdSzOG5H11uCYGmcVpj7F6fBTQlTldV+22b
bGAiEOULHep6ame2N7mLXRB6hQriXZ+cto9z8dKFSmyhcqlaOs41s9YeLQlHlXNr5+Y4kjWTFCjf
dStQ9oU81Y38XgY1vsjS1nvXGb75VQ28ccjJV+s9DIZDiHZYohXatrKxT8mIGZ8Gf7nf9tnCVteL
CdfCf7qx1mWRQwl7otF4LNvwqVNvxYxKo/HEHSRl5qMxV7R9LLap7Cvj4tGcVHoeySna92GHcAY5
fVOpOxWXpy5wd35s54ekA4Feqo+5V+RXgxfWv+2tiXXtISXe9z1BiIMRe4Pt60oUeQXsjA9gO4ou
8F6nCgn3MjqMkyzZXxV+875FvzDGKI+SzgIzG9561tgSQcNQ0/Ifk8jh4ZfoIpoAdcWyr6ocYcv6
TTO3YyDaoMHV0b2XeQzkKafyqg4OUSBbBMpoQkpqn93ox5d4UTeyb6AKVRZE8vkQA7LnLZrHk7Cd
9v12nTYkmElzuCyjpQLox+bjhzra+3HLyjmN8V5lTGhUbcGqHpHuL34JTsupqp1TdZ+cmiQ06WQT
rfuJwffU4FBuYB+agq6ylt6nwUapV7ZuRP82pqPgE0zpoQ3pA1w3VY1pdAyK6zQOORK9911SPGPw
o0lzpuP1Vngg0DKOvWU+XMhe766a1sMYwTw61FP4iJmRoM08EEe1ABo1AxxeP2fNMdZ0rEdiymlU
MKURTKoE8uwikncRFQ6BU3RoF7zJlT6p0RZPSoft85imlP+Lc1gkFJQxYoOLhuoNa9mSHRrNlDq2
ByyBKA4AI5lrx6ZxGJK1uKgEWlaQ3lAaNfsIEp7yWAYdEuB3LX0Jd92inQHdx1xEjPoFXIF0FLju
1jXG6nPsbthq8jUZfvJbeXYbipYY8hCDuKljly8Zlm9vZN9NjGBVBeqyrneL5nxnQLIBIGLPb66G
nPXNsrrmHFbROa8c0NbjmJ62Z2CuiBJpG/+l8BE7UwGhua/ZH/yWNmUesYVZc3/oZvi/cU4umudr
YjIqLFbbhxFOHKvD1WO6VVKLgRXF85418cft8RSm+JB6BNvrqGFO3TqHYVnoz3jTKbUTxtTrmVsV
DK8HAcBHPYyZ8JE8CrWPG31MdckgoLIPgvHjkDO+HnzUxKPAxdhNCEtMAxoVnNLR7rjykUZkqfrx
zvNJHq7axwHMV8MoZww9VG098/klCR59Sq99YiRybea4vYxOzoJOuKzYv7c9RLl5cKnRztDVpxow
ATKIgUN3YtEPS4QPfTUh3s1erHNQCMJCKCIhTjQKbf+6B5VlwYqNq74RUDG0jwgHtuvkQwgqK8Mo
qfnczh5yoYJMpLXWcAqWZb+ZqVeNtjHG4AX2IXoWxYPMWbL8tY5I8hKJ2tTlp4V5kEqQDQ0Qikff
r09FBi1kcpPsQEXi0zsCL55/7ycXh4EnFE8c2qek9nhCmOoXpkXYGEf5fvv8+5Qp1ZirF9+x2hsr
rpa9pe1sFxTmvVulPI2tLA5D1ENkwVF56XGGb5vHthDXZcwOsRQspUX7ttQoI2RTekcRg6pq15I6
mu+c2S4u4YQ3FPeSs2CrarrViqi6cgfRIdHsMmyK3mEFMIccQPADTVSV5iUVHlWcO0HxYnAxvaGL
41+qVHzOcguGaht5l6X3FPqVPN9tR5Eq6J/SDMvaWGDtihJMUA5TXqHXHOUBQhEF2S6q3Iur4mon
V3CaXxBgqbp7mUsafmWw4AxsTpRpHFOIVH4u4fr8qOWkAkepg3s9s6TY9Dj2bhzdBSBBU97n1KiP
reswiV7X5giVEpw8SmXUX1NqleziMbu1w+xqWW2rSGq9hxmTZsz4M58JV+89LD8BLd9+AkitjNwl
k1v8ODSlU3AZclnd1dXH0BXDaXvu8C9B0Ry+FtkUnSI16GvXb2l7r92NipVcjX2Bgp4PO4nrcsdn
KDDx4jJWHSRL28OSsxVlfgDwv5WwOrSCRLa+l9vS3Vl04f3BZvZFL6RNFiaWy7gnFuY82Ov277R4
bCsLZpvCIp5E8WtQrHeKkfx2OyzErq3Q+kx03kMzf0iy0OeGMrEhs/NGQ03yqm6dxhdfG4fie7Tm
l7Cu3iY5x5Ntd3aiZLyC+kvxXDNcc/w2xLHIONHit8oe1I1oTAXDNbrlaEyWzSBAS+b1GT5kdZaJ
8Pa6UkCTXDZNPbfXK915e1HdgXg5V5GcmVvmKHvOTHlE81QFej5qa1eNAKrCLGgee//7UAieiZAT
yjz5H+pAgdhkZU38BE+Hwm49BuvpwmRMHWzdN+TxFI925n9IwVtdEMdtZcG2h28/VjUxAFArhtNZ
mDnmZSauCFF2domV0ZVdT1DDNFVnWreIjlwwf7JVnHK78CEYWfK0h8A0mE2GcS0rWZNsYbE+M9Ky
PCyGKvvEPWb25QGlIHDYTMN4iGlKLElvrhOC1VyVl3dDJgl50sEl46TInN2DpLoe6CNMmKcOF2lL
Dzx2sewEjsZoRKHjAXcHr6R3bdodm5i+wgiovo6JA96eG8/nzm2r3ahT7E80z66amI+Hd2I7OtTl
LPGhsaaNmRPjMQ6RsLiS3NjT9pb5940yDvRVsjESmX30PAyFrftlGqdDNvtX+C04+FQFWxU9mK2x
EISjvKkKHDLDyKLZuEAdQvHNUahtJgVrZIwtQBNTHVy8+fPs1YjNSqjKs81NmBo9HAUXi8OHnqEj
7QZVTnBOCvahBXVb4yLkCCpBvGnVLgdHQ3rq4UkIR7bImofgJSri9cRerjrx4cPQDyn6Gpg9dj5C
4F3PS6S8vjFJ4Z4plz8uZUVMw7qGtOHAdAyp/aQVlWhDYPj24JfVyfEww/BidWzPxiAq4vh6ygze
9O09DFX4WkbWl7ioq3ObJ3gXg5CpCyG7UF2I4tU9M7sZ5/10X7tO8KP5YjW8woJTNVDL5qkW/Yg8
n1tYzikx3oCzy89ljgbcLlhutq9Edntfx54LdU5SVEJ5Ve9CJ/LR8wE9iwX0WpJASv9o8ugxLyAs
ZWUO52LIHmi2EBTGHGT7brldYI8o/QetMDltb0PeWkdv0PJqgTGxC4MC7AyA4dLIU5FTTYrRfRln
eVFZiqfKLl9cq7zEa0G3KD6zyKRwXpEzuywlUVyiYcjj01DDp+g1x9vt0fCb8qsXD9Hxt7tIUSHG
t8mSEwPb81yXJTtMa1Uvafm9TUcKwrWPMcn5ex/N6jw5bOTUzl8LRzDqYWc5VhVbeoGBU6IYSLuY
hdcyXAgww4sJ5Tl0ESBiRS3qjudq3QrSrIdhO0MbkZy3tibhjyrGs3IGvPVdUkf7dj3RjNL5XGKH
8+Rw2J647eSUamzG60papaRjbn8fnPh1Z2g+uOvpNvSGz7UrX1uLjdhriY2jZ4PGBm72YjOUXfK0
OdTMD0/b2oOV+auTtx8TJXgyvVTuGrwf2ysJofWz52IFq8YFJlVPaE01tMeVa0tpF94G+XShYTUw
3NHBsTPjfpDpIe+q9r32V91Ir9AzTjX1mvlScdQ9yoRBkquKg91QcJIYdqgDlttthdC9uanpbyJg
xB49I07Zri+NUOgaa0iAUwWY4gIghdtBY+5QvJKJgL4meNmOmPF6dtgOo5WztNcl5+U11bjfzcZK
4YGy87WxvwursL3MbxzZzVe1B/HEnd+LqiwPdpy+G3vPnIdmJC+JktD1qvsg5pTnEPx88aMBEEvr
HnQYYr+BpxHQaduXsU8AzaCR8PPIGI8xQzMmT1lOSZO47aFYxubcB/WHRBQAu2sASY6LDNINbIB+
fBBxTsdMK3qyBFN2XgiguUKsonkWwWWd7TZilo1dnSbT2jyl9dysn1q2oFzirIHMldiMsejWSHfk
IJ469MbER8BH3S5qyTBYVFMdqr7fJYNq7+Os/NIaGt56tHZTHLfnvuv3oYX10G2kpt8zPntBCNIj
9Y/z5N7OeUGkSTNwy0TwrGQ1nKfGfxuvgQeOTYQgx4Drsvhu0TI5WuN0dFOnu47VMVEEhVbMCWq2
q5PNNfdRx6LJUBMoOZEKdoEheP3GMqciCmOEnFIos9MDW952Bujjcb5SDafbtg/fmrn1j4Hp6Sgk
xEzFGhlsPwjAbzr5sL0jSwpfKLDk2627VFk9lgo9nM1wUjMjCKtba5IiSU51mj//qFScdqH87h79
kXVk6ygi3r8rxuF+7KkPFS42Rxr5ZEPKcZmkZgzXjpbJ5U149Esbz4fgsIVqD2pebZEFCK0SnVpp
NZhOCGYGKnLUjmW/SbzOuxUVr9jslgEKcR6hfanZgOSwmN3gEhe5LDTo6p7jw2wRoJKZ6rEdHLNL
nabaTZkinK/jRjcps3KX41RdLQcrIg0kmBCidXSMlelYe3qYP/Wcxm8SQg3ebOttIhPrJnQg4fcA
ZFMWv1JE88P2MQ8KEETRkKLDWJhnrOOs2hATQrIcvmQ9vGznxrLKn4dEYIVZ2vKgA5cIgSG9ZKP9
YtsxuhbjI6DKwC4sZOTMwzRcLAucXV2XzmErXyqFnEKxbO+alOQvr8gI5MgnyT8ERcB29bDHK+oe
h9AQZEZ4venrGHHuhPnKpPERwk+XkY5VT5xKR4uTLckoyU7mILkCU8jrxk80EQCTvfYsEOvT83nn
NPFlycboKXHQalSiv3VnGxoYK1M24KBJSgDRc+u8OkNCxz23bBrOfD1PogdvkeCUYnbTdFRgjTk+
hIb8zXL52nYJcTaBDbCK51mkq1VIYc20vMS9jqrp0hA2EQzZcFlwSpZ01E7dDHyhREzq1h6DbZGl
u3op52NEYFwiqMsxXMx2vVNuER+ttH6odcnvePIwBri0tAmIRbAmfx8O870pcJ+MawRgln4eF+y7
Munss4+oap7nl1TW3c4ptbjAp2UZv9WoJA6jGZ1TEZBR1OU8zzYMrlXGN95b7bCvWUBReYwlDP92
WHlf7B3K2WuCprAZCk4m5Jo6LtEK3VI+U/GPiKDYr2TEQ2wZGGFt0T2OdkO3r0GIQiQJVoG06A95
7LLltePZm/3mXdXEx7J3ccwGizk51F2zlznvGcfl6fvMT7sPmM+Qiv2Y2yE5mT3iHkDq2J2FLDfp
p2Onia6QFlMuWp4ny6rTg1cVn5gW0HmuyPOaI0JQerKGxUQbyh6YCoqkvOnK6EOQyOUxXxufJm/e
evLRyVCKqWXl5gbd8izQFM5OepNyrL+Ngi5/29UVogQH0mEqwlPe40yjAx0u4BlN08TnrMsQ/09d
hCJwArU+eK+T1UWPg2EpqEqFaSTqQNJK+GCwsDOxhCc7YjFOUxb2hCYP00qs2IWvvxRqSQ/hANN9
EAwYowH8GJ3n0O/lderZVy1ilmOS0B1Et3E0TWS9ZLJzrozmn1+67GEuCzi8RXkTDm1zzIo1pk7n
mBbp3IKNcnjv1Ay5NiOAYVgSVMFpjsE76uQNOOBSdVfWkI63SY8VpRdZ9zQmKEyTsxZRfJNLhgzC
DT4KVv0bCqliP5fWSRVddJ8FCzr7uCKEYQAZNbarGSxNppMoYcNMKdni3tiepR4Foz6SYY0Wp3gq
3ZtKV2SRzWp+np1pJVv23quVdSe6FS3IrspcnLL76LUZQeaML44VM4mTyfGYht6C+8d1bzLL1fcz
TaP7hZynbuC4nLu9vKUsgdIyRDdhnJmHAidyTGNurkr/ZhgTi5y6mFQcGkHHMuUctzbJAR2k7aGP
MCjoJoW/s/7HLeuDapLhlKVk89S2inYOuCQgl0l8bYkFo2jSkmUULMH1kszkcqdjdlRg4R1OYTc8
Qfq03axFm+yUhShr0ppcd20h6Syq6KldVswjzwMkMgyqaeaRIzyRXJIvHDfDWS1n12rjB6ZG6waA
ApaC9TFY7OB6e3YGu/7UqAmndOjIQ9OJry3xUHiNEO8yrXcPuccgxQodUie7ZLrL+miAP0Nnww37
4TDxDPS2sh5Ma0GqEyTZJAmQCBUEz3lixIeK6aefIpcDl4n0qIkextoNz0NlEJxxm1rJpUd2j3Sw
7xzko4u7PhrnNk7aB5pHL93MPQnDRD3pEVmdIshMJ/fbYKhvqvhUNxW4kMAL3qVtAMMNYW3k+gyn
BJXJCAB7cTvWxoWjUpHl+Q1SlAiOLMgtlylELQxoyaR08HQQWzSg/K8mIgnLoDqUIRr2VPbRPV1n
uHsiRd4VIO7lUN6r4GDiHIxPZwW3gCzOnQ+Op3Ea62EQ8aGvmi/0iPVL4MgrMXvxrVtaz1npfouS
pATmWbiPEtQhJHqU+MFymxcDJJGqHvdOP3RXi+F9qG1x7RWputAOcA4l9d5DWBQo+ILspmB6cLP9
X1lQeDYZLMfCteID+Suo40cR4g2uW3nrMAm7VflLz9DtOnHc/GZodLuzCjhMRtcLjpKIJJ9ulqzd
1AM3lNQHtBJIENxKYCDV2bVVNxQD3VSdhlXUlcSMtjKSohmhtZ0dnsF6Bnt3+eIwh77rQXmci1C9
LfvGvpEO+1Bkxjd+2L9WYknus8FT+2DEqR050ruTvlPs7Kb2rrx+5V4J2Iy56wGBPcvRtE8cA7qn
pUqRKe7FksHJnNA3ohQ/p3blMtfuiGovc+/WGIaXiTGEmlXVuLfjkfAZKxQnhC7xvnGC4UiBkd7z
VGPOwEEzEnB2yukD3yExCWBnFTWKwnI61wtkNLfOHuTULWTHu+m1baFDGEpnPGgvuh/HpXyPTvVz
vlICx2r2mf33VHdByL/GRGycUPrFIw+nkLf1hKauiKb0rsMqy7B4xS2Qxe1RMuNMa5rzdpoaw2p4
08ESiXY+JUFSAYEtJf3PnFQYWigFiWfuhJiGE7FjM56KXYfKguFtcVO0bbd3wYfvttOpXFUkDAJf
6jFxbu25u1t8umbBhC+l7gVC9QoSP4AMK2VALNRT5HrZVREjE7Voye/p+d2UTj/d+XX64FHJtL1M
vrIz05OAYuuPAGkxjm4du6qaX20zmJusXsyP0U7PAn/V+Pd2gHssLeg81MxID2lHgEjQkMBiF/Y1
xGwmdLREyjk4dyovXhlTRi7d56bNzaXtuqu885HVjDBquyjhyA6y0UcbynZQU7/RPdhq21ng9Bno
naDwrT8wpvKPA/T/IV5SAmkE/LLcgXQcEVaCOa8IJ0xAVrPbprSL5b60U88MwRctqIIZSxkm/MI8
6Megkzi3EG2bZw0XHw3tfdJNHKqgQsxIEF4G4+3VMJ57R+eXCNgOxDQfpUVFa6ubbRinM5avdrDe
D11U72SANcN24icGKhGcJYZLem2HWvxsOGh9lgkeW6eaJKVBJy9B1APScUFWByzB5zx9QZhzNJn3
Tk+qwAxHhoRL3aTEeDtBXpactR5rITCeZhlMnwH+uF+GwG7w3TvKu9d+W511m97XDVYXIYZv6UJQ
URDZ+0Uwh2HqB8pKyOspRgvUzFFwFVUDAbxoSHOS+Q5xDwmyj+LpKK3iugj7+Gb7j2OxD0pCTni4
GbPFKHB7C3dDI+38LiVgYWwycR26GlaVbXMOrZxvlLDdpaf9YjURxievJw6ks0jibp3q0vXynZEZ
GYlFRXLGBIqmn/r4mBfzso+t2X4TWqP1AMVWZW/TLoeV4dfF38zStfhZmEKgrlFarzo24Wl/nbT/
fpIeuUS52nCBdNLAJY6nQ54iJ5UFRK7Km2t8Uct7LcmintLwWWG02prgNMeCU5aIhthR+7BJHVBA
7POh+RoNSO0c9vMr4/eMacLzaF0kiiGGvnQIfeQ32GXwIReQFwYHxpywl5dtAPfXOgH9J+Gby9hG
G7ptvov05meBXh3RMo51OF7FmICqNWpnCqf4MU6Tr4EiWZDMra3ruDVkt0J2W1hiClx0/MNNHKPE
NYurd0Z+0SI/Jl7zfQqCz5PnGfTf9KhC517JEivj2rKqqtesGC7lIhs6cyi5soYVsvEHQrylqv5G
OqZWqeMfJFH8eNrj3jm+rV0jfpJqlbSMZdR2tP2r+V1aE0yq1pTVFCjx0a5gKzltSgyXc9xK4a3p
5azdVC9vEPGETUioB+V+GqbPoFhH7esVPNPSZ+mqN47SV9kSffnrW7JpSv/7ml3fR+TG5TquRPvq
G/8nzaS208C2bZZVlNjzhV3v3ZhkGvQUrVe/GOSpthbkZfQWg0BekjELr5R8QbHqnRpg8R2L7qUT
5T0rJ66i0YNnlvc3JguGg016RF8gDN/kGFOPNiqmgYxgIVdvcj8/hLqcT33NNk1oYjF8jnztELRh
LoNfjPRTxRoi9F6vW1vbJ6C1l3g/oJU+DjMcyeIdcwUGMO1hK6SU3xR098rrNAdA1raugseCdjwb
FraDBs5q3Jj5ylYezFrfPW5ddUcWaAImxgeFbi/N2sqsMYV86wPNcBospp10H1LD6MGe7/wYsRKN
CfwoCgpAtkw/BlZDYn+Z+2J8SJeHwn+n0vgl04zyPUdbb3Rcdcd5SVFvJsE3NWqYmtZvEwVnIvO0
p0r1uuBBiI6Q0NTibKP+RkNo//ze8aoxgWWlQ6jnGeX9tKZYbTM386Lg7nAADps4OvfMBjvbO4aZ
y7IAqO2uK2mA9RimV9mjmzLh91POFQJ2+kSv+UpP9bWcsRyMA9DAkJEv6aP6U1IEH6jFw/3SFaSn
Zmqm0xk8MaQGeWe6R7nUeEjWZm+XJkCsi+9m6Owbv7I+dRExNTb5p+7Skqzrtu4tB6mrqvUPQQuO
qfTuSNNDSwG046+feu9Pi6yw+SR8x3Y9TzvC/kmu1DHKsTIB4wh5JSTMFCitYyH/ykbrszFQgywN
MZ8lh2DpFTw9CxA768B8IU+jNthXJvqGO91VhG4skFlz9CtmHSeMUClcoHT7jggCThDrmBZ/Ye5g
qjcsPlr2EGx7oip6P7uhlVTvzctYsg5v/7FzNsHRTnlBUgAwwnu/jCUJkWMfIlBUpFLbJJ2zXe/G
9Z3cSqLRBRxtL5RgqS3inYE3uzYj+mFpjzripib5w+JFHsoqdn4bcoGixXSwQYit5cWxnTQM+bL+
2qe6eY6aFlRrTP9xbKab2kKpM7KrjMH02IZoVsIpCz66A7uJWzf13y2hf1aV2r703XX3M9p3nJ/U
tzYKqKyOGFRtk8TRi619BwqhHUGp5FZMJ6iV/4ey81iSG8mi7BfBDMKhtqFVSmZSbWBkJgtaODTw
9XPcs22mi11WtFnUprurGYwA3J+499yLmIvk2jjd2R2Iqvch//psdo5xYu79imTZOGSMWReYt5Ek
SMuIHkU9kyMcgGeJVh5tJxYATNQ8+9+fK0sp9P/faaoU/CK0ueFc3/OF55rqufuvy9v2mshaJ5Zq
+sRkg0cV0olsN1cOmTRm2LEUYPuqHyXPWOf7ie1l7YSnPkErSaLEo5TkZXcjgS5ZDt5SqBlK36P6
Gc///lld9dL//bO6JptEM7R8N/BDXx0a//VZQcQNczCMkDaLibcf6HQwgH916trcmNR7k0s5H3dd
sbc9NtB+gE1dkqPkz48WaJaIAmodTWQeDFG2+Wo4BHxzUpNYuQvspdw5btJtZBUQj+EiHXPJ+t6t
bFXwD+3qnNWdLPZIJTFLNuMxVamjXiA+dgaGUY/HAK2gUr4hL2K7S7R43jOzH8ef/VJ+j6WnQuOa
Z0ttKS0H3tScwlLMB4QFxXRnukl/MwL/s66EKttj7lZX70ac3BkjnlEryKudbLryj8Li//1WfQfp
OE9vYAW2+K0GGKduaIq0mLa9l3BmdPlfU04mU056QjQ85U6BSrBH+eZVkGaDdcoPLj4kuGpRzO7+
V8SYGyU/3Zg9LX/6bP/rj3CBc3lUCqYZYJH47ekMVncd4ghlxDLzpekdRLbaJB7nqPG8oYW5Qf0f
bEAElqgo2UX629xZvxdkK+nvUbcOgb9e1QTXZgT074/kP6hIXScwfaGOZRwl1m/FSCq8ORaIjCGN
0KLJKKk5T6FPRMa0NyySPhnx78ZGsGT0iKhJaKFcFOqXMET+EGgtCFtnP6h+FSVE9YK11L9/wn+w
6PBqu7wytAyo7sVvX6EHl6grJxCgVi3v+KHhyqBL2puj3Be8Z1RLdKlmh0YMqEgqkI+FTraApeqp
3gxLnppJ+b7L7J75u3FcCh9BApMjtOCvcTJcR4f+0XbXz//+ua3/KU0R6dsuhanHZ/c98/cLL1x6
5lQoV30PbHrSgWUQPu4AJcMaJFSXprHHXRMZsOHC4a+t6/Thn767fzhwAsGvarlm4NHg/PZqyAL9
wDiAtAnrl9kNyeEaOC+awWJchQvYG2xasHtjtNqbrJ1jE7gHFCMYYNTK3rZZ3iKYIbu5SL76RT8/
spYDE8MPXoeldZF+d7XEIKlRcdly//UO8ReJcLZJ/oe/Sfi/3yblciB4x/lG7cD5rZ5aLX/qQdBP
9GLWOakARcQV2z4x+PfTUL9RbZ69iP9A9sCPBanb+ULzoect+j8fc9BiInYfpyH5SstCumjC2VYP
7jv0X/LWVFWtBU56NajlJRnyuUKgMWtlabOFC2deh6MxN289nrUNCZDe1otw7itlW4fp3ioCGKFG
AseofygtbBW6QCli+SYUEmOts4M/qymGEiYucn2Jlg6yWGTl+34mvrStm18D0vtKrZfTHBe5XZkv
+jXD4LEpuik/+wErHC0WyBaWvWnh4LtlmrxF2bkeymn9HIVgK0xyHhzBfn9RAiGYYYc1ApozGvUT
q2+19u9ZDeLWNgwWUSsRhRX6iufUWqNvXQx2S8jsLk655AuXXzWLRgN8rCuPBgZ/9WO3M8L3ZuUv
GzrtE6Mxlz8PD/C/v0biH3542zI5UhxO+MByfjug+OqzzG5RGTs5QmizNOqbJcOrQXt1K3/FY/ws
fSnuyyr46U4iudiY3jYDIkfHGQ+1Gpe52JzQ863nylxfnDxcQY2goOn53lIbnIIVfs3Uw1Ka/IyI
MzeURICrFvPdGhl1wFC/WwTDu8jFBi8HQjNHGwf87C0R401IiOrKHBtfOS/WQx3iZBgjFHnNQmj8
v38b/1DteCLwUfvbDHKE4//2bYR9H9dhXSNmzpcZqLNPnpUj7yPML/qB1/qGdop/2AEhFIVSg3gz
4T3+Uv4MSjdj6O1+dQukQagPEdmAVFEuX6NO/T/dLOp8+3ux47m4OgPLpdm18Hj+vdjJi6j3g5AR
txGB+Go86ysFEfUyzyy7PWMby7gD0YyXKy5RPhdZ9g0Kb0bQEsOiyWX26MfGnw7l/+1CPPoyfKMW
V4P6eH//UEnnREM4IgYfKdG3Fvf2mZG7PMTppLijyQKf1vo8BXlLP45AIy3nwx9+Qj2T+PsXw5ls
Um1bambhClUz/FcVKLu6mQOzYw6XwUo3G3aULrcWOuNAIog0auerPts6Wr/t5JDUNUNxbIvsWQvu
Ok8wMSeGAh0awZZGxcylWO6iBfdFOaaE8pDym7rztJnV9Dp3aIn5A74VMSRLOj6P7Wyw7qoMDVFe
e1/atM7uOeZ2episTUer2/418IJtYzohwkrb57JYvhSZmp8qY96YlgzkF0bSYbWeaK6fS8O+NBXy
bq8DqVuC2zKC4NhLlJ41eJqyLI967qInMLbB/lqIL5brvGqJX8UeDAMN8MHW/7VasbPvs2kAZm+R
gm702AGVuFmkctwu5XoLnKI+cMkzIMm7m7Dm+lAHSGFKS7ILrdbX4pd+l+coM46OBYnTSR9lbft7
4U3BzUdUXjvY20f+cowInENsNd/SBi2O8j+wramxsYClyQ0juGRB87Vd8uegm8uHIGmQBLvOD8mV
zZw7f9cKJZmQrYVI49Dn8zenKqvtvz8zPJn/9DJ5FrZn37XYXP12kRccBiKaCdVce5V7z6PxocYL
gwkdkit+JCJ+WMm+gGKVX7Op2U+hP2CAWrlnsuGhiKsfH9WnINejMMr3rjjpwZ+jFKikPHpj3h6r
HMtYb9SkiPrL22xADZmRhTE2HuJDJxRzFm24lb/WLkqd2gBU0MzxJ32drWWTHGFpv8cu4ww9T7Tw
cbQVFv+U3U2OXw09897rMEgoQ5ABbtkL+ua4LBDLMjMBM2TA/lSPXMZWyywJTSgMpLY5srQtKtmK
yIB+Y3cpIUKukey6YHoynWU3qffHqvBAscSTe32amzE7+TZZjLs4Fz999m/EudhsdDCzLshTYqTW
fpHe6HxbZEnB3hTFuec4u4FgPLVLOd2TWEHn7KOFrn5mdjFc0txDaBIRPenNI7J3E54dlRASxsi9
FF39KTekC0S0mI5dDDtEWTFztflAZ0q6Sv4zyTAaaanLiKN0O5SwNKpMXA2nIEUC9x0qMXfZ5yES
37j6y+pcULDNTEiZ0z0nSlQ9ZRmr7/xNOQHNdvSOskiXw1qEGJhGLAUICb7Q0L5OeQca3baii5u2
7X6ZrNdR2e6cWkWvBXAgHb8HD4FxIzFYCqf4pbB+xPB7cPbFkfliCiZoseh3pAKgalelfmUb47Fa
jq3SoupZzbwmqECYWwLyc4xx/pymMZ7CbIsXvaZax8SrxqnGyOtU1OLrqCTDdoiiV3c3dY79qe9x
js9+CRPdUkAVzivaNVCJXKR5T45DvJAsN7T+Qdcd+tU2kOxvUFc+ammfj1ZO9lQ9awcQY0iAmpVp
Jg8DygRroqORBdYGpXjEf97vtXxxUbOIwrW3vdWSnKRuw9ZGJWwFXJZ5uZ+5grF6/awTPoGjPjFT
mn3vpe/xypDKyhngBmZz0vLUTnjPJrpErgu5x8iFt6itfw4FcalthXSp9KgLwvkx7DhCtXDRMyGU
0BTwB7YDTb/J/ipv+0Mmq1uIiuosx5zvYEiqD419sDqvtLJgZbypeWjm7m3w/O9WY0FsMjLjDLdy
L5R3ZuDm3xkNnMJqIADE7Z1Xe7ZvWY2XqlXLvJSf8xnVIektpYPTKXiAwFw+u8YkHzNQj0t8Y57C
AEeYWK+RSu6zsAYp52JuAnMULyu7ABMquXDyr1o6FqzyPh8H6zQLEmtbl4SUbM2OQ5WQXZ16/k5X
JbOFItqx0FMrtbmhEqA0bg+11+LA/Rzx5GN//ZBez0V1DCPigbReO2rx1OFF+bmkTO20Ir8M4J9m
Kcsn/bsabN5uBmc1Dyq/jh8R6SmylOT1HKiOgZOHMFYDj3acvPipbRB+0RysmUZ37mOPoJeOP28B
oTiaEI6HGZKlw1CSWSQAQP28aI8Tx//ZjVTIe+QCkW/4sU33LTYN8fF3RFoUHtfoS9qFwX5I47s8
sh8r20XFrlY+kfIZuvVEGkS1Pvnr+g4xQWz1/4DprrF35udGxogYlUDb7kx+wIQXPVPy45YcjmMo
2Etgn2QkdNCK8EktXUaEMq6XvENJro8mFeTWHwF1Q6DcdlioDgLHYU4mmIUt0AhajDmNf9GuST3S
HMu52mT21D2UkOMyUcZPfoOqlcgexjs+sidi9Ny+W8mKZVaq702keObQRFvZgeTRS62x5rYe6+62
DKH4kPX7nsN5X5jtzZqJKRiwBNWEtcn2k56iguTAewnHokXCvWtG8P9OwLgfC3Cu5qYlp6BhIilB
IsW3bS/ftf2ir1RpkUbP4VxfE3f0T3GzfjMTAkb7Fv+PZ8bzLpQJQTpG9yuo/Gfyh/aeNVHvknUM
3YGUv2gov6Re+r1DRq6Ps7oL7oSNFV3fHqw2z+A+DovwAhyEvND6CPiYIoqHak2Cq9bijgliSP1G
VxxXmDGnQ6dMNBX2yU1ilm8fDldVWMw+J1lAoMkxtLgYDLuwfnZt1h/nlT0IikV92OnDsRm9l7wJ
cKrl44Mu9e3STY9F4XwtkuqultZzPQTcDTmXpYV9sS6i+9kVCAbVsFNfvoJjhNMHUXBq4eZXXTuG
YXL5TCXGwQXg1sEbUje0WnnyUo5MQZSBQGvG9UkilWPDR0uwqctI7LXfUELcmSR+iCjzcQUFAxxE
Np14L3eF8lgP/vh59sb647T9+IE9riV9Zo52ezAbJbFRX2jP/nRjzuKQ4DzVt4E+nBNlIUH4EbWE
HnvK/CgZRpxzgtXYPiZ1O16yEOpuN6/VbjG66xwgta7M/Luu3nRjbCrv+JzFmAus+TuMMX1x6NJ1
XpyHzpzyYzkVBO0hdWHOYZ4CQ1ljs4y3LpFsRhreKtwDSKw8um2tTkcqszMBpXUZPA4O5w3ypOGA
ldajFRzaLXdH1BX1Hbq5w1IE5a0I6htns//Ikv/kjGzDXAFAmO9Mf5VMBBcOtaXce5N/muwSB5GS
9bTUY4HW9kjkXHpRM/aItIKhqv+/ezTWp8KnhuGJY07k/zb778oyRAgAUSIx3FMekVu31i+892Jr
hEV7ataIdx/f1uKgPTfSIdxPYqmvhTEwN0oQdY6kuf57rasnjn9rjzz2Qywk1ICc9vH3vlHaxZy1
tAVb0yw9npL7oMGcFVjzYxp34b7g2Ty1EUBjXtTm1JhKs+dEL0ZMC5Wt7fUPH4fR9u+1Nx/Is232
C1bIGl2v2P+rX7P8vusyPBus8jqb87mHk4fJ/2KQwcKxDuPQBVWFaRdmv2vZO1zC5k+9jdBlboJf
nGnKGB5iFyvmlKDaaqvxs95IB6V9V1jYBDv/a20RnLRS7OxcfKmsPpN9BkJ5Z0kBThSJ3Lmdjadc
2eOd6Gdsoh0aUuC77Yxct1qxxfLYPJiyPttW9StrY0TC6t3jn+iii06/xECldlS6v8zqKt+poenS
y4fGkdHDDIO6c6jQKgORU4QWaGMlJckY4xTsMA6xwGL00tX5j9wlxXxiTUv0UmW8LKH/SjVG0bFG
40lmU/elAiZWl1N/0W3HYJfm3kI0zu6OCixzm2PmPrPqHV5nGb+7bV9R+mb11bMcSDqWf9HfHQPT
ajOMFtFBXiMu3a8wLsBgOtP41R66z1RWYAeKTxJ0L84J7w6t2l8zqpRW+P21DlVGi4F2zwxzeW2x
pZWFs97mcqxuMlzPlDRERS5ZQqaPH5NXwakqmUfUA5YcJUlisULc5Ozsq7ZlYlTH7nGpcYZi/HkT
3VsbhMVdS3AGEPaYrGMqPIbjPZmEtgHqqBd4HgClupN9dAGF5qsXHvF9w+6hL34ogfI61pjct97y
mHD2QeZN8DTHcbBLUhHupLTTiz7P1qo19q5IDrJHq8Vwyu4D0LBqCme2DodLcKYD2iaQBGcbCL2I
0RbZWTbtFcEI4bge2doIQ0lXiy4es47S5ZLiT0act9p4g9z0Lsf3vNFcnVmVWQP5oh83G1OZMx55
ZC+l8TI65bek41LQF5teXU8dJ3m81HdTL35aNcm3AsvJjLAI6a1xE/aIIqPHWBXaN6fbj2O8wYAn
gLcwYK7wEW1G8eHpVF5obYoezJENDiwOqltnN05e90Wy2B3mptu6Rghj9nNeSuvDF55GXCf6Udc6
MT16QEVLQV8Zd3lbvbUWZZnHP22Ip7bra2KkU/tpXJNx3xgy3Pis5QjNnD5PGG+3fiHv9RVqrKHY
1Snp7bI+ZFNi3wJ7POYh+araUUi7zN/GIR6tXdfH2LyENtc5JqFvbk3KtESAsZEBo93RfJMTxX1h
P3JXZvcu+TLxMJgXK+FKTg0SpHDFbKVhoWYHzr7mwFyq2XP3S+u8SPLiczToj05bA0nF2koMm32g
bBeHoZWnyZXz1qMJPiMcO40De8U4dqrTGNGxYMHUO73UJmVMxrApCts7FIP4lomQRSGW0KMkSGC3
DsPnpEH06IjorXTuB7msx3bsyCzK0Ss3YWFshxbppN8u506pbFVdi5fIOJfE0LlZ8uz4NdL4aCaS
iYTgzIhflV6kFdNZ1Lj522l4i9KyvA5rdSeG9FxPMMTJ0oDYc2Q3Pj+WuQBgucafcH9NZ/XrL524
eY50zhbzarc8aik9w+IvzpokDzVGjbhR/CBGpThRkvWTtMDbOFzUQVcJ0l8EFbcPriQQ0ZeW4Qja
vpvXsvdJ6wh3VwSrzWfavxkt41jQ4t1iWV0LO46fRseRFypiyuf+rkwsmmprmW61lXw2V0p/K9qj
I0fQ0OCIFKWF0Hz4qet8XcOMyuXrMAd4RhHGSENVWvrw7pvp5zhAjLZxlOmXWDby17o2352yAvZb
QS/PmvSmayIZuW+m0XmwndzgeKpW2AoI8n9ovYFEcoss190tuagvEyC1lPgIq14vi2U2HzVYlCq7
aqkQ7aqmngPeldQKXpAoIbls8Fck6cYsB4Pu2iSmFLOVnI+mBCsxjAMpuv05wUa2L4Ni3nhyvEXB
ON/TUkICj18Hmrn94Awek9ym2CbZus+blcNd3VL/12Osr4Bg8p+yib5hFJhSBt6GkGWn7vL/48y0
Tq2BV79TpxIOOmdC6eEhQNcdnu6zh55hlBlhjwtChpYZSgktLdV1OaLr48o4ZZ9UkG5H+csgBfY0
qm6hVPigzPZQhHACnisCECNpzjvLk/dDmFkX+EE7N+DNyjxIq9qqNjTzTdFlZJb3pyZ7HySRF9FM
ulYc35VL0F16NiR9X42nROVIUB0dDRusaieLq16vxSHME3QsUHch//bQLfQ+Sktz0gTnWk6KoIyQ
tmTj8E2XpzJc7jxQbjs9rInn4VNu0/ElMYSlTo0n9Kgts5PyYQxpdE0HAmCxstPIUgCjpvq6dG9l
QFMBsoGTISAkRpUBNjvniydq/w5M46YqhvTBCpdjpWazisvIPatqCOQnHzMbu6ca8TICl7vqWynQ
oRQGA16ER9iulOogq8U2rRHlr0H6vrK22vdr47FIDsSprbKfi5mH28TGWZ7O63MeZCeDt5wjn0UP
tpcQs8rUA7W3S+fK0AKwdDU+moaTXousJQXFwZhvjmxso8LaAjgk6pcUX3SHBWHSAFZEEcEoEmDK
J4thUI+/ZRCjJLqnPzrQ1/Aa/KUs1wxl18NAakgj4mg3DSEuL6g2+plxlwaH8Rr/6j2UxP5LHgFw
Rbn9XuYEgTkSB4dkcI6vN+mQ7A6vjFrNmQzZYU3gz2CVVbVOWfYeBJ5FXivnrZVz+Siewk+raVg3
qYyteHZerCxi8qWm5/riLGRubZzMsMhCIfSzM1u8qVB3FRuhBvSyK4PyiyPt8jhOzaUMHlxE23du
MMNLLSZigYTNxtgrj9bSEk5vZ/hNelzvrG83VpMVlwaKc8XYftck3UkVHDs9L4iC4kvXwHKfU9i0
5tqfZJUOm4bRem068smc6jeDuFT1j9IYw8JygkvpEFTMP9LM50czqu4LrrV2jQEIq7OBMdY3I2qq
g6dUZxlUMsbYp3JiRDtPZ/Ak4XFecF5m9E24U6vool2abmY+TFWw8mXuU58zEu/ir6pZbnrE19eI
qpPegcAl6uw8xdnLNMcguF3zZewopaaG1fUi3ofSso9MB8qttKCSAzWD/DDfL83aHxEPXD0bsqx+
KdASEJQAqUhPNPQGAaeot+fG/kCndJMBczygKIvd9DIu64v+9waePNDPhgNd27hLo4BQ8Co66bIy
iQms7n2MnavK8ygSZlnoslmGm1DrKU9DYjmd5NA2tP6+z2KpFtlTFGRUDrLdC9R6B6If0rsQfesx
Co0f8VKoPWOvEPkEEORuxu3ugyb4GBwC+0EJjo80MrxTsLfSTDyW5XpKNfKnb5jx6MG+ILKh8HC1
uimyH9Nwn5Ilqe+dmEzmeckOjBe4y+uMsqxPjtr/PCv90cAz6wQ7DiE8DGpcGs+wSZh71cZ/FHn5
2OzH2TI+IDZhg6BzjeQxjRZMDVzn1jiQ56G0ezbSi+9zX5/0XQbd6VhaHUNunK3IiUaIxuxn9Ux4
CTCoOJ0BvBn6Z3muJYVqL2Nn546AO/QIrkIgmyZz9/Hq9gOnSJald/pt5kjDtlTjBgEaTj6b9kDX
bQ55i3JzYj69HwtmLH7nndcgc7fChVGv5hBtUrlbc7Ag+XvfIU0SkMxu/Ah97E7/911P17I2zKJW
Ab4Mt4naosVHQDjVbiR2rEELcxk4zfrGJdNLoSNSUT0l6AMeQSL0btgf+4rMi9wV37vEbi/QYqkE
6AOLTGz9lHJT11L4dCUpsk4+Jp+g3m16Pvpd7MX7eUCdJBbHrUgTJ313AvI61AGj5M4nAxg2ISEL
RbmxopIERFEfQMAkn7MQF8HYU2wnRXSMRHSn3yu94RvNdgX0wL9T+YCUUZfFJ1sV2aos09eFnlHM
sIto27oTCic16m6PvWOci3kIT2Zk7/QDOS+QpsYynG8+5GxXNuLemyCjT5IVbinkD2au6cWAgp1h
pnrKkUbOQ8y5mlrvYi3dR0Q0iq3QfbFyTnWw1vw4YfHe57j9InHVt38spmXHQPs5HT2CAlYDD5OC
quhPILkujhaAe9QWtGqMobwgfJTCv+m9vVXCtxdhdDfK+Fl75oPF/dIW7qKg4S0LYLCSEfIiB2C4
EkvMEAkvjMM/TcCFzmkz3xu4IbE1Jj+ytD9lJhuQbjbvc5/9rdKErpVHqHFH+EgW4l1TT76WxwsG
Jl2X3ydoPvmts09Iaoprbs0HKJ/l1hucJ1xQX7rITqhP0ePF4SL3kVXQIqbVs55C6RFY6i6soUyX
FiHiN3PWMdk5OYN4k9EecTOVguQE8sJEokLeWnErHkYYcYeWaU1vS/Dw6/gye2l8HVwa+rkez5bR
DAcjd+eznvblIkIPkSevmuYzC6s5Rr3vbz3RhmyMp3CL7ZBw6ql2DmuYwGRvXQYhqgdlolGf1pDI
NreraQaSiU9ALLnRwI3somXfOwte0qz22a4o48yQrpuSq0c0zPBCthI7fScmdgw9YQJVURm4QUF8
/RzRJZ7a0TxCCJc3SQuTs6lmhomG3EGbbvkVA5dByaOT8X2Mme6qkag+V8xY3FWmuMZ5YdCN8oJ3
YnB2zAauS8SwmAHgF6Mm/LRaljs9G9c1ZhXQdacuwWTq3hr99bFQi74hZXWDBvtlEWNB7U8wshKN
5C2MKiL3pJqtD8vwKR3GmWjItN6VRoOzIHXeafley5bvqLc4yl0E27vJFvkd/R0RmJN8bqKORnWy
P44Bbw5ZQFN63pcRCqQ845rNA/JvrIYX/UnVfcSo2xO2qaK+Dim6E4+XG3sdxwB2gePsTw8FHIZt
Z1oEiEJ+PXmRMrRg98KdxGB8TR/zkfsozWnUbXBmaYM2Ayk8qNRufgkz2zlW9EEIftqtLlr6wSkO
xLTNt2qgBSd8Qb06GplZZbDq1/Stjmgelzq7mn5b39Ne/UE++09eFoeVgQfx0jY90/5NCVgU7RDO
vcltWHV72NGUJcmbZUFfzZHaXUgyUmsRfflriRM+KHXxAz9SClonDYmJYwtZIu6uss+Gb4CH4j7G
qE4CENs4cGH2t7TkbjTj0dsnaFWh7BX0WCvq8M6OoJy67WOxlPlNmH8E5Gop0++TT+RtLNYCyxag
h/8uDBE4O6zJJaJntv2vIPk2iSjWszkFL5nFRYV40z5YJuPYYEVHT9A4yeSmuNPewSzEEwjE+mJU
nkpZyQWbHuoevzVAJ2f5eRbdYcbV/9SBGAGUiRy4TYoD+Slej315BDOw9O55SdCcyTQ+6xoi8Oan
kgtK/RlsYcrgZrbX1LWxbzIj2qlmRwnUbVk+M3u0zn1ZXbk0630SqCkpHY+JlXA35J6B0cG7X8WA
WxRcsasseuZYUs49FuD874eFaBTDMLMtpINNUXbDUY4kNvXxIK95hT1mprUxaw73mnUuCsOxvDJv
J3IA3yEDPO4gb8if5s7Y1rm/0cTHEX3XRXbei7GEJxsWEZkqUoUgDOFG9+gBJAg3AtoRDt+1vixP
+PpFu1jkx3bRbUaYmT4A2CzD6XmCKgnRod01IaaVOK9vdjLle0dVOw5lT2PbZNSyWdmMLU53DGMj
LMt03HTBcpdMqceepHbvQSeyAcGAfBoC9yfAUlA4ql4tsgaEK6tJC9/utvL7bLeoxG0jm7n1xNF2
mvokqDsPI5JXVDkeSIPSRwhLwR2LCANT0e3ryfkYDKZKutcvgL1zsZP1/BU/a/4HXYqtNFy/PbE+
ZCzsV8Lh8Qt+f2JLjqGUuSl4AFbPjJ5LRmxrsp8NIoFbESUHq50hI/BRcmUKShSLRv9tLdzEnRqd
1oAtMF10LMgH65bN47EwF1CxLZF1fRa+F7QKO5Y98g+KUsdSy42/f/iALQPtAhYd7KbebwJd7v+K
bp/lu17NJ/7gEUE6UlOHy30HWa3oAvmpFFQ3g0EfyAUyb+mmD2sNCoH9Ps8+MggeNOPatn28Leb4
3VjJKxYuxM0A0x88P1B9BYtBrDz+Ibblc5Rl/inxz3o/EHTYI4gqIRUap/HeEfOmsjpepfWSNhgi
Zco+3WzaYvMB8fGK78ZKd0v3AGPDMx96tW/GAa/KLtaoRTZz1xqnRab1TYjvttE8BnH51Z5IpbFl
/JrZwfegw4OvxYJDz0lQUAzteNaPeRMSNt4hwehZVf3lUaiC0LM+QZK8U9oAGUKVrPih1vKjHG8q
T7DAih9jKnyQhazExOIVjMg/1x5M5oX4z6j1fkGDYoK7/IA8WTEvwyiQf8nkRNtz1gQ4PRSJ0TbV
uY58hfvUN2ECKeXJC+eTZjdnanblNF8K3uS921Y+SNiLHVIFKWUG01Igi2rfuVbg0OA9fLQIs8wv
TPkAjykXYNaDUSFG5aOgTMmNrDPEvVPvUI0oKa0eQTbKDq3UQV3I8VNlE7ODpmo2a2+8O5PjX2sn
8Xdx8quO/W9ZHJ3HArMsBeJ8v9I2WBBEP4bruY3YdwFEIdz2S5Kj1NR1tau80r5kVJXnzFCV0HcC
XLERTfqswdgs4qHH14TQTMQngmyGdz4xn0XXQGuiYHhL9cpwKr0UQbBjtp7u2V4kWGSd5dqvYMkY
Th2cxHsasCKddAPbOQfbrpEzqH+9aiKSwcxDm4zzY8IFaCKfjUx2F8oZmZcZLLtC7Yns70E2tUf2
5Vy3dXLR/7b0JROndnxJmkvV8/+A3nmz9KZ3DisM0yCXVnA7R1ZQDFaSqMRYJmhl0tSiP8B95Y43
ggBQJfnTGUwGN6/CSzdkBnHWu08OSxWI9MWz3hhrJyF0ZmfrOSVsX6Q4kEctPw8PvEB32j2YMeuh
/FiRg7WjQiEQy6iq0kzto30LkNHHawhvPO6x160NSVNqYZ1nAHbIQ9/JkP24RuW1vZMgVoq+xSty
JwAc2NtNH/Rb1ILIa63kXq4D5rvwBWz2f0xFkVrmz71LEmQMXVFX/55IrgtX1MGoxpeSh7OHnv7R
qOqHQI84TSS8u6YYVMAgSz+TATd5n4p0oP4PI6Y2Llm7emImzAgpaNTfRz1HaeRVxKYb4eMcp+CL
/Wk8dU75LFcwIWsVvZoxrWFXwF/qvOgu7jFas8tBYTfW16rufhrzAoEg8CHwZQsD/QAO63ZkKvS4
Jsz7HGkaL/7YvSftnF87oEq6FghN8JIDIQf3Sdx9S8Ml/ajam9Q7m7NlP1du9YpWLGG9L0OClnO4
tg7oSbfn6U0KYrTckVlnbELY6zDZr6VXH5OMZFNfokUvx/4urpJzPZOUi1vw0GRq+NgIABxsD/+0
ZtZ89L8f/6FjOqHAriKwZZm/SYHXxp7QR/O89lDFsd8xvs0XYd1bZil340AIezKE3aFUW44mW78n
0ilfPAZt6ASmyyRpquKUwZXLrR+jBXmxUHsZHeKgtSx1DqF5zR3x5hvznv69vnQgRnhL4WVU4kQg
CbDlnOYhFGm0c6FM7YIJpI6Br/FkeANW/sp9NYzvcZq6O4YJPtrXhNgqxizHxo+BwpT3I364h96m
XMlXnzg9uhZ/CaxTmuN5UuyWPBECNLffbpt4EPusZAuj6HD6vxQKhBGj+7w0Q/k8TfiQEvXcO85r
MxnFB0oNfOKlMJh+domRKT1UcZyy+otYadP0jMAvgXoZBR/XMQik8r5rijiygmoXCVzB7jPb5nWv
LfNN4Ub7FpGzT5D8UZ8nk6JO6yH+YOdIocKHjlZ4m6XKWjyzJej8j4gEiaypHrxu6ywE6ekxy7T4
EY1nsSvJZYjW9N52mWXq892puvLqRuG6sevhNcya8epHb4P1KnMuj9QdHaS/mxE0sqPG2IjRVFEn
FG5D29ZrhC6NzdilZ1LXduuXOR7l1mobqGFGfMBbqgtIrc3B8TJciWZ+0utHvUE1mnHa20Z+DkX4
swHauK1kDO+kMNl0RcWduzDVH9iWf7AAliHvtnan6Z49AA32k7EL1RY6QJWXwxHzJO+eQgfoEV08
Aa4Mhulsc9TfRx5RaXUSFcfWrA9r4j6y/2X0mDL4ZbCPzz2dcHcu6DAJtmAU6zg3aZKC6Pu0yt08
vs9tipYjtj5YjKs9e1tnbRUoJOHDpIwjoly+U+2wiYhoeidnqEkHOPwf7s5kqZFsW9OvUnbmnuZ9
M7h3oAYECBAgRaOJGwHI+77356lnqBe4L1bfctLsZETek3mPWY1qEhYRgJDct++91r/+Zh5GY+fr
TgDjO4c0W9rJfqFf/FuZW/+DNK3rj0LCqJr/byK3RJhANtm/iNy6+q//Xf/X//mo/5i4JT/xmbil
2L/ploX0nO7e0G3JWvnH75lbivOb7engkeioRJWuifhAhjuEbtn6bwZKNb6o245IIyj2fw/dsjX5
kgvt3NNQtKPn+HdCt2wRqfxz5+WI10xLt9l4geEMBwcEvv4HQo3dm4kNXonOtqJPCrHSbqBGMA1r
wWPAuFQ98MBbqq3htE86RpKbPmeLMxlwFaVOaIJv2htlCDajNUHQyKC9ERl65bL7qTWZ6Fl5KFUL
UnE4vsYQcls9KLeBSTdcMUVyxhJGpNnFa7IXrmY7ePCRVlXdx2SWT6IepUnZOyOmWrWX3SsGP2Y4
1cEAKVoZ7NdCkiMyR6VmdCb8vXrmJOkZH6DbTDW/dh70G8z4IoKtK4xFN46FqhRi0tXohN9blV3T
D/KzlhRnbbIJKebVounNaOr7P6yIw+fl/GNKGJjIny+zrXsuEWoq9875Vdid15GRlm5urGfeIEEE
6d5wEb8uw1jf1pKN56Old5D7GSE7Ll6G+CTnF9M3yNg1vaNci9jj4kYOF11iqNRK/5p7XFklQgwa
MysGm3AqeKu1dd8CHTBXwQcwK4MT1LI9RChuAoA8VxK5K2UhouYq2tTuY111A1Qobr8lIbEZWWrL
uxRmTTp/RVV37KtwGd91kXPS3Otp4HjVQhT+RftNb4MTESDpGhdKAgc4fUheOSXWoVPBXuHJp+tq
LFeeZySbnEEQplTNlWbBnNFmoFiG+YCoGAdd5b7yUEOwX3eBfq9Z57rIDshy8JZ33VdPyUigCcmG
bPkgzFMQfXXZnae007WOfYFJIOfofklKTAagGB/rjhs7w/SRv5iiNh6qYQNFObkxRnvYQZX92nUw
q4D9IYbbY8pIAGF0bocrfPRxJ1RZ3MN861fFc2vx3vE6/D5Y7rkrgvtCLx47PKstrk3YKB8SBwYW
t9LH4tgMrEcevIbEeSVdo/0jf5KJPXkCwtO2yCp2j5yLD8GM8mqZnvaFcxyx7FHC6LA8VTC9zpUb
XsfK+BY0eGPb8UWt/GNReiYkDsgfntet0NevsY+FImkGF7vn3no4iK9yyS5Q2r0BBao0WWWyroHi
D8gmIMu3PNA2CdHp8AMku6FI9rB2pVCZzeJiNwYXQg0uU15AJTZOtXyaLmEnwKQ8cuuvDYYkGGg5
15DAQID956xJzpFbMaWqfXiC+PQouEuskbF9myztHjgFkUMQXSot2XcwtbEseu7V8JvivzQ2REs8
4y/yAZTIQ+oSDyq9h3rpmV8MZiyR2aq6Qpl5wT8VP5G2e0kDfeNMuGKA2xVXsHbv0kgXHfd4SHCX
Ky3ecYKbKeZVw30VFC/L2u91Lg1DXCr84moyyjs31F6XTzdayfmvn/cFa/l5V7WwUVNN28MG4c80
RROiVxN1RNbCo7txhhH1D6Ifz81ysm+N01joeyeyD0nI6FtVd/qgMpAdkVlFuGAhKYTaOsevjsHM
3iNF08Loir4HoWOBgTQUomfrmeK1IbYXp4QWG21H3cOpUyEvGM8lAdoGE20MrD5ak1+p1u5BvotQ
j5s0R2oZptqmI6Pb8mAX0d0PzN1wVJsnQgOyR8I6jNm+7nTIXsG4z0BYujJ7DRWwCsWwN7Gr3NrQ
XvLEGlbJ+OHg4TsjK4Stu7GwFqcDLYJV6yJSVcY8hEq381l1zO3zLxXY4DwXOcVt/DrzvhS4kcy9
ohv5NToKTqVr3k35vLWjTWvNHt9dpHjIM+TT2333d73HLxJAOQHpOhxDQz6ka5x1v8i5uGx6NEcu
ArtSP3lC5+EytdAFSr8It457GsJ01xXaOTVbqA1xdlU1s75KigmH4PEo3+3N3KTRSNAopeENTvpA
vfo5GnJkwo5+msXeVVM/FCd5tR3GxIr5SneVo90zdXysuFpajXnH5Dw1SfVKEXwCTkFFysYeVfkP
/EkdYrzZy4tXzfLJLlLCF8tJX1G6F2vNyV4JUrkB3f2e2qwhr+LqjWxLROpmhP942wKuRQPmRFgr
F5BCw1/HJj7UXFLdn8j+oBFqwha/2/4A6n3QXT7p8pU5Kp6svDng5EgccRYiBgygM47TarCZRWUe
nzlIpgy1I/s0qzAvtMMoilJEFxWut5YZ5+xrfFs32Ac8hW+okHdu4lzPDSAViaDFWo3RAENi39hB
k1yF1akJ0h4mTQQYmZQr6o0J8qP+wxlY8iiQ8SJXwXl0z092c6iz+XcdVKfke00c9V8/yc7PphGf
q8M0WRwajhamuqyeP9RHaqdEgVKp2tpwOKDzaF9Z7iEb3MMMCIVov/jhGqxvlYSDNsB5qa9GaGA8
dHgHE72xQpeBAl3XTqL6KxJ1v3xRi3gKF12lXZxaN9haqrNXk+JVvrPLNVbFlKEt41eQ/qWvdJMI
cOCypEtfy9Y8RZN+QiULCdE5FBbabygxh1hzuZYJF6tTuNfyBmjdkZqpe5ohhXE7D/CYO8W6MBT6
hYo4IH5T25+SCty3zcjdU3IIJvoXfm5al1hobHDu2OUiDmijGwjAvKxHHmc4QQIhBVJ0Fs7A09Bq
/IGlJpeo6YgBUq6WTUAxEBTZHQwN98Dw5zCx+SFtPf31TfL+u5skWkykvOiwmdf8XMROudLwSWod
OUnvbhUfGMfQHlotP/RO/to4xWups87wBwSpRW2hmazHSL/LgJYxBGSjKo0UTNQ4yfdrM/rEVs2v
siqtro2U4zEa3B9IDDezQsViqWy0OT+A1AWrWuVWDb42hfbs+QDt8ljaWcRyl3ug+Mn3omJmwL2S
DT8IERaMFkNGCx9P5I19s/NzGKdc3SLipwqbHBnPOnWye7aaeWj9fAYZWjETmqr2PrLrna6abEFy
psCNVnoYyGwY4cCGUcjS4GXzii8O8UnIiRquJ6sc1CcXRJemHzPaZvjIG2VaZyl6c2tAjsVOQ2gl
O3HUnxU8ijCf7e/bugmB4UkljdTk+0COOi3Endy/JrcPsmHDMcULvKN9dtVTzVmHqxBLBLXFptV7
VBfWqUZEun6qCMn4m53bdP5cVFuWi4uVhRMJyaC/Csi5gMHgaQper2ZxmNvirFbZuZnLAw7lBxqX
Ux1ihIDLAtVcti97QldLSGPzbW/ke78rD1NYHgzfvY8hHKpUDWONaU1VtSc/utG99FLqWbl1IutG
61qEtXwxz8BKMAjfBuEt05JXkQgqdkpMZkwF5j2Dks3UMgV5PswDKVoq3oFbxJe8Di7mGFNF6ysQ
ATZNYhxNQB5fA6SLI3jPZn1IXIQtbTh4bJmi0swgExjEaHldcZxiRAS+G+1UF67dZ12ml1+SESpb
Uz4qTvrUBibJZ82j0dINYSakxOo211x3OUmAOjIM9QkRgyC/6kyyAaupO+sWyhhEYkvFanpchXKo
+xUzfvL8UJoUloN4qsVoIaS8bykq1m53nCPK1dGsr80kOJFu89YpXxmh70S7YtaFy1PPmTV1KmZH
NiadCb0RqgWwdT1nbO139u2Ei/+qcoLtMEq56OTYoymnsLuurfxAncFWX0XHILH3S0VNzDqjmzy5
rcrxDcmpqAOL7aQaa3Pko7ghKvKmDq59SXBRDMbIJkUzR1lJ2Rfyaq00P1XBa4c+prb+0SFQd1W4
4cXIqDOXvqLMCkYWzh5/awpjhT+Qt78ojQ47r6TT0neybGQlVVJljjprjrXnYmdukznClYlJ/DPG
Hf4UiB9o9fRENIPNsQ+c27iD3aPAQ1DIXI5ozqb4rnCTc+AnZ2IVLu0oXUiq3dZJ+FWT9zwGzbfM
tm66OGd+GL0RigBGSUvkidFqNGl74onPUc8vkjZk6bTnxOW9Y5OGv+z1dPGwrl0pSY1oxKa2n7ZR
M30XeREGHY/MXC42LnO03+S15PEzfRipNtLKq6F2n7SslNmwxVeATJ7lLRWhdRwRNMZYTw95Nmzi
mk+im+QeUopztyFNDfYZ1+dzbTtHUzF3Ut373F9QTboN5T6P3plOHggDYq9J9ynS1IpLGncxU5Hu
Qj7QpZDLo2rf4jb7GkL0WNZDNAP2SeBb1zFMD+ZD52bnQer6yKGpkVtjDNmXSmdGgd8WUgBvuGtb
J9kgsqc1te4CMzjn3PGoQGjaZdbz0MVf4ZTRocnNbk2m+JP2TVqaZb1J641R9cs4JT/QFbCS6N0m
kGpEGusMTVmYRGdmk5AC3KOecmWsq07PnyMz3hWKu3UFm7B8bmtdhc/kv6+xeVWpd7maszTRbfnF
UdEpDVnAIW7/6BvtYjBuCGJ+sMroX2V3cVq+f0ksMrUDdqxrLMb50F69AvC/MxoCEHNQeyP5wvj0
KAGGNS3/skUsZJ4mzc+jfMARcs4kJMuaQ200YMg4BgWcF1zyAA+pdIr2lkaTvTSTSZS8tMwlua/M
WKL0jKUKzXXM143C2hXTW9k0X7S+OCiFCgbkfC2Cuyhvvsmvg6x2GNABjK5glJaL3lGUEHCPMoUH
peYeD7x00FnaqtCx4fJwgoh9OlZGTPQNfD43wCtwVJVDbA2Pdin/aPnvlGeYB+PiTsoRXdWtViNa
IVvTXZFJzAGuvAgGVNH2V261y+zptHx8j1XujJxFqpHdxUnEFtgi/2eZjZzG60rubj2HF0GEEvT2
NEiPnomgzZ6ek4xnMdXATDIkKxX7IMqhcxkVh66uDtZ0azbZgfDFbWpYKwclfNMDO2E/ICtWlqVS
5wc3Si/MrvEH1vCSS601acL8Jl6DVUys9kFz0pOAOK0GDSHM1a99hU+ipngOlDjjEOrp61hCQiCk
QWaNysWyp0dIJ1j7GRz+AVOicdXKu2sEeXEjhtsx2x3JRNv30Yzo4/0aG6TUfbBxoqWjoPs2DBhf
mCOmLRXfrHKR3Fp9Kxzjfmgk0JGhLtSc3kcEZ9b5XTtYa7sU1IBb6ssmvciZIOhk5X2scWNk74i0
5Dx0GmdGae48ncvbRd5R1uTEGSErpskZSC/jvwG4JjnrP6yBdFfZKZabrGtzQ8JL8DeGL7o0c782
5h6Ol4YF6qnTn/9cKeYGlNxZRSbcez5nuJpsCMwlMSTZ4kG+NjwM6OXoxhPujDD1nGUVfv52fm0N
xL4sD2VHTGLld1/qAD6rh9pwW2ImJnCPZcwMn1mmC0UpqK4nJBh/9wFUeYe/fAIbgoc4mYrZ7uJO
8oeGZLZ0qHA17aqqz3uboETGOjkCZvWEV8or7jPZSkmhFyX1sRqfZnhmRNXRCwprYVU0OktLgAap
Rgtb3VYKOgtKRj/zDr76SpIESgPYssi7SG0y5vEoBWWK9oDQBJzn6ZZ5jBV7xQMHlYW6cdbIGWSR
HowRznT3MKvTfezRgmoDREXTpiBcGpmcelHwmcpqn6yKDqnMsd1wC64kPbdGlbp0wtJPR0T/IuDl
D/IPN6bBUz/qeC602hcf8oA3ZPUVLODXOaISt2LeBB6um6JHm4l+8kV1w5dgoHbVoUBao3MmL6NY
JzQAlfvgtCH5FhEoIPU5sXpwBtRLUGovTFRbJaivMGG5pNfwaqEF2ODFk1J/m3oaBouB49pxsIkw
5O0PLZYIgN8wyA6hg/QUi5aTwAOT378oxhdBXRbMRrPiaK117zyZfCqbX7u0HK47Xs2oS1e1XMUC
fjXIlPtQ+A1VHnGOEGhvvTwFQo34KAU+Irl1r7fPaTLeyUUSObaV2YeeOAurDtkEsvelY8Fhue+d
G5wOsVUhN3Br4mHBXW8ZSHogvoG1kzazBdOZtOxKekhZDcponKJAO0XdfQCrISj874TtNNQ4Qmql
NdDKjR4qQMp26wnt+T4dxyOpb912sJV3OzlW3EhLL16jFldVJ3+UDkExAiJ4kLKi2pN/D6P74BKl
q6OYBeWh0ZWOoU8eSutrkVlfU4u1R2VIrgVB67iZvYSqval6Ljic3n1S1E8LbqFIt+ITtkWZzb2p
SvUUBMU+oY+n2mWB24bHrkPvvLSmY3/sJRFgsrnWeYeXeZF+gI0WqzwvDiZNW7F0iNLGRpa2nSB5
ocC9G1h2qc3m23PoLM9FbFo3ZjX8DXtr8cz79bFWmQ/gHYTWGurtzxsTI8AA+DzGAoXDdiky00lf
Y2P5iR2DB73Xo3OjU9Muc5neHO7d3n4IdPXR7fTPGnkYsmRj93dlQ82vR+l+2UuLrxESr9XcObeJ
bu1iqW3N3l5HY3Ix+SYDGx4M11a1nBqyQRPPsC98l3RtA3sgD6I8B/pft+yG+zPjawFWmIioYslo
2Kqn/kJXI3MWWU+Ir1Um5R8W6H1IkqxUyxaHqSPH/QL+1yGm/7ztZjJ3pZETEhddpLqWo1WaqjnQ
yLnYDvpL71L0S2EP4+ogF2rCccf0rJs6rQ50BYcqCE4VcLnMQ7zIu8LAW3fSTaAxfsa5GxUvb0Wu
/1JoWlur6u69gHozzfyjEVPy9TWOtjO/xlPdL1apvgVWupduUgzzsCtwN7FXPad2dggZricBViQz
uT41/cXk+sc8ppsjOtSzQFoL4Hm9N+/j1nq0p3jY0EqRH0zTWJT8Jf4RkIysY0L+OVVLbeuuj/Xz
8kXFZZJR5nRynK2Tmu7lHcvH4tAI12OdXhc20Exl9RzhI4c+ewxUkaJfShyILcOqTvLrLiDGDbNp
pKfG8xhIj1BDxiGIGFdHWUHxLRTcaznOl4I86Ph1DSnhnhODCRc3LrKbDbk2RG149ibz8FCVeUFG
1w4NsSGLnegUX4kuDWAdDP9mOzqpCxbZU90SclqmJFZLTc0QyVtVhvgzBSwBpyxfnHG8j03Kuk6j
WFdIp8Rm6jZqg5tgYmBmN3A9XF27k4dFamNpG/BGCafyXqfCgIOOZuSHnOTSf0PlPeS0SaNHYbE0
MvAlCZHjvc0tLydjopjBw0pbzcmT3c02RznpB1Gd3njUkamUgAG6q5Umt7pwcqJAMhBQUjWq2brE
NtkVKJqWcY+ns1bpaJAGnpdRGjRqkkDjFu0e9tVIV1bSKE9e/ATwtAMuHDYzabGrpcKQGpDA+GQj
GnE/fPNlqGP3wXXg47xChtTSpS8NqPdcEhcMkx7FUXDlpgoKtuLkN7zNQo8vLPqHGDIDz0Lj2ztZ
vWHPr/H14ZT1u3++jpaZInH97rvuLvCkY+aeGDPricfGcayPIFvr3Xirlf3RGveu5hwNnsvPDplv
lTwvVsk3SqdZxknLEKuvykMepAd5LelOCWNhrGTBvrAfkfOirrVRTdY+qr+SUAR7sG5KW7lFpctA
jrWMghHCJsLiPL/H+v/MfOqQKoKzcP2k7ITxnlwt1Sg2jdhiuYV5lXrGQ5oyMlKN8V7Pnbe4deid
AgJ3kPt1E2wtq6iu1YDncJJLvnRJitpfzYb7Lu2o/Gol5goibwG/TZCU2Tp5fzImVnE5KEaDc5Vt
UnaK0uYbMZk54BeHSxgffaqbb7nabZbiGF+By9I1LR0EOWCeBaMbBLKv2WuXpbFsx/aIRJQNn8s3
kTJWJSHiLJaZgAsxNbxZQTeLtE3WxT9654cHVu8G9U6aauSGF+Ij1dUT0C8/keZ7md8lNKVyjYZp
2IFmnKWyJlDNw5mXW1WFj9qc3qd0H4ERXTB0oa3Mf0BjeilwAF016jM0FEzo8UveLbNx6alQCO05
EmUasTROWqZ/NzvKKWnLEG3czWl4L4NGaYcUt3h1yCxaLmXnu+HWIlh1+bRzTQMTyHNqDC8UAh+m
D/dTPqs6Ny9e/lxFNDULoJJr6eOsYzFYu8F93lq0CE555S1Pg1LWpIKizmE5LLfSCuk1Iard9ZN/
kF6uYNSAMc66ZGv46/NrgZR/Oq9Ny1FhdTDnc5kg/Qo5d7X8r0E5CxOPFcCasZ3pGV9CggbDy4y2
GjmsdlLDXWSjZ6yfAqJ/jKm7grHE3Ie3vEAGsu3Jbaqz+NEP5hW+RARx34dFcvGy9G8OXeu/O3Nd
2ktP+gbGgb+cuQjLIzXIJo3ARJ7zkKwlDP3p1vgEFukykMbfnE5Z5+ZMWsTF9rL9eBQWR+2gWhGA
1F4QTP9YK8TMpugRu4qYLySIcgYtGI2cr8tmLv9DNOQNyTEPJRlSeEp2d3ba3VS5s7OrbC+70nJ+
tV68V3T6q0h3ZzLbsLnPtUd53FAebWqneoSJb60D1zrKFrA05468m6zCMTUzbpbua3nMYsMRXvuT
5ykfmccv/eu7bv7so7oULQ6kHdMxdRsf519nhZGZDnPX8Ki3unmy6q1TQk3pChoVGQn5fvrNy767
SAvWSkxNBiBuy8SNHN1dQYTbMvsRjkYZEAgsXdakv0y28tIH80mpGcZkA24JMRlESz+gyNhUJg02
c7GlZ5LxgsyJKEDnNHmXuUHUMbdtRqzV8AXeVRoqSBwpTkwg9VWRJObKDPFLkVmfC9X17+rWP7Wj
ZKfY2EAzIrNcZqmy5P7Yjg5dHTmYVq99f0pvDOsa6StbrF7sYciBb2lUkaly9JMJtkvfvZQOQQpS
I/gCjWmThM2aezki6L26tesTxIW3JSZxOxHbqFPE1uJCjp2hkFTRnuHmA4fRwhMYAstCl/NSt/3D
HFlYDUsFiMDSWg/oL1GmzDIk10fmx0yP/mYxaH/CEmQL4BPzfjydYf8vU6dIrS2tmDysB4f4h6ZU
R2agADvFBkMPc5VTFPUOoxfLOzSkYKZ9+JwEnChW6Ef4zYdXAbTGv16fmidP8K/bko6ZLRxaWGVA
hz/fjrjj0HQ7NPpRn509ZDHLGSOIumuM676hSxZkVQhIGUfpUuYtOPVoB49e8NyX7bcCdbgjMGsx
2UfUgocoImRqwE0bRETAzlm3Hwt3P7tsHrkBGFRBUNUjciE/q+U0umCfQ1gpiQRzCCF5obwsN1x+
fHKnp87+sRRhSxWzEJt6XGtBYjd+qRyldiI89uwJ4Cibj/yH21nMfP0We7yGDWsp32y4TGnBCR2Z
eAu0AIua29x7ivOQDUBZYwLumeX7sbuyJnjVS1+UxsMrkwsgC/Zo+UhSby07VBR1N4T5gObMn5Dr
UsZ0uWw1RqNvl1+5zFOkCiNXN9BMiLWUkIQLnWckDyEPwaoXVFqxEXS76utCHUqV9jAX3ncZNgQE
yMLMod2y4idKpMdcACfNG77HIhamAmNap91hMnHlDfYOe4lvXa3clD0JaSgwrKTheHW3RuQj3Wbs
IDdqAS+RXu2FyhJP6SEM1Zsgr9a2wGj4jXLHR+OMDQ4j0J3WYvGah9FmwVR1KH+dbwIly0SDcaJA
vA5q9exQDOnFCIqLRcBqSA+AOOOxQ0hPcg19jcwcZPCQGuGXKWzuBM5PEnCUJrkP1OyS68Oz7pob
eYzhxjKPUdPrHH01Gu2jjHuWCmcykg8zMj/B6iHNCfn0cizbMy4UnhRheDERMGM9GL+OuQ5De6lt
5TypfP8+LNFoZ0F1Vc6gW0sDmyGV6Ejwwr2LfUATtlg1pRASb/rwdxocQvtLKBODCt0rbLS/GUeb
6s8OwRwTjCRVU9N09JEIJJeghz9siiClqWkCiq9lH4wRuC9NPb9eqnRpTqQNkNmLhXmuMtwSOb3T
CYq3FOOIp+B+SpODBA2PeQ5HKN/LJKtrX3GjfEIodR4FvZcts9IY/yEPqWVwJEMLgZPlWZHBlDTJ
peo/khPMOFRmTKaGKghDt/Wo6uamVTG7J2JSXgj31bj8kJUzMKfq5hcBbm0jvMjgVN6B2+hHGJ2y
nS7Pbc6DyrMtL3f57Lvt8EeH/9Y6xOJB8OpmFcZMh/w+2UwhqHWDucm2jdrXJDaZcjEe8hsikzwS
pct23rEmcmTKC2exB8hZ/hJMj4oWfJ+i+myCAaxL3Dyk1ZBVnJkQ9AKaWG1qbpfWWXoVP0oYDznK
stDLpQemIElgNnh+9UyaBm9L7rwuVZtdvniMqHEVoSf98gECTPkucwLp9+URd43y0LB3TikUqylG
gcRPDUV8ls0pCAuMlrTtsknJXetygNDIwankvqq6o2ZHu3ROn3pn0rfSLSkswGVFOLSHLOoXrSPV
VdOO6lB+XtWltVy2xCkq4VklBnq49OyUA7VR/JLg7bVWZS6ouN1tn2OID2jlcv1Yz8lD4pWYi7kP
MY+qFNPLZpwx0URzsc+khAI5o3NJboIUWP6FcR2TFiYT0iPrWfzqoh6SXpno2PMyStRklOiE6QsP
Xk5FuXak9ZIPj7OZuaqBQ/kovtNzRgvJl+CNR9NgF5O23XGDM6xnvoRtQPOoeGyNn8PoijEeD0Ye
QCZtu7Vcu1iRgQTbGtdJjp2FdqxN2mNEHvFnO7msu2W8II0kqcofWm8B8VZ4k8s8kHUhS7lX/efa
e5GyVd6cpCw72A6Bf8Z3gMJfXMYz8ogQjnaxR3VT5tpbOfDZhDzQMqTD86Q2A3zsIAwnDWET5Mvi
DkGMACp0/lD5XnK3P1tcHeigClLlWd700DqnGt2TV1jfTVc9Y77KgMXhgMQwBqDTfBaUQUWun6lv
/yyCHESVrq+8fWIgVuCsvHt5+6knS16uq4XIHZbF1dJ1wQjbkxOzyybrCNV6oVknM+5HpnL9OTFk
niLzlsRNn0ysiKPB3zKIp2intlKttQW9dXaVu2okThKwZVlRGsP0mc5DBrMywWrl1Fsmly02s5oa
35QVDYyMgaVJFnaE3+G2VubVVsjJS09nG+2TC/zk3EoTLQeCjInk+9WSmoCKnsSf8xAfa6LgV0II
jUHFdIS/yzB0ORBkMct4kXChXZ77uBoApg0gXExYSxtfLprQpWcP2vgsRy36auro6HqOH5IG94Io
xEZUo6GVJ6fJX8ysI/p3PlEtoblpHzWcnZUWujAvKn2bvDBW4BcDq/mIvVrOLplc22PewoofMTPn
qZcL58sSXjrNBYLoiN4xdH5qYXGPevnNrl5c8x0U6TUvJBjcu3u3LPLWl5Yln41dj5mkjohypQmT
foj7H+PIC7cm3Aie7TG3jyUvWEw8gCXzJdsGKGNtpGt5l1GuId7E/wAUY916fo5cii1WsIjYCXl2
3KdsYYTLiLbsw/dRUvx4STnZG4ojuZYJTx/WbkdNcXdL9fn/Wh9yHxHC0hSX9i8FIv9KRSLv5q0g
5TAKIJ385/IawUexeW1ff/oHA2/mG0/dRz09fzRd2v5RwPE//eL/+lhe5TiVH//xj7eiy1t5tSAq
8j+qPQwag3+tD1l1afBaRx9/+pFPgYju/oa9OKIAwp2hWUopMXw07X/8Q0cCApnGQuFBSCUurHRW
v6tDTPM3XXNs02GIySBQN+g8fleHmNpvOkJN6VFNw8VE1v531CE/dzhsjwD0RHpKNWNI0/tLN5Hh
6gTDrwOys40zWO8zDhogT077qSz6VMwcPvuTP+ojoFL+6VcZfCLE6/TUkv7662C2QpxbdgMKwKlx
VtAT8254h1vXbTTPLDkA3rBzv3QTfv+pmn8MOPhkSSxoj5VuWq9iwh5jXWiPqzjE1FjLtK/BrFyH
I1lEVXTTkg8/1WOADYpfbrXHyZ7nTRH7KeB5i3LBfrYbrCcBdB+Zw9C/OgmtgfaNdANceWxyrmI/
v/Xjag2RDTNMB/jdr42vY/E049nLCM99mxHJzJJdnalHTA+fcHC4KxXtIW0mAuwMetgs6d4jJjFV
75pXJdnFJGdHx8Y23gwsnCDXIcPJGUNbJW5S9Ba7Rk8NUXAAqfj2CSoxvQFMO55j7TjopHFXxvAt
r8iPA5GVaO27pLKydZuON21p7/BO/c75cUl867Hx4KHinndVWf633KVoxPu8XNtjQEmgKTeUNsXa
LtR9F0/PRVO+GkF2Oyh36CRAyTNg+sSOHlXiJiLnrtSd96F86OfhBwInTGDVlJRLbVOZRbiZ0qz9
/AlcR3GB1b5k8qZqg14p0qIzZVMxw/rIIpOYAYA/Xa0fZ/HKC4zXwaHqt3OMa2LiH430zIQAmu19
YunddZTCJdaK7MMz5dRX1EOL19FqxNaht8dvuAmCkUfz95qx0qZIi7e6z75g+LDBRxh7KIAKXB8I
i2QidX1vZ7ggOQkehhXqJWVIsNBK7GTdYKdTxWj9x5KZcqntPbubVqFHCByp819rbKmNzKIw6yQs
W1xv5T3kVoLZ0HTCDvUbPmNkVfUY3mPpPFzpONqX8W1ZYzaLIzg18zxctFa5mZvM3iY2rgNxOW9q
P9kYbHoQR1u4RgC1WYHlfGEMG6eGkZ/VWx3bdMFvTYg6k7LNUw2GN7rOOnWuvWY+VXFcMsPGfaCd
H6DbhjgUBbdqCPwRdQQPRY1RI7BGgazNREFqXoA/0q1uJ846rpP3RqWihjuZB7jXJu86SncsdE9l
iUzI0+AutTRt3MVxnaQAG6X1OE24cuOROWL+zRFDmPGNQy4WEMwqaewXastvvYf+iJujt+mNourY
CUI7HdNrK9SmFe6AzLk79eJQtmpVc7Gc5mWMKgsYHAJBXAYV6gGkrTjge+GIcCwMb03+U8ftHG1L
8WLa7Xsx8mAnEJfVhr/omeWzJK6RFJNYkLfJqhBT28H60laNhSA1eaq66rGZVKIf1fZdb5uHvK/u
RsI77jPAOryRAGctQ1nNWpQx1bdw6wN8asv0WgmwoSFotwqR+8dufjsMz8DaGCXhXIRVGQZnPbLz
enitp6ZEUFZON8qE39nglCcjVi+am69TRAY7FW0QdkIhnqw+wbgJiePGAD8gULZgXi9dG90H5NUN
o23ChgLm9jnuCXrbDFrzw+21E5zRNVPD+rpz8DfTnKeiJ2jcJO3be8v0GAeuBHc6pKg7ZhSPg4Vl
0fziq8PZ62Ioes38NAzpoe+uu9p7Qpp9TxD6dVV6qJCVMaKggouFCxk4RRGv59K6DgITgWq09bOK
oAebXmHIvTcbs5F1B8cTlWz1og1Oi89remVX5IUTUkRPgHi4zMhDSrEf2eYIY1YdA/jNMJZ3reL1
147XwYHG1NruQmMzVf69qt1nhY0OcKxB7zzA09m/7/x06wYe4WdnyyD+JYVB3V/b4fjUjdVXRmD7
0uxPOalROpHDgzZtSwhZat/d+Qx3Wm3bOO5NPY9buw02AzIWy+8OSeG/Rk55m3rm1URPTL/83arU
7WiBu6o2GO34o8JVdBNn8JboINTY2yGixAAZlNrcuaAlyGFyIlUl1tAFtrJAhC2StGCK4Gk6g8F4
dnvtObwZHLsfc/Z+tt7wrguzu8HlwIt758qwa2auM5JeJ71lYvIjVwYVlv116Ck7g/AOmmmSz+r8
EaI5lAaC/2imA+O614J7K42ubT/a+zyU5FUei7q9Lgp/Q2/IydkCDVSp+ja6xFXjj4L/RkUa3Tv8
b1iPlfLu4p65mjIbA5NVX8UPQC27aZhXakMcNRv1Q6Fia8Ww5V3v3VuC+s5Z+6pO6V1YrnV32BnJ
+NjlGXcqpzm08te2bWgUArgEY/lg+/l7B+9TxSKBsK3vdq1/qZTxuRrqb3o/fw0wlOccgtb/vW89
Y7ccJOV1E67rUv+qY7LgduvSyfGbjr7q0QiS2wzvSA42/Yz5n6OfagNFDW/dmf8vR+ex3DiSRdEv
QgSQ8FuCoDci5ShtEHIF7xIeX98HvZiYmeouGRLMfObec4GPJuc4Ve5owa9FpX1rWnfLotdR6ofY
7a4Qp/GnODc8VYc24j+IodScaZlRnxvg5rBsGb4L9VAY2W9k5exki3Nq0U/OF8HcuTHce1ZYGHXM
t0jOT3W3LquRuHNzE9vx0fqHt/tggnqDYOB+/K8ZF5fErjcpyHls9nglZ5b4I0aFwvQLKzxGcbOd
UVxJGOzQ/k6wBL5q2/wSpsrbjiVIH7dNW+9QksGPcDayYUwiapjUACFNY3jDJ7BVZvHVdCG9VPvp
RBwkUNffivlRFuITA9afPmondYkVqQMva+XdlLghk3h65BL5/7JDdSIiJZL0NWqsl3bYuVK7612D
UFp5GTDiOval1MMXxPbfDhNm8nbISE6zm40jIq+NPRaFo6Ewf1cL7cZ1uc0aYxOC/IPS9WMWeO2t
0v3Wavf06xr5LaKLZBio75JkEyvzZyvUsyUGf6YE5N5MfFNOn4Ez/UZBdFJN5c9KdSypabJGk3IT
FEHE07BA/N92NBnbMspQV9ivcWGpREKUM2v0fVTluwwccJhFJA9inKSbpQ2DVcAmPqysc6GFDzc0
vgylus2yx9PaL+Y8Ba0w4qc8/IDCEiMXAECtVcjpikNdW8c4bM6EPl6byFx3qvUuo1sefvaFvZK8
fewdn10bEWzjVHhRdqZaParJhhA3fgxpd4rhra6p9x5G223tpRzRxaWMnR32U4I2CANgwXZM3aXq
k91RpunN0V/DenhtCMUCx89ivjWRLMafPOYhnzj1nTCBCKa0wEOGpFJr19xhHl5jAlTsD42eU4hh
l2ja0SBDeTDmN5AQ/E2p++EAUN12QDl297GbziW6Jwg2B5Y9ntqHB2NCD6JDt4J/7WLDWgKZlZdQ
OOcQ8FYyh9wqC0dVOneBjF/Jv4wu2AtjvJp6sxkc2IRhc1g+niAZcU4IynFcRUp/tcHqZJq6c+vS
J+zzNSfcRobBpS/GD1sF51kpPwETZ+4e48kYqm0HjWH5DwD5h4OGzdWm81SXMKNNVvkJdG2Iqs10
rub0XHPSyvExwb3hxSRM9lCk7kMbYVgI/WnQK4hy2maMhzU7qafOGHwDQgMrnhfNxm6ldJ7lJOuk
YUBFllOo2n6pDTflOIuZAOcfFvQbV0PHAodVTJeSuUlA8Jfg9NA/spy7zC5voD5Zu8Ubd8ln+mRS
6WeArCSgdgwzb13Frx/0h0HX11naoMi3tqpuXuXI386SUyZazw7lRQw5Usjcr8TJbNUD0np/rmg2
zMs8MGZUUz8Jay9ffDlm5HfudJAcgIFw9516btJhG6smoQTByUACoY/tYflvgWh4IKWiAlaNd3WT
dvkGJfmhL9VzPneEvev7BGW7I+3z8sNJnt8OmFKhFSjmEbg2+WH586nyppIg+Byvfaw9OaV5lHr/
trwLzBA9BQmDm3Oj4rrOSLmpTXdnG78ij16aSt84PZltZeCVYtzKxABJU24GfdoFhn0JIotpXXzD
FrJRBWRUbHRWdcdIBLUp3dZvcRMe0Hqerdp+yxTliUdyU1OZhBYqjaraQt+H/i/XDmH0gOvWzhj/
cjztXDZzrq9lMEmj5LR8lSZrPslq/McjJSpjm9XdruklHBKk03AxLSffZEHpZWFNoIlbfduYoGsj
QzNJvgXlnqy/mPOIYTPBBpyDu0N2YlVFPmWeL8L+OkTDcVDZNVnuWvKiC56uhtl5Y9Qbo4WRkh40
VJrLm6yjyCuoN5fvOduovpb32B1IcGssjkgasAZ1EnteP47dW5PNWxwvcP95B4d52wBSmnhs9DHf
FL2+rqlCDQh0RnmrK8K/kTONqDYzDIxSalxIwb4Nfu0RfaweHQsMDTPNBK+hHuue89Ty94NlkDvB
VqkLfxqHTdeCXeKG75YuGKEqq663yB6Pbqfuomg6MSdguZhthqbad9FMnz4i4QERTw6PHWrrNIrf
1LABLFixEjSunbDOwp3WGlScIov3GqxEY0DupY9k8AlvnHuAaAh3WnMrkaKj/tpyM5zUQGcst6lq
QWSQS7XZnEuXm00RXjbVa4UPfhTnvsaTkxNMNwPJNeM3Y549bXy0LtjG9qMA1Sdx9aFoDWwQzDEo
VjbRSIRVW3kyDUptjcc+c4+YsU7L82x3ua/yE7od9B0AvXoZb3Ft+bM0sdIjmg83E0RQPWG3IEyE
fdPZHZ19TsxS30RcKowDS2J9hjOqwI1T2Xdnss4WB2YLZ1FIe6uaw4ZFyRXzomuSOBKn+0Zxb0UB
8CwDS2RXSA3QHNRxfsNLsO814PnldGBZtC0gqmuZvmdgtAnw5jOa3VsSMs8Ur5tOAOa3eI5MZJ9L
fiTCaJ6t5TzTaHEHYvqaQNtoidwE8jupmC9qzSG1bTxhhce0ZiOyFtchbCFi/aAL1KtBzd6rUjtP
86fV54ciinaRQxoVXyqyp93IHcxKkHPS3uqpuq2GlL1QyEapumf6Wxap2+UsBCF7lFp7mGDpi4Un
bcRnJik3vZofQDRohZtjkOLGa90Ch4z9injQb0LnIhrl3ipia+hbHbOhXzbJqXUoFIWh9/sIPvAw
MnGfpmpnFfKYSeOzKtx7UFlvBYOcFQ76P+lOAThu7WR21q8xSBKF6pfSQEKe5WSBz9NS0QaYVprE
3U9F//n/P8OTLrxJgXxQDqqXji98uoRXznDtem6EekhjwOsK8XKh8448oFw5g/4WKlgJSdIlkprx
kKbSwOo4S1hNDyu8sveCoGhkzLwKIz1f494Z0PzDgq9oxYlEWJhnDmsqbbbbVUwr5U0xeKCZn1Ru
TXd+K8p5SdcCeFfH0OFoTxKT7AY2WEcd2icubaZ2ddsJP534OmPfXyXmpMFwUYSrstihw9uqrv45
p6Dv0bfMrFKfNWa4hrJ88xkgazl1hadn4k9rac+nGE5fZwhYD3w0CZ7jaFPDexhxMuFgqqb8b2ZO
51VgO9ZjOXKt2PqeOIMvST4II6FY4+/GRSa4SIN87ZAdjaWxZ1ZSsBmweu1i287/IlbOkmoGgXTK
s9oPNQ6yoJyyq5m3x+U9tQV8fkSUf5Hg/TcH+65Z2V+ZKHwGZ2ZGjLz/YfDdyIjfZAaTj14g2st+
xJrZXUGzgmtSIEZXEX+d84Ig9t597XrlSg2YrAxe3jAMXb+t44ddw+muQXyTlaC/GdgIoft6yaB/
ulN/VW1+GiP9g4t7rXXXxKVWsD2bCjSbCZ7R9ouRfQxTDOF6viwYDbE47tFMQOVQ9ZanUYsveXrB
Xlwdx1SEG6X8KoLmXpktvIEk/GmtWW6kmt+L5IqvIsA+pc6st6ExKe1OVdMfgEKtZyXxgYlusRst
m1ce4PpKEna3Hbt2axE+6CXk3IjEWbNR/6yIOsAN8uDPzdXAumFWuzfs6cwpSiPcIBNkCtRVsa8M
0caapmBlDg/Z865rFtsnUU2hdwsmBhmygnmKuPHfEBoLDduSnl0Xt155nQDk7Zs2fZOKSWBbfS75
BG1LfWKy0BcI9gNA6qFmPZSwRnaSu/Vx7kj/i74mPSZjMeA3qHITh5ddHZWu3o6t/HbiGVQP774r
6+1AyI6fbDVCZklSzs8w/sBQIxReKoyX0noyQqs+qoHik9GuHaVlAaduCa0LsPzoU/yP/LI1ttmb
klPjgJvcI/rhs2DOIIKQAavOULD1S37reFF4hOZrHvT8yiPjtzpMiOCrkRorAD03jsa/OkcBYqbl
JVUL5R6T68SUjtK+XTJ9qZPg+BDHiXnIZuXA6MRWyTPB60IC0Ir2KyQ4EZGFsmlq+96a/P8M05I/
Ezu3gpAnqN2nHZGe5HBY+Lb0XIBCs+uHJQiT1K7FqKG2HsG0z1nBB65SZhzumAtGx+wBOFFI1czV
ciXc///WNsGQ44C291ZEX1PX1R9xk3+V6K9VGeCSq3gZAD98xHqn7XWpgDlQ0+DY1HJjEaqCLJBR
JYCCg5DJj5ru7Zw6hx0lzzenUi6Ic+bD9KcbkkPfMR4p8JRLLpjlczKPovcVGbWe2qBIbRvijZxD
n8n5GuSJfUB2fC/N5Is4nno7T9ylodOSDwDWAHOgJjykg1RNtygyPk2Toat00qPO5zg0YPWluAU5
Jo3PruVEYEn7mUjij+vqogz8jAYFlqd3mJji4my51akivs7La9n4wb8gqUZUqVq/bsrk2XRp26vW
7bzY7a/IwYtd/YO3hOTgWjvmGaVEzBdLTI6+gXVDsVwlrrT79QSeYsU99FkNvLuqxkEEVEtuDG15
PMpoXCktI8e54GBpbaLiewxnucMsM2u7Xd9nP6HkhNLSHl/PeISUdVBwPyHIlus2yv86tfoLjIFX
AiodyWY+jHQGqIbcYEjA9IQOBSMMCsRWjl62TAWt4JkxBxdZS1c0dul2cJ2rmubmxW4yfWu2+q2c
E2JenfZeLmuTiXHMQM71nBLCZZe8yra7PKlNianZvQQ9tYNejH+RYxNdDNGGYHeOLB3S05QxD2uT
nssfBbqLCu3/w4P4j9NUm3//B+rVmtV56Pe3Rt8/95nDicfHx5jVy5il5MQOV7t07iYo0VWs8rFj
LYpQSB9vvB8pAHViH9E3v9HbU3cUvPfBhA97GsPqIor95E7RtmsFGsW6f4+Z7e9lw5Ru8Ew70jdq
brZke9p/biCo1dApWjhtaGDG72XtRRoRL1iigtQzO/Jnx7hYF+TrBDh5wOHQq4Tc8ysycTYqWynM
FMaH2w8vzRQ9Bt0JiIZF/0FgHPk80YsbkgXVR31MmBWAyc5UMElOzVcKXR4n9Ytm8OXtAT7TbI1n
p55/WsHlDWX0r6lkzFmvb4Hecz6ULROJyX6fc/Y/Y68QImJTspSMvwhAKWHEOPhxrU2iYR8fOKSX
x8QYp6sJDo62jQdZ6Lz9bauGoG+iS6ekL9Zkl6g4FASCAi8pW1i/H5ttmIrryBZzlyf5fVa+zRKm
pWaM7sLdGg+mqSaMvMi7QPlYszjrwzV20jU+h2Q3dC9oeOTJiQBVtqmxlbP2IGMbIU5gDZ46oxmq
++6RLVQDa/GphLL5DlDcbzVWprsO9HBbheqJl0g9xbH9boT6M/ARElfdnLU/gWcrV0dcFE/AgOOQ
oV4SNWS19HvsbWRw5A2j1IFKuEJstiGBZbzhIFzSIEi6jZexaKWJSwfc7qb1xCooDmOAglJTRBoT
ETcDcBeiEpJ552HS4tGY0t8s6pDj6+m57LKHOvf6U5G/2POYMnFS5LqIXRAhdEulZRsHHLWmHXfo
/vDgkdpJDR81BMARWzQ67ZpNJVChIYjpEchHdRqw7z1MNuaWq7wtkpsRR8d2bIx1SCQGpTKcXKMb
Xlz4taj56q88nc5GzJLAFCZLnzpvPDqzt7Hk8oxa2e80tb1HE20ySl1myWNBGxvTwZdQwXl2CBML
h1tSlFClZ8clQsf8cfQFtDzH9AwWqQ9Mm4KSiDMEETggesNLcaxjMFpgRCPmCctYBLvhkzCNq1Ub
jzFVtBXhsER0Sf1lKMrKGyiW5Kz2zK8CG6HUrpqC+IiRbYFFlAdK1CaZT1UmPkOhB8TiaZthruZ9
n868RbRiQ/baksu+mqp2T3rkEjw2ES8FhWPWtJOOaloYyrwJYuTAI5arMHAd9Pm0nNnIPkQW+pt0
CU64MWWPd32Kxm1suDCEqRyVt4hxjxe+Yu+I1xCP0VpAvaJa5gb1BL1CGUw4LcNy+ST4oRg/qIOm
of5UsvgJhi+FXBWFvjYqq75sX0130PZR/+qUo+anivquN4syiOLaC9L5geyNeI3O2AbNENO7Anse
mKYqZvalCTZDEaFlW8P+CsyZgGq3YkYQtQ9dDsKPGM31QQ5Ha3LqlZXhUJYkxBkNfGe17iTWZgZP
qaRjHIi1GWRCEwchn/wXMgR5xdhlU5TOzFEHydUZK+mBArP2FvtJzwjca8mqWDucQb0KRyQaRbeO
yYQOkKAS8UFqR7HYc4UabVRlfAQEWK8xhQQrOI5nsnvvJcpv9tc1OdCWfsz5bqwFeHoVMjM2Do3Z
nEr3nDSnvi3nE4PTVWq0dBdg5tb4ZFNLT728IkXL4RHkYZK7hrgXk1fWMtJ0VwJdWzlm/tUnrbOt
5Xjm6ol2Vb7vdJeK1eojGikCovS890cVHPeAYhgbrdgj8y2PisN40i7Z/00iwhGqtTvLHh+VmTAZ
DvnszMQSQsxhGVVRDVSMUdWk9jOJbidw/2Yt44rFy4ud+DvsiZxxymXPFSp7XQyG11lUS5gwRUWN
1qgtAYbNjc1LuR/zfxoeMLbT6fJmqJ4oxHOFvW3DDpEmvS2/J/eMuGmxqWm6X9fJk5b03SncY+fB
+xZMpyamdIU17aLJiP22UgEMKOZ761TaOhGHQXbqBn5h7YVdkhKu6Hi9n1dpcZb0dr6dIGeadL+k
7llHKbWCKGK4uNFdElPDoG7xKZBLMVbJdzEDqlemWmOSrW/LMCX8a9YH4sLoO0YLuS2+zpU98C+E
pXDZThcO+UsERJlQI+PpGSU3zt0yn3F82Wh5+3jLPvSu1MXouyKzCLzZoRrnhEFc70/TqK+TWmVH
CVC3MMKDjdZ5xe/SbvjFczqW1hNR4FlZZR87q/dtbj6fo54qqIlRdtTg70z02DpZM8Gc3ENbv7r2
FHtd00pfH9y9WYNrjBg6D8hmkXMpp7giCAeXsLNyRukjOiBVJ1NrD+XFQR1hDM4C/Z0a/iTpjHzM
InLQLd+4Ri1fONtRJXqtCWtyJ5P3qdVc3C6D/Varw7sIc40kChS3dZE2m3DoB87yad5YIv/ou5xg
gJlD3SEL0uVM9NKG47LHmQa8CmjkaJzduj92IcXH6MiU31z1LTU98QE09/TMF8dhT9coJMdW2QL3
UmkrM2HPOxQQp8AiFDZ37N7LnbBegw95qSFbkt8FHziN2mtg5cMONmJEzxuzipDjsUk6T9Nq6Umb
HSILhZMWkQuZNycDc8laWzLTJGzBdZP4oZ6r68EuLi4zDBJOYBkl6qtogL/ELS2GKvlfdSRfYZKE
W5thQT0O5C33TD1cJ1LWVcdXS2uuLEOm5wjr/Aaamy+J1jmMc+My6WejwTyp2RCkAJXFXNTDqrn4
3lRfKnjGTTY5oO0Zz04NSbKoyv1mdCaYKzVrJUOA30wiX1okYrRteLAC7go+58ucK4B4IeBn4jGu
+sXAKcUWhzlmEgZ062AEydGDeIKKD5lwFyjtPoEWgJY5lyundRlVABQAV1B9mNr4lJnhC9NIBEVN
ZsJFEFADYWRGA0ohuYA2KOHOg1nc3FAC9bPV5CREtQsg7rKWJBF0TLx2qY7LBG0fVHmEppHbbYbS
YZ/aWgpjWEghSjCRj5Z8B8ySiwJdv6OI33IAj4f0gP6Lip2my21oesZynYoSmWpLngSp7kVsDGfT
LV9Rz58GLewvJtErg1Hqz2aFujMNMaPQ95YBewsVCgih6+dYzOO9d5UXYdl4mSfWqcZmNOELhmiO
1SzdmQnMJqt5oWjWN+anLWFDivniRBiSCIF/zzK0RZmoTgZBxHSqiI+KmcTmqvsDqpd4eTJ+gbr/
6g2tJpCbzi5XEL+mSIB0DkWX/ddadclUKKa77HGZ6Y35E+naUzK7WypzM3sgriXAphOIZDREkfQy
H2MNvs2uYFjZNpmkUhmpAcK7joRqRQRau7IsPnOottb1GLHCB/8B8z+C+ODEjH+nZwHxBNkJUrPe
aLxAy4tDFldQOAf+TlEW1ypUXM8NUzRUVO15iWK8odH2ppnxAnaFJ1se03Dc56rpXsOOMislcbzp
DXzjTvJjdI29didxjfP0pQMd6U+KOq6MzEaPxWRtFTs9k2THPBaEckHiOqq4bNa6kjpeh2zAMxzn
Mib1tU9IvFVDc19n9m+Z1DVRn2x1Iijy21mPf2pyqfqKqsbm1eT4ZMJUCmREOj7l3HDltnIZmih8
j8iOgr3R2giyUIWfsiD4bjL3gQWDwZ7d35KYQDM1a/9CcFq+GxnNum2nPdOTSzc399Dhmaz7fWN3
hT9r07vaZb7UdBg4DXR2yxqOljmBMsypFJ3syVBsUos4fOqB0W9uRb7TVvZGU5FqIezYWxkfsVyu
S2Hw40ba6zxEW+YOwVrJcM33VvnXuFG/b53IOmjTxMzcx81T+1Dm0DKE+i3LgV2ajKMpAfVdUBoc
Ag3F0zy7pHC0iW/J4t8g3EPp1D/NmDz6lpXBomzh9CoC2O1OZiEGmEIJwD+HaxYOG1m8VbFkewnt
HXjJfiY0dzvAAVVU3zFZ0xtIpaiZh5x9ADF/fa1onqXkjj8Zzn6aVbYTro31fjwN1sRRz2qD3j9L
GeA4Nix95V7VpH6QvcLb72yycSo2KC1AUkiYXzSruJmSfm1U4Rt2smPWCpM4pPTPjgvCY6YA4FAZ
vuptLDwiXjEQOdazqP9QXhYHDs9dM9Sk5w73poo4NaOg8JmKesQSJH5uIxmiKVyDO4xWGiIzP2PR
VS3RqzJ1X03DetK1DFGe5EJOXeL+8rbntc77rWzV19b5Bi2pHkKgkb7JNtSy/3UJICOrMNlHLzaw
FkNxknXTTtfmo8l2TLfYKkkLHZZDxWcTxcDoJXSWf/sWgTKFipo53lBHCSNUG7QQsMHKXRsO1xGb
tn4jww8S7j5UysAsqrCwG5q1vNZEzpBikYgv5oOTL21Vx7QgiXdN3Ec1iIo7aJJ8V/mBicLTAwRy
whokwDu1hbj7kdKfbi2i8daBS+SQQz5WwY2HpxDRVayb/1iYPlkmyyq0fsoqBbOip3uGIH7dVh55
WmclxVYFxxPWP2kroDcjDDctQx4mF8sMY6T24x6PHQimJaoTnIarmGk5UnHyQTvH9IyugE1o+7Ul
ft2QR6rpTPY91Y35bwyxVdU3ek3joXwEWdagMYTOg0HsxUIDSLuKzD350UPnDWrg1WyCP4sLUZQf
o4IySA2rZ8XCnF3PLEO1ziFIR/FcSRFK5cEEICw3gJzvnEj9PiPx3Iz7vc4XCbKBccfsS3XiNqD3
mu2LDeshoQ1BBUo/q3blOugapO51uqzslCP+KNcvDD7/5AVhRiLseKMRJTzwJ+2UHCa1vqhuMG7Q
T/WrwWG3Hrn/f7ept39yaY3rjIUE7HKvCNsf08G1orf6aqYsaANxNuCurlQ3Bx2scQ0KrkQ4Th29
FmI+AsT93DTYPhU2PXHtenbAt+RJ9VWlJgaz0B6FNW2Uerr3RCxwXVQgF2eYmw1vS9yMOipB5B2s
GLZFMqI2LWPFg+jGDyHbd3oi4JcM85McURz5U2hL6PqrkPEs4N3Q1b4c3WTslvTHaeq4wcMaIEMq
71mrIp2o+W3TREe7i34sJliGmbqDJTZGlKC561khOdBRgm+27ro/0OduqkYlgZDSQot/QKkZazIf
7swoTvQdjDo1NGBD8c5xtUML9o9Cs6YstC4N2YolydNjz9uuRuyAC79ulALnic5uez7pISIqdyB8
064CIIZEF44jKc4O5kEzhkEZhCj5Bn3mgEd1yKN1JHM7X+lxbflZwEkGk3vbZ3hbdShrjIsb/EZZ
BRL8EKJdwlnFtIkhx07t4Zxp9XPqQmZqEFDZSf2Ayzp5Vl8fWKGt5zYyvbjgCg+or/qaslnv9qnD
piLrS83rDBREYUOAMUnOa2sO9uSBvaqt8pOwdAHk3vAad9kuTGHZFya/ZU0r2E7FjelQu1Yr3Os2
mufwV1rMXyDqKn4Uxh8N9mp/mvno0ixux2qIaPidpybTbN8u62nlJsqbid4yN1Oi5IIG2p85XUtL
f6u6iVLsNuWMRQlw4o0eSjJ/mQh0rf6vnd1Hl7jrSSVHPSCIbtUW0Np1DQPWgLpPnfUlX93e9YPD
kVl1J1FJbsYgRVqcFL/GhCARrc6L0YRHEv8GMO0IoPIK0YSLCj1leGIx62X6oMBu4V2JjFtvkN1m
p9OX1aevCIw80adLuNO5cOxubbbzQ6Qo7cYQvbvlwPemNgpmbQ+ck9xb3c8t+5xm4y8QdyV7t3L3
U4mQ25Egha7ud8rYeTIkekfHFKFIRz8HGppUxvzd7hk30jeNNAMzQFX3eyBYeSK8eu32rrUq2oEd
1L8KiamvVsHHNLB0iNBld8ldyJJ9EKhff3DqI6TtWzhnrscW+eIgACGyGPyWXm4DAN1CdSOqB+dE
S9iuRK29p0P5qHr1MahOjRbq26zM2xJFUVnUGNPyhxWd7Szbt5B4DZ/9+jGoUZ2Jik+HU9WeMzMY
5mPMbaumpOjp8textL1bp7cAWWpUxSM7DX4GNYmOU5Ed+jFA1pU0G/h6yBQY14eUAA6Tu7ZGtyHx
V40dK3XEH3CH1Y5Lj54wL4t3tk0vkTqR0mzSAij6jjaVijKK7qpCGY4hAQGL9eT0c4KcPr3Yijh3
RrEPjPBHd9DphL9WhzOhi1JirSB8Tey+8lj/tqcaOaQavg0q9J3GmC7xOL5DYkm8xmTGM7libwgM
2o2mw/F+shaBTYo3HOCkoLevxTNU7nXTa6vIsmLivuJ3qdQPm2jd1Z4L8TsXneFN5BdgvTPxefcf
YgAy4OosOpTZAarl5l4u47diMI/10M8sIGycEs1pmigaouygFa5YmfO0y0x1H/BrRrFNQ6DTlNAI
a1X7IS34kmX15XB7uij8Y3XeN1P3VDQ6GZfDV9FRPzYNPlSYxWv1GLRoRtm/omTpg0/iyxyKz2OJ
pVkyRRJOjARd+UmdmNo+QUVlWdW39mFSFFcyvJeZeITEO69SlW5+qHEL29NLq1pnh4zYtWzxgYhM
M1B5nSI33MdZec/n9DjQlbjqi4HKkN3XebAlXXWwtbTqRzGau4GYY2RAHg03JrPvJdgXLBfjlsZH
m+qrYTon6YhXqxiuUZt8MyCqNRtJjv1ca+2l0PptzWg9TJv7nADyaZreXQ0d0zEtogLt/0GX2If2
iLIgKDj4pXiekGMrWn5FUbJQfKwHa9MLGsybHQ+nxlUuuAFXQ+OQWQQ9gf5Ue7Nq66vvOpS1IXtW
l1tJy9lMBGdhnvnM6Kv//2GCN4HtFq0D/Fr9DRErXL+Ckz4ZMAFAbPdBM+3mLP6bFeNTxtapj/+B
Mr/0Gl7gOOGRnsz5Q0mTbYcBuMy5MFlPX2qzRTYO809SNTYDe8xm/Kr0NPf//5WHIVnPdPtdEy8R
Afg8M+U1B8Rb9v8UAwQ/JI28ULetep4Cirm5i5H/l1gX4ip7zueNmO2vmLaEdzpkah4b3rIhyMoK
sprDw6g52Fj1A3HD6Uok+Xckq42oo5wWEtHj2Lo7vYoM6kMGVSHdDCUDX1b/RFCLbJlzwxE8sUtL
NgEggNVFVFQfoKs1xD9WWcwB1ORQchthleQhQiryGSwgQMY/X44ZMl91Wjge0RG+z8UZ32ygPDgK
2afDoNsXnXl3bW6IMpdYXpYRpDuW9z7bavomj5xPMwl9W3ZMzKL5T28NdNIArps4f58i67cxNHYN
pLnXNkPlOQp5HDNuykpihWRxC2JyFZcE8VTK+M1mhCAQVJUDowK6EfoOI3RfMjLlhnFZU1VX19Ve
JlF9x7C+PVagK7UF7Wsk19wxPlr2QECz1k3RYRHBuMMhZJ6jLnzSw2cS1gnti6XXFpKLslMCfDfF
VQ/Sx5TUFQPO3s80pferLiX9WNT3XNSnNtR4IimyUKoniCVh+Sg2DQPFbkXSMh5UYthFzryoNs+C
cDbSiyZg9ZW8dmM0rpvGrL2sS+DcDYgc3oY6/a0Q5eZG8ty58w9ruc2gVkxtrJEutv2tuE2gIG3I
T6RjnpGeo97ySx0Dk9gp2sNmjOto87bK5d5prT1BlwdtjpBsqrg1U4bYaS22iizf3VyeyV5gXGm1
K9Ri9IR2jaRIULkm7TVxyH9u8NStCJGHgabaiBHTbW9JC7cb+3rSbVH7vAeR/UqvdNP5splhI8Sx
I5zyJEm362VHZFrGwY7mlz7S39pw3mnz64AmesG3O05+zyU1pZOLv7Yf3/Cz4J9SMFGVo30blGvk
zGezDjGHJ2QO8VVCDMf5fHTM8bOzIWFYDQNjVKJXVbZ+XdrpylBhT810cShmQSJWDUq9zGTQYFCX
FXF2REOrMT8hg+fXZWO7H92KZ4cVedy0XmUNpLiR2Yxr0jjbOqk45ZL5MBjGhQgGum+j32hl+xIb
esXHbX7FA/0VOaYP6WPRpeU83xZ2eTrai9HbNnYwLNmT7XUzaSuGzs9sAiM2GQIR29v8dk3K4jUi
gaAZ3xy5nDnINVdtlBHrUe6NtF0+qbhcLCU9KeQF/sfemSXHrWRbdipl9Y9ncDgAB34ZfcPo2IjU
D0ykJPR9j4HVBGpitRBKey+v9Ozeqv/KNCEZkkxJIhDufs7Ze23pl8e0CdbSpR0oqoItLlI8g1n0
3TGz57CMlg3T4ap03QVFB7eyDjg3Tq91/e5GEZmO7TNdqC+FLNCI5flXkwzPeR69It79gqfsLfPP
Ug9/0LaJjPqzVsO3LFNHDlHHWpp0lVFnp2V8lJ13isuYrFvbe7EGU4GoSzius7+7yl54HDgfYmc6
05jeKxoPD3mXPHEcJhSGkPEHqvMHoD8en9C3pPWgiFo0VQrtQnLyu7I8sZSl9ty23JHBS0FCWF6+
at21tAOEIW6/B+a3aap+M7A5obG4lj57VzOM3OApx2ZZDy9mYx4TBChrZdSvgY1IwGKexF0mkK6n
HIXMAN/TCXf21H2fv72BMKqxHX6IQrIAFu0pnA9ubcvRA11RJYOZAVsX66r8igopP5gGm1DVYG/R
cc2zMpao2ydt56S7XDE8RjzgrW0BNqLE3uDPLiUt6U6pjnbMxLG/h9emdhEjz86W2cFPVLnyBod+
ij28+NA4uZ3YAWjZOmsddPvGil+yAToo0VLoOuwZpBKfOkkilyYXge7w+a5a9CDD2dBwrefhAlPr
zcfRt6SXfqu7/KNTtE/tmm5BR13F4HNZzlWaa1qARWcz13uMcXlJE9abk5q/aVV8qWj3R3Z7RU1r
edGwRl3lrvQ9eiPganVHdR/0imgP7rAk9JQTXE80jlZbJKk5wyJAiUUwy0dpDumq772PocOwRvdI
WwYGMD/R6NNKMUN0SiYFNKBdPjZ87wWnR73oDxE31+0cQZfFO7oxBtMpBhSeOzoZOATvepmWrfE7
zv0wtooiuqFgOscGajYCzFGl6r29nHqLcClTXWVESSztAUbAEREg2bmZd+gMzof6OIzkNXFaa2mT
YB5ACKOSn1bW0seVZDXH1pud8wNRhDuLUsl1IExjk2awBPijAbUOB53mZyDVef41CVb/yWXU4Od6
tnFGqkPKiGzWjFTGMVFkGID8vbGvPFKTUKE6jOZq1IikKn5NBIdD0ynaZZcGa9GYa7vpBUFN88HG
wG4h6710p01kMOg3xjVqLdTEBmt8Wdi7KhpPTH/2fa2/mVRpAVm6KGb1Nv4+Fkyb2yIgvDn1URBR
eVMrLWNm6UMqhofe4F2wBhmsbDaDuC8+Uw/DiuF/OJ753U+NPSXVp03LPCmi57SLQLQFCGR8660Y
DrnGTD0X07GN1TEKurXhJdf5/xad9kfeULrBOMBkhjqq7ld9yvvTM/mwSmdRiw34spT5ZhYv89H8
9DM6VUXykYd7dHjJwqw4qhmJ/kaQxGE+NVfGT20KXlRYfro+EzU4ih560fl7rDTjR1jEGqOya0ED
e9tEL8pkzkqHaRtaHeM7sCCGjv7KmJORZNiQUTE+4Uto4cN408L06YboLxEdWL8YoTnWn0bZbqLM
WCa5QwdG4BosA4ynJahj1zCO0yAvJYq7WuQffIQXQQKcs9cfGZ+efeXvtbp4MtL5lFWhl2+H6XGg
o0SmKJGjVy+lDAt4HHr8IGyv3VIaBKJXDkQiIEd93h9bAOY9kvuMocMDOPb1JDJwR/n4FYPFB5PI
VdOKV05Ha20yn1waAlVD+6Bga00F7qn2bf7fyqhOfLq3dU7fcPJQarf+EhI0z9804qyU9VtPdKmO
4uVhEtqTz7QVybfa5DPXyscKuNDNkMfISZdMrW6ZSgfU+NUypSUs/NP8M1TVo6VT7+bVW63QBY1J
e25U92o6LEXQRjhthp+cPO8ZL3jloJiabto/cOxoacJaNyqUjzK1b0bO5sfRTqf+9Ze+1j00fnDW
U2cfcf7I2e7JEbO2yomQz+mspJUrlzncJH2+z2472A9Jixu7r9OjFxg3OYpj6BjPKHZeJJZVTVSn
tqzOsKIpJLzoOv9End2t0z44dMH02RrTxrNeoqw4Mv75qCP7CdX/Lk+1x667mu246xztvR4/S706
N5r5RlwxRJTSvBACCSUEtSaN/od6dJAxuWiwW+/ddJP5KIHH3LNjvr/4ZrNk0vvovka1uxnJ4Uhs
9Hio8x9GejUjyMSHWjbL0qYm8ls2Eye3H0O9WLfS3kjvm1K4CvLxaDETdOZnOtCyL0OVbt0mIPLb
vgiBGzyqd9bk7ju3fewpJzyOUbZen5m37IomQbnH3EcNJ+bqAh9cXNPJDET13DNTamjeNwGcJjtk
9wzZYedSPZRAdE2bw/aErzLg3JSW2lEM6FLyjp45IoVzyq+6NBRnfOK3HCasMXXm0guNS9GIfTJF
X7q63NiahU8y1C8h4PIHJlvU7emj5XAAcNHDs21HJSeG4o0VDUD6bap75tzRe496x+St7kqTDo+F
v+zqII9ELPRseKt8sM6QRiKW1qFEV0ywoj70yETs16gER8+BPQl5RnojYf2X7tZgovxQMO5cwz/H
0xL/xHX1oQO9XJRVlS7HjxBRycIPu08dlVGCAd1NaGF5+Qb2m078VKADQyq/pLQtW0vS3VRo2SP6
s2sNAhNOb8QXCEn09nUQQtC2pCEtarqMUushwhnPWWqVh4LQhizDW4VtITM4V4dJoD0Q+kj3WP6I
KNA91ukVze9p4aL5amMfjwkBhZpJmsHg6A99UXMsCNHqSOwFPa6ITGbXaUaZ+3mBpGWiRSLYGXLy
GiN/n0okSbJNmD3Z1SY+OyCN9yGpT7zLDUJHJp9KfnhxQKNealu9gf4EHqfh32f6G8bmmqLrJXfF
/8e2/F9hW6Cb/M+/4ba8/qh+hFnoNz/q/3H43/+Lr3j9Gfw7+OX+L/zCuIj/UJzgJPJ6x5S2oVxy
dn9xXDQAL5InG707cQ22hM74nyAXW/8Px3QUmEYGU7Bkbb6jmoMUCcCm+x+uMICNzlwUgoMt+f8C
chF/EOlmVaciIovvzTEN+zfyq95JdENF0FMMw/MLJN2YobmaMka2wzrV4NV9KrzJf7xfBj0qtkVl
pafMaPpF0AX9vihy61WLwg9JDuXm3+7sf8N/Maw/yLR0mGk2kB+moOZJyY34d4xoHNtOknk5usWi
g5bS3fW9+qlXUjLj4tgMUM7b3F/eLzknp6TMtLeyZ+IRYqK5VMLROJoh+i5KOuAGcr8Xw0SiBLmh
WCINhqimx9NXMguvxKBtUq2rUGTOYKyRVg6uoWzXdOrsW2SuzotgbtfWPqL02AXYYJeySXXYHxoO
n9Lq8USG4UftRcRhZaAgiVD+yC2/OTPI7TtDO2H/o61gDD2cgCzYAXOPNvXUpK/ICy52RWWE1l3Y
G4XwiXrDpsNSFTEbRRof8qmnyInbhhijID6Xs9sG5sPXOLJDDFpA2VBUyYPq+b5d33oV5Ks+pU6y
1ITZHUI7w+mYT/FriloZKn2vGHHognnhgMZD9SFpAW76jCQWGFgrEfv9+tnQyjA0Rwv+wJj2q6Sc
uNj22xiGeIHbiqT71navbgejZEDPAI1V+5h1NlZZtT9MW/zUsTW/OAIO6NQ3u0DJcF044uIrt1j4
cUkrrJTpc6r78fO4cjsPzsgYQ0OQgMmY6Ye7ya5SpFK0Y8us503wb4HbjFsRGMHWbuznhGb4lX3I
X+DeBkKWF9QlfeZsardBqOsj8w704dIgCb4Mmp0t2anPqYTW4haheJZalezRowADnF/Gtp+emb+7
Z6OzacJGpYerRvv1qtW18Rjo6V6N/j4aCQbD7ur2pPe12qZcZhyKeGfDIjjESMwnlCq2M00vUQ3v
3zSzcpn3B0qp6USyT32+X7Kp6xe9Fj4Otc9kqWAl2UP7KrZpqwasgCg/xqQf35KpMdBKxuHCshIa
noIUraGvr7k5knAbaeODxVadTwMeby+pz8T5MRwKNWun+cWPRpC4NDP62IVjJsVO7YXfBeJIdk/n
LaKRvao8RFyADp+EYT6BY4zPxT4cZXVkFFsfeXumvQatmlFSlpZF/MAXfab4IowXWkd7shNtyls2
62YbTz63RGpvK/WQGeu+tK+ZGY2fYNKuGvnJ7xoWUrOj657WjX6rqGT3oWl1qxqT2IMfMrtaRwqD
MJks6lp0bI5xeQ3Rolxt8uIeCyt79DGOXQwPb7c55oGgmE+on42bhVLscH/vEj/6bocvk556R31+
MzN+IyKcdIfi9uQUKAbphT/WjQngaL642YDIXXnmUopUO3jBOG2IrhoxxCtS7toq+RZ11KhdVT7r
2MijWUZH+In+MtADQXoVRd/yvLz4SRp8/MNiOK91f2H4KqHbpqkL6UqCMX5fq4Nqwidm1Gj+mujd
HAj3SrrOOfi2N5x0K1WcR3z/M882XdcbyzJGium7rThohTKQY3uKdu3BaEPrNfOpGtSYqzPWxxb3
cYHXBOyd9MEaACWLDv/wrf+5jCt33u0k7HPSiYzfthkv7kYsBJgpG+F1R/A0gDw5z0hNqke4ALEK
wZwbhvXidzetktpr6RRfyNEqN+Laos05lyZOFH8u9OEQGRuARih0tSn5HJX/BC3IenESr0QZHe9o
5AT0JPvhUXHa//sfRFh/bJi2TjPb0nWTHdhQ9+zJf0O4isQgJaOauQQVzZNoiMLD/VL29b+++q/f
szqQQF0hLaCCLm2GxsLL0bbWqcrM6loLDL9Vh4I1jbR0gesLJaeR5iBFqnrfQfcfxGA9SfkdYVp1
u7/onJb62CMI7v7SHu1qL6uA0IyeBnQJmwstp5QHH+EmQsJEnJ2kz5cVc8zzZNtkFwfDSTk1rV26
FiizPY3mnPPeOVO4JTOqe86CxoMcgpwTHEdwG+LSsfdx1BOFqlpc9TOLiN5FHcxscxANtYzVW6ts
rJhGOF6llrvrvnH1eaAcrtPCrZCJYoxEur/vRvE2q6A8RLXGttPa6tgM57L1R4CTaHU01/w2sB/e
fDpLVwjmoR7dZMkAUIBfWIneYXLWk91RRuPBRrXFKDEGqxyPlFBcfA8mFQL04VoOun5Me8SSOfOu
VY0H4FkY/qkf1EYzQtPdtjE6yK6okOXouHHRjzHVjJrxFGkaxo7GrjeEdVNvzAuRE6AUMVi80UBi
W04D6FHZZLJFsSS/pH1FpK/e0vidl5humMJdZRUuc/V5+9Bz8B3u+IA5uV5rpq5diVsgVjUs67fS
Hr9Kdt4tcyBuC7qocZ8iRH28X/q+8dZDSinB9IWpOZMbBj4eQhbRliOpCuanzHsm6UzEukVGp3CN
4GuhJiTpy65DA9dF6a4rHSSHxK8FS1MVw5Eqh84WQCg0/+oxlCXE8SnpllVEbKwLiJujABP5dE7X
1qVW3wxGVx5Z5Wc4avY/fKBmJuJfFzUbph/LgmUqhXbd/g2WPvFUMlFIkTFNFly8wti6JhZPq3QD
NKgJF/daDWRVaSqPVx07+8GIy/xU0h/dT0NdnyM0Np+YUeSaPURbwq7xl11Z6MuycbKTsASeUfHi
DJNz60r7Fcnl+LXIdWcRIF8+0ojc0LlMbrnurQ2Ml2NiQlIS5kwiEcY6zKfwAFB2/Kcl8Y/V3LaV
kMBWOP0zAFO/AfJJ1Y3jup8jUKMG6U2dCa6VkyAl9n+4fZY94+7oz/dgd0hmy0z3+Ah44kBkSP5l
jDL61lMO6TQaLmWmG7fWxyWRjpSLoVFsLDNXgA9d9djaxs+/XwXNPxdBhi7S5E0zHYv//Pa991h+
taL2MPYP07fRbDCrxT0qS33d6Jq9D0YdeXFI6lEcex6kAsazTdADUggJThZh7T14OgLquNObNblr
wSO8uOf7AxB5DtCkrNf3iW/p+/tXRmbOwKtk8Hb3Q8kwduPZtZObWY/hVVbxK+L6bEkosf3F8dOH
uKguQe0Wr6PHR+p+dzXG0/pUxhZtgNHahm7606inFEPs20j9szKYVByUbOqDPn9lNHG//vt7Jud7
8pfd2+bxFpJNTEBpAsTJn//bxoGdKbRHI04A3pR+vA8Db9qDZfsCr6fe6jauyrxKvev9K9+V1jpC
dLEWyYijsLdeZWwi9fBpSDhd/9MR/XvWDN4pVal3wvdETmbRFsukSaynRNPXZg2yyZYEr4ZjB9c2
HQF0ywrbdotXuUYRViAFwghq04Nx2+oibOaSRZ4hHMK5ydhFxv8A8zQodf+4A46rm7ajDNe2ZnDp
v9+B3odiZXXE0kGFExgSieXutBrb2WwlycmjmzJ8eAPNm0cIPeajcN1k4zo1gqghco9jGL3JpKjP
BIKZj03OQDQAnoQGMT5ZXhUd1H9eYi2MDtrovf79e2j/kSdOtIs0LCpljhuu+/tzHzkmcmCzTxZW
Mkv+q9B5Y5oMkUZY744QX2Wv99teyuxWZ11+i4BLFfnQXCrYgbfcRAqVp2ENdzuDNsf0wql1e2Mp
hZ6tC+MbxYe9tBnvrzxXxwgC/GZxP5X2hNhvIoHcz0nFsVW44hJzPESWGz0Npfdt7qgPIpO3YJA1
VpBgUzsyXfZ9LfaBYdc30iiekWIsgO5tDbdW77Yzc4vbujqnXUN9axa3wWApDFPIdL9WoVpXSMl0
66mRmbcYOfEvfy1VzWR/VhLPyf2iZhDnUDMHroWhbe+fYiR9xXs4ZG9a1PYbAO+0dGUoFmPC6GiK
gcb8/RsjzD/emTnwW5n0UyCamob47dM1hXbc9jri3aly0w1xSPtBaiiKQ5FVLDZyU1qzpQwu+0VG
lr3umbkvSsRQjxMMspMftLQz7C568bGzPJhxhJ+u9i6xHP3HipCHhdeACoQ5i6G1SaJd1LgO7sec
4UksWlgp3Pz7VwI+aYair2k1d9OkhvHCrIpBUQxbStF21xxv/JrN50dDD1E/FJNYVs5XMnMW6Guq
6/3CIuoeZOnRJKzT8NHsWpex/PiZAsZ4I4AJ7WT0TlKDeBdF7SxlUcCyye3obQi/IYhVONCiHogF
665LlMdrm7ca1onGRGI1e8CpzFGiT+1rX6CjIE24PJLw+sFEKb0Ab0t3tcmUyRSvlTIOrWETv9ij
qNKd0XlkdmFnusYAl9J8pmoCQYRHHvRNzvDIw43meOgV/WFuXDgN0F4v6NGM9xBwu1arHz2c2VHk
zQT2/sFpqbUdJ8YBZpg7LfSMY5Mm49od2/SKYJQwirBzYaikjAH1dtwTsiYedAWoJ9MSztQBkABx
KLPW+BjDihmG0kzMGDBNRgH6IQvD9IKzRa5QvtJXKPzksTS7CViA42OsiepzSRt7GQiMUSbD/kvQ
pmoPGV6tceUUJ70WfAVeQZbutoOYQr64R+t+Xoji5KyToP3aKEgwdqjdpJoilGqsyfBYTGjiUjxH
4LeJr0F3i3BRPBeJB5tIs7Ql2e0HDbf4xbHMYttnbbOcYG/8/SfDnFHMf9l2LHpncq5XBJWX83vR
2Ja2Vsh6oPIq6s3sHmUiopHRUnXVDuk0qrje5IhekHRQ5c5O1w1tFtJ3W1V76LoyoMmU9vFbIK13
25KAEb3q3abr/CVCVUNyOeN+bxzOdm0+8KY9iJAxpcGAw8gad0mESbbisPlkzd6TvrAx99VIw2K7
/WgFnx5nbNIdzayrYfjT0QcvghTUfqcsPVudE2yzgiTnv78l8o+1gpYqITjsxCBvHG7NX/ehQbfL
OeS1WKTgi3IDnUbWI0MtetamyZObEPAgk1Q/vJKYsEz6RB700XGXbTlhIBBZdNTbslxLjBMqNJxd
HzmcyiwwS5zy3CvIYNQkVp990mvZlAEOZ7b88kj63LiMcrzFg1WBoxy6lQfDa+1MDtYs1tKjkdH4
QY928F2t3UF6Q9UjkI7HhSYBUyJB+vs7Qbv496fD1qUg6hKkt0n55/x2K7rOtXqbkc2Closmm0MZ
Td1zmc654aXqcJrF1qmt8ncnbpxFk9Y88I5sZ7fwBVCev7w3UzPo9dv7S8egLAmlNizJmBCzyqHY
FWXe3IbKf0RNiiGiEdqr7SUNCD8tf7y/pGpbE5fyao+Weexz5lzZhJ3D89htcSDhWxjCFB2uXQVr
spv+qx3t68G3FACeMpS3ViWRcws7NW9+rJknCazixaS3mIL1pzlfvHti/NHOJuCFiRIW0BTi/Yng
q6H1A/SnsYEkxjNPjra5d8+aSvsuW2/c3ldkWDr+euhdDHSd96MsKD9WAunfTrOld7hfMm2Y1h3t
RYgd7bB2st5ex0Gef4mdleEFT2nqmz/ZNtFz1+J7UdjXvG6Zl0XJ+2DCL81bRqRTgEZgcLJ411K3
LbouzA6pDtA5ky6qLRP3pNO7t0ns78Vx4TjGquk7hZuPujmK2mTdaSXIZRFgoS8RBNGwRNHbYR3A
lAMNlMiqlGF2YL4SCQ2ATA3JNU0CY22mZFcCSkyAlsrLvRkwqrp7biH6hlCvzjBztz5hu1sw43Kl
Gh2HDwFBy5D97myEwLtcHbzG/aUYplVc6OKs56O2aSp7LWRfwswed0pp/nVofuZaNDuCJh+YQYDE
69f3qNKKt9jpiktOfNbD2Fr6+xigmfB7A8wuURCIpPvvsen6j/R/vOOv5dam82qSBDhfoqKAEtkg
OYarsHOGtDsJuk80fZ0GgTHemXlTBHHsvcl4fNWtqHrFDX7GWu6/W7F26tBsaE1xrsomfybuMDsQ
COyjaas/yajv30K/vOp+Yj8BcvoqAoWINEi9ZXN/uO6vu9o5sxYjPr//fOjmNNh/PISiMG9pQfsA
ooW6qrFext7kHcL5cv+KvRBz7lTBFyOuimGoKnfznJH4thlzWOdfLKRQeEz88dHqch8zWNkhVQ5h
/zSQOGhkFO8aOubGR/JVlnH1xYJKp2v+j2iCmlN6V5ep/lnTVHyuCHVEDoEw9r5ntTzHuzGm/O18
DRXTUCcrjaX+1AZhv7KTuTU6WhmPUz7VGAw5mZtNE2OEy7UNUOFdiSKQDIl4nbu5fvn1zsRhiSXG
9OJD5JsK6Uql7R3iDVEA9EiSjbIgwR6ZCH6o11GVNy2nB+47ev+a1UCfJh4uvHxMPg5AUtU1jPk4
ZaM3AkbnpU176trFbcnElSaCIbRwKaB87Rsip451JN0VxUa01imDViQfDY+igdFvay/i3esmuJdZ
hjcv+ofAtT+3XZv+LL0FZTKks/Tfqz2flFl+Bdi8OjHcNFZPU2ud00R8O8mFyUdkSX1ni9w9eyF1
m8HMZCVkka4U3fBVXHu0xKHm30jAfDCNVH23OHaiO0xP+ZBCJeZfVrZV3zwQ+wj1ShzHur0La729
xr21vXeewtLLto3WoHQNkTVZYbCrQd1KBHP9upsgXCR7ez5zRkOI3yQSyereNajnvtDoiX9KoTP/
LIF1G4cGJ3QofYqgir9uvHVc4suqODXWxTQQwaXqwzRfwsk190RzjvMaNngYOIU7u7UMdNv4OY0d
ONfgmtTDvowa86nCFNsmSXg17W5vZbp8uf8593Dbp82eU5ezseMuPo7sxsqqL31c+o9hSmCQ2MSa
3W3MWuFYRCCjndBfzUE2tSeDS6XrHqjYHLfebAGb+0qhZ1+sSE9fpXCCZSTlqUlJ1rUHkQJyCABs
6k68+/ttWf43u7LibGLRHDI4pfw+9BR6oBuQRHOMaYb+MQYGCtd2QhurhvCW6Oj+bJ+zuzuYJ0I7
C/belhFRnwyXIsR2oGHHcCHcHCT/zgvdakp8Szq7EqpFRW/53HXi5+DAIU5YaHCP1e6ajdhfm1kR
HRKttU8mIE/cVHxUfScNtjnkapnWL5Pryxeo+Q5HhFWSFtOawql7InmepmHbDzsE1v/QIPxvugao
MpmO6yZPDTPv3x6aLrOiWCjGbNbc4gNbnh+9BmmOnQjeYC70qZZTW2pfOqf4rhOKc+ABGKEzu+r6
q5J13I2HptByfBtOJ3qjyvXkMrWt5pGU28egL7xdbwM0gHjT/MMBXPzxZtIzcKROz4Pjsa5bv1Wm
4RDEgWkXJHylnrPisGe+wL/aDWP/2VVI/9AHVC9OID9VP3ztdeDASSj8ZaE6+cVDZaaRfJkX2Lxi
xa1GEy+3lqI7jWHtH1qS1h+1AjwN7jHHRIY1lvq9QePZ5YQXAdmsCGgIASVb3M93/iSK/f2l6bj5
pm+Z49S4V8EHu9+t2mzWeleMh/ulCcDv4It8IRqURbgIIfbFpdiwVtXnqYQY1lkaWcm4yS+AP0i/
MhFmqkwj0ttXG9Ktf95fORoKGS0bG5q6Rn02+to9KZmIa++LXT8RuhEkD5z/+rMV9ZCF8hz0f2BD
gu6RwFUDdI9YzCnS820scoqaJMkEw0he9rb5guRWf9SdptlpmrH6+8+v8cc6p3RLmMzHaUbw398X
/0yDldKXabL4NZDpG+1QZcmqBah/gJsHHzQDZ46xOd4lMWyAeOrHr9wY8uWuQZiEKxTPyJ6LSdvL
QbferTxnKoei0FJtsLqv7QEOQz95+lcfiomS6U1f6sl8/3//UbCosASxZusmmQp/XbKNmvGVQVAX
rZu5LZ5Mps/uXyxp8wSPbW6kW823u0VXef0DJI/iFimPFr5eMGfJwKu3nkYuhtM/Krfc1qmp7e4n
t8g6oMOmhTZhhJGGMm9Rz3zyX81an6IY5hQCrHyU27//iRiZ/j5ysB3TNnlbdJJp5zHebz+TLga7
1lrAa5whv4bKwIlIiN8VS3h0dUx33PU6pJ2I5LurrN3oWo1hfKSeAe7O37j/VtENrI+cTB4SO6H9
JWEpZUPUbhxw2BeHxj/6U/V5fzUK7zjSA9u4rVfwhFfyVJpP7bTzm1FeZPUGz8O7Vi4jr9HNnb11
tqpzMWWP9y7mvan5W3uTtSFcVATPrk3dqZ5DGv8qq3a+oW1IRuoOqh3picd4lSBwk4UUD9NWDvG4
dBpNvVIAfI8wpP2MvIcm9DTiOGC+qUFZa5wm6PPMkOAT2rH8nXpr2Bngv9yxl0l7qXo240JO3/hk
yguNGXlJkRiuUsaHu6ycGobsTbkcJ440Id2kq08HxTQiZhmiBV1BX3g3CUzUBboR8GaqvGhh54CR
kMswVulz1tnagT+kSPIIiuBd8nYVDGj0MvJLHJeEHEQ/8d9ffJbwTxJFLxlDq19tSR8NLVmX3g2z
h9y4lg7eqw7W9wOxNzNHg6w9IKv0qUsJDZ+moFlpru1uTKvG7OF240cBKSVnHX+jogff3AFIjCv/
GV22/0DOXrhKY8vc0TGIV3pB10i2kHSo+d8tJ+4vyKnPGi68VdVUR9h29RkFSsqjeEhi3T5MGIif
Al39QL94ZZCxQJgU3mLbTjaha85c61Zsg1EVu6awYqC4Frqm0lu7LfDeyZ7cL72aR7adW1IXWpQy
TZSeI2gNC33w0xuqpAji0lAAybTzRy2qrYdMU+2LgRnnoU6cmSYToMlmn0aVS4aMqccvthv5Rxz2
Ff4wXjrej8YQ1k4YIuKYPHj9vrHFvy5Sb/VdkWNyjbPsUjO+YUFF0nh/Oc6/5xEws5pSWGAlKYmo
JKozfQWxUV0yEIhLfd8VBAbTWtFDDjQuc/CT7zbVyRnD+tdXme5WbEBxt7r/qZr/SmVn2bppaduV
OC9jzzTforwb4JDJ+OSPUmxJkaTebax8XeupeQ01aFgAd+IvVcpGYUSFhcvJvTganfLMMvSN2bbe
Iy7JMI/rVxW1R0yqxYetQCiWcyZI10b2ka17FusP+QcKEYTfLFF+QjQRqu/pwBiZfkPgaK9Z4XGG
rr57erpq7ZhEDC2Ib7XpHIy+rw6pz3R8LNwQPL92Aye9seFXrD1Pzn4LNUGdyo9NV6nnqvSiZ7tw
gpuILVAA3OstYmL82/NLz8XvKQhFxsmqyi35csvCn26tQ7ju/RJVySvioeLx/spFFLUWmg38oyyf
WhDte0Leh0Woi3JlNkV/igKt+3UZS04aU2G0e7cwZ8Z9PW3SyCyfu6Hch8zB8b75sLYlDvRfX7YG
7UuFCEAFJLXkpbaLpHMYWW9e9ArvLnloBh+E/ifjdYiMWqEfTOrTQ5NO+qEANFgilrG4epFL+2sC
mh9M3jovau0UcI5a5zOtEPGP83i/oHEBbZNsOdF9c4k7KsHN/2RUdUEi7L97EJrhTCCtDoetRrdr
mRa9OE2cDwHRDKRePaS9HuHmACrblUH2bJZ2fqwMQHiMXlRNdNW6a4rxiVy99Nnu0c4UrVkc8sQN
j27gETedcIioTDJ7QigOLzJD7KzhoFoPqAZepnayVpFJopAs1M8Sb6lZQiNxW+Dd2NrZ6AafDjYf
SYO8qn2sBS/jeCml0C4CUoiY/B01R/RuIdwjfm6Jw//c9qrdD6R1LvTEXeXatCS9k9OSMeFPyQF8
GcVsR8hJdvFLD4JswaxDERArg2h8CHnnXIeMmnjn+PUr25la1q3cR77dr7LBUqx01bZL9KcibD91
N9pCzau3rrQB8uRFuK4d9OBanrYo4L9NfrwqAYAtUxh7hsj7lTvt0jH7Jqew/z+Enddy3EjWdZ8I
ETCZMLflfdFT0g2CaonwJuGBp/8WwP7/mdFETF90RRVJsckikHnynL3X3mlxgB7NEvSZgDaU1zy1
pj16yQ85GiZCktw+IrZDUDr5Yp9LrMh4KMd1QRRDSpqNptAfDV3xO40beyOg0q3plb97sUnRVId3
UQwfeooMQkuCc9fmAM574zNF0skTjeZi+moFTrr3qfhzvtc5GrUHWmdc/qr41QyDftIleII8scin
aJ1g14Ag8oTykJAxvfIsFe29q0V09cZNrAj20TjHg0HyLA0MKdYT2ki2yBpEvIGOYutrvbEuC6u8
pazxkJh0jIK6eIWVXq9JBJ0wjxI1Z9bbxKAcCgpFU7BJkZMM50F0HwTfkfDryHdoP+B5DfEYh81v
7sGfsju04k4M1WNnjTvagglc0Jmuo9ER6n0csDAN1hnSI0/k6WYMRDKDQub4lLzZgJU9hQ0WoEDF
1yJHJDiOzhvQMziLJnlwbIibWnbXNgNGgHiouxTnOGUS2Fmy3DUQMY0wPZcVSpe6xBgseqmttUHK
7ZifG+jATjS5x25ifxx/2/VwTqpu5xP2sm/C6tMIwDeMqrr4CfQN39HYQIS7LX1O95OHAjZEmt81
1luP/2mji/aRN56tDRsaaA52Fb8/I+lceQoWkmFix/IMOpsOf9GNYnoRDYQCC8LGN1YfBjRi4x9N
HWyVV0xM5vxyrYV0U/wY/sJrj6/sBHyiIcDBjNeFmPjdbHPdG1WzblG5roGA/vCaT9exs3WR6k+5
C8Mnje2PpgWfqVuhuWa5t0jo66KDbePVRZgRMQ5xGya+VvE74rS01fCarVTE5UAXn+XHNaJ1XjV0
IWqI2czJfgMcfSmC/IPcXOh2ySc+mYncsge3Jcu2YR6bBmZxQkV1RCn0zQowN8S2ucMiO68X6EcL
qzngi6AJ9xRPhFGKsuXLm341dh0DYR9XHvdiK9txj4RmD+6LTm9D7kRA7b5rKLNXbUFXuXI05C41
QQhF/s11R1rZsCzYDcf+OYFmFGatdgh8TEE73974U57Tp8FXi7vI6rCO+cln75X9qqsI/DCI9LNH
pKg1pcPaaWk5j8gewSUcqIC4ysCebE0z54dTtOBG6+qSF70R+gSKEsxJUc/QV8t6cCvjSO7Dmv12
S7Kuvm0c91vI/H8dm85JZcHdxEYJNaXsINL2+2wsoFnYBHtMtQ+bNFHHQYIX6X39JFT5Y4qZN9sm
MR+K5d4EJmN+yla0RG6TuaTPlR6Dcmpe/RzMOWh0LEDttPEusT3wk7X/ambTxmOr2kQWWqi0h6ac
qlNXAkkhkIKGISY+kKohMlXEPXuG46skcait2+IW0LRBfR3OuW8+qJDPWNuhEyNujXezmGDhYvTY
DAPD+7QY313wUGBQ+p0oyuBgKowl+N5rQWM1mViv/foscqPfF04pt8S5wCT3amjZFi2xqrrVi9PE
8oHAplN17kfzFOrac1o5DXNwxC9DzESuSJj+qUDBBwtt7Eyl+vQd5e1bjkjrfHR/DZA4roayjyoO
dwCynwOwIitUDJ9JEAM89feRHcPKq4ZjW7qbtvcP2Evf+nr2SYZon5NQaVt/Ivey4Uzq+LD8DMbR
W5z6H4W00nUS9WotcE9BVaPxUtOpLcnMZi3SyYnENldjFI4M9Duy0zZDT6R6MAKITId0FsUVjy30
H1gd+yCzSX50YEkMZb4aKpApcUbeAbF4dy8sP5sivsc1Xp2wZVIXJzuyst+IRp2JUHiA8oKaAlgN
0Tg+a0pmqd2gtbSSQWd4vXeidoPBUQQ/gflfGbY/hv74kLjigRrixSFXj7AD+SpZA4H34OsnKYjo
9IEFJaBX430QipBBO/lmQP7H7H7oXP+9rPkd+8h51QrEuRYbD8NJj1uym1aGtMlBc+05pvlXBOJN
qqQ9EokJJKZOj67nn3JbPoMgQlpMyMm6DUyWWZbBKDvxJ32yITXS89YvoU9wEbLvhHF9wQDcqMSq
n5Mg6+YRvcg+7j/rqDzZ+OaurPfyCbIyQCIC33qwf8B0ZXuEZrAenOhdt9R+DGI00uU+68IcSll8
rSL/DB4EeM6eUs2047kPkPVrlY4o0YEPZpnxI8TDsALeE+mQS5suqPhdM4AQfU3slQKyFSlGCJjc
qS/lFq3o3aQQbiZ+7EZ8OvgZ1y2mwYexC8zNyFS1glNwCOT4E4Toqk3a4WCLkOgKYgpYjzuMwBwF
+fSo8GRiJTuwYO3VFL4r+mxrrSZWOy7krph5SfDUrAPDUKR2mYNzXFBxsfOYA4fPcgNO7a2q0+8O
pMwVOVhYs3S8HXH9PXMpOCTO5A3BY/y1rHVg9e057luWiwmjbh6yUUMltHzrUA4eJrV4DoMpve+O
6Bh2tJis3ZHeQGZ8aKnhk2rCNLOsg7VvAx9vM39rjjUkG7zXq6IIPrsmeSL8Z5zMad2pSmxZowmW
NRDc6Wk+7obUvlGNWpdABBeOnhuV1yXxT9DuXZLl+56DB8ykXQviiqKB7cuS5kEZCDqHyOQAhDJ2
eV/ClnXWGrr6jOL5cyqCH9yy4baWFab0qlwZmEhWIp4Fu5YDthBRhDj4kY1EyGTFT/IRoKd1NqLf
ljzXkUOopVudvJaSNfAna+/b9rYtYd0g6A2JNVPvErnnKrb5x6HZ5bTEPOa5I20Ulz1HL/4KJ6y3
DsewldM9R0ROrlAhnk29+12BQHfNAGYipgYMo9tA2WItlPzmzbA6Rx/eJ1+zsGg70bHEGZlWmf4s
kdfgYEdy4LvZWoPjGMEvJ7sKM7eBVXKLCwN/OWf0oMfxnTkaaKw5P55/YmEt3rZbHbpYHcF1FW1X
7aZscnYxwwpim1xkRDXcJLs85vWMBNeKv3xGrkHNNUrsEp3QmDQeOzMOUy1tTrXUPWHSfLYE+Kxs
cqhxJM2MmJemhP7AEuysbPvHbNuwUM4ApgLvp5K0eW70SmeS2UENnl8CgmyefcUSlh+LSCdrUNrm
y2DDiXJ7+/6/O2bOn21h23N000REIlxhMKCa253/plzUqs5LCY8i53eZInd48BMLPELb9Plpmdmk
XZU8EYRFazfclnUTX5I4Hw8Mp/ntEKZD/YlOSxsQSgusS+Nm0qTbsQYWz2ndMIMkfxsCg4f7M5Rz
NiC/uDkPG5aXisjZ2AmI3em9i58mMEO04aUsNO8WTkyc8T6SJbFMWlsb2nveOwb3BrwUNWHiwjZu
ucGzHEBQN3qZnELcy8+j2xJmUSFvSfX4qJWN/ZCw+bhthqOX2dsqHbL68YYTidjX2X4zVuJ7tei1
GDCX+6oNxXFoYrkXSWUeSql9V0Y73Nq2/B4qKS9K9N+csiuu6PD/fiCu9Bo1EH3/91/IFLNO4z9U
Po5h4EqwTIG2VJp/+ivQtvUB0yz6P5lLDOEoQHzPEzD7jcZs+t5RvreDOmhNFu6zwWMZigRNvtze
9D4W2M73qsfeiZ8RCKyWxl2qpekDA+85y0Pm58iLbM7HUfME3zTY+6lEwD63Ov3UGDYGA441rpH6
cXTGU5lYZKbEB0tlOap5396j3uQubLroyM8ErWpW41tcPQ+DMHfzbG3EJN5xctgPkw6hStlXE03Z
dTC74OBljX/R4ol8TYOxT4HAWQ6jffYJYX6ZoRs+8/3YCoZLnnT2No8JdKMCG665yi59ZFi3LLeT
xxbEfFdr8qWZH7xEUbXH+Barn9QJ9WNt40MOqrDYuwWDPnof5m65tCVMW+JxzBSOasRcTA+frKlP
95k0x/lUNMV69zzMD3IuYzOLCnAirfwQMrO4x/NDbvruJhzE1c0IdqnnCRzMO6LsNRjVvRV2d6xW
++pXF9jaBdopXAPHYtLdKQC1WnJFaG1uMRIXL1lPgFrY4q9zmVLGPUXR1KiL5nfeyUfT8PVQplDE
tTG7cO4uNo0S1UNZ9vXeERHHPV/XadDCbJpGWIEksXrEEUwHQXzhPYqDNzLVAMsfLMktWOdJ/G1M
CnMTSc6PYZJiby7iDQkV+Xd9GNODif9mJ702/84+9RTBnaEUjTaaoEmZVO7vRVI4g6S6qkPlY1Tq
MLUwXdyJghvxnSxi73ma5aKub9pvbepXa70ci1u/W9x6TT7a+9Tt+Z+bhnlYJt2hEhydRPyYJm14
Zhi0GWaoaImO9kDIl3wHk/em45tbDQqwy6KgZdhK+9tP0NhDcQZCPEnrFoiY5FZokqFnFUcgSKCM
Eah6JtmnyiZvC/PD3w4Iiqnu3geueJKe3d2aEqBWFA3f6Fikl6ZOqQds44XMuWKjxS5xgGGrIH3a
9bpKu/FHMQuNAneyjkESRWvkUM1RyOZn0tXFvcggiuJsBOKDROqwXCBtzlkaZCRLSr6L5vVKC6L+
0eKY3Hv9Y17UJQwTUQDXpTdVk5j1orV04+if/+iUFT63VqGuMyBO8m5s69p1rG3kEiIj9a5CvRKo
E2MxunO8Yl6BokQfJDVGapzl3KebvBqmeRiIE1pzzhShh2reG78VlCz/e/WS8wT3PxevedDtGZaD
As0T4o8JL8Q/JtaGTs3QyZ6tIO/JcLajC1jS30EYIdNMpIlfjGdBQHurUm296W10nhr8zO9Nle4Y
jFuMEoCvqmnK9pNfQYyePRSt5K2AT3EWUXuc5RqXgOLyyo62R7qIjWT2iJgKAKRBk3gjiPHDNzTB
W9SA6nj2fPy3qu9WW9BuozbZIPy1b1NGQgyd34CIhPa5Cxr5LQS6ttZlfXQ8lyAAWKRlNP4QlZHs
pU2jb3ZmlXo67LIm5S7s6J4uz9L5mUY743+/qeafmzZiaNOTwCrn+aPh/NeQy1Y4SfSCWe7EBH+z
iI90X5dn35mVBLb4qeD9XMLZeZtX2rslR4fYAH8hPgzWSaa4C3XmlbrtIi8arCuMvDkFtiseltF6
rmgs0Ao1/6HcWPaq/7wcHM9zF9c3W5m+GCn+rdwoNbozVjlyasxh8ZetXtw6f2+pHB3S7BxuqXXL
kIyO2LlSBM8ul9H72zmT1013qD353XfAQVJ0xlwHdZAf9TloUw/x1MG1+N9vtfHfJvplNmo4Dpof
1xb6Hxdw1VgUqjXz3qJzBGQymsdodszH5ZnJcY053HQjO1V/j/xeZ0ASTWctKetb7fhoMuIkOhN+
W9/U/DBaDeLqBmLJU6zL7g0lKsMdXT+MVXKLFT5Pw+XkPlaKBrKeIvYyy1Ogp9SdtCY4+clz2+hU
2SCJHiQ5DLvlY1PDKNAAH74RYzeTg8iX7ZvkhR+huoBrMu39osMipVYNPWMgW91o7buPc4fJDYbp
KfLLkybC5n30KsA1npufyrbrbkEEW8u0KrQ2GQvc/Gr5eOdY8T51QBKXZDUgdEjc03JTOl2PIk3R
+YkwVqE7jtQ7o6J1H3s15wUVUjFw+CslabhaXGBfDyTk4LTwGDCVZDAvnp4Idj/SR7jTfrwTiJo3
XpbCshzs+8Bo8YQOhiLb0crvZCoDssriB7RY8rlmerJphjzaLzYF86bm+XSiGXLLsZOQo691gTe7
P7k6StWvO0ja9HYXf2aQeZiNbWQQO6Jx9IPeQcmL5xm+k6ffWuQg/Eox03Kw8ewSYFDvkmiBBCHl
k07Y11Maj/+kaf7zdrexl1h4ahj6eo5gD/rPGj1HxDtk/YCbDOCP1vXqO+ozqGlT5N8c8600guFU
GbVzgKjAYhjIB7PsBI0+e9qlDOBfncB/G+PaPdozDdifVX96Zdpn4Z9Ar+6+RAdpkDzNr1IgqiFM
mO8TSX9Carx9CTBlIVvyVOzE26Ltiv5BUodQ7I99gt/RMmfHnDBtYTvurOv+t4UBh8Loc+ek66Eo
GRNYpHcFkj1PNhm/Vpf95O6Ea7uU6CBftv2YnaZ5KllMujsLlIgwqsww26eSQ+bXgULvuxDtPefM
1lfWO55HNLz6U+k7LcnWrvMkkDZqebxbDIkZyRDPsqY5EKai2nuwfGQ7cxJC0pb2FcfSsz8J/zwJ
2R9EY7wTFUjTxuj9S2WU+osH6KYTY8sdxtFSqL7HkCbPthNg9gGNsGgjiGBDFSRIH2qjIXsw4hbq
IAZcaMXcReY0tdeshccbp4n6LgXGEbcs6pXWFR9ocMEJ93yZsuLkZjfOz3TooxuMj+om6/hXU7f3
kbbNUwL2YosHT55sVUz3pqWwE+mjq03PMDCTI3D9/AWTpLvPUyPaTBSoA5qfZzkPYa2QljRR1i9O
G6l7CHlnpdV29ugLLwcqTp8FqhdkZzZrIveUk+yiUMbfoGsf46JyP4h4N3dBTS6HtxkANf7uCg0z
cZX/cEf16ovXxV1BUYnPlRTE5dqLWidEXia8NREJiKnm+zpr1RO6CYjQKUrxMRzCf1DyuH8qeeZL
zsYrwOHK4bIz/pCKBAWnxMJBdN57KbVE8V35/nCshxYHCD2NtYutiXeQTBIE9p/5MJx0MGtnTxkF
5UICEShv6nvRBfkJR4y7c+qkfpFZcO2tWQlhlO8Qyex1UyXGo1bjD05D1+bkiBuwc5wPe8ho5cQw
7Ayi3h6qpOdSq6Xz4ocFjZlKyZ3Cs3ogxiKjv1Od/SEYz1/a6JKhY5V746lloU8yI3shO6Z6NnLa
3cwegCBRWVcmczSFHDlNC+1tws1+xBzUbPpZpi+G4UpTjaVzIq68jOPwqa880tVSY/rIdGhbWB1e
KxnhKHLj2WDYjtVxbvFe2dycI/JYeNOzuCXWEv+xrVC26oZxq+oo2URAU16LmAvEqwZ1XZZiHuoT
skYejMJeNVnXvaSxFj4MD4Soy3NF0Q86vaw4wPAy9sX4D9JLc/6D/nvxwR+co4BtYgwxbOu/JHBe
RWCsRAgBsqpqrsqMCDms9XibDI14pDf5q7G7dGtBilvOkDWJpkdLkL9Ke5FGuW71OiaoNjsGFj+h
nZg/sgl8KyOM6jJp+UdWKueBajhZG76f/wMux/hT2UQXAGGTwO5juyaAoD8u1zEAb8hhQaxKlI2l
D7049hx6HhLaXSPdPdAMHHpWddPIktv0rJ6z0xIf9aQgx3ZayijGPnCQ/AejifGn9RPxI4I/+nam
52AX/lMEmVBHeylXHSPYqD206NlyFDPv0qk4GUIZOwWDjxbbzlroW9H+S9YW1wTTdLDqYGbZ5T8U
yMut++9/aX4kF1Up01jc57CF/tgxWe1JEkcrTZ3EOYtFWdy6nDyw3Mfz40z9i97Xf+mGc0rS6mFg
nbhCZ7XWU9r/o0fL1P+0JDkC0oTw8OAIw2ah+WNr63w/DMZB0UzW2ML1argRrhj2bbFrmhlNUk3d
qQoC8IF6faYOFOfAICjNS0Px6KZQX3SaminQjE0W6f42ar36qnIK+nmlMjO7PprC+CFJStxwYg+3
spD1/WsZE2isOSAkeQBELYIdUfud9epMzEyWl6lmvLlODzvRx21AdxBPxzSLhf3S3XWW/f63HX+m
vNrYk60ZPaM6UHhaXnCaxcK9ckmLgSOIYURPQy5NYj62tYPyb/5a5omAZMPc3dZ9V5LhhWVMZB64
PSf8SVgHTBrEx3to/9muILNhG8t2dpxm47ZUItyokVPuF6gIKIZ7HZPWI7SWh6wFlZZmWCakepSZ
9gjHG3NB4/O+fhV1gek+27TfZyYUZo8Y/dO2qMoRO81i4jMTHOEI2s+jm4YHvY6uTj+h58IXIier
oS9lGC+u3T4JTnq3cSyMF0YgCD/H7IzR091gQydUjIjUnfTZQzOfvd3v5bjV9AacNyNBZtPgewBK
0pEaKvkcQQshlEbcMx0cdlC9GgXmGIaq3iVOYuNQ6pXP5LRh95Xa1a3D8F6h5tp9NWcn14JcnWrO
Q+h5G9eOrHMVCmvfMa3IneZ3WsXi6JuG+wCuLDrhC+aao+m+TrwRPFDdIEYRVl9fpwDaEwkql9ot
84tVTX8/Cy+NFl6IpWB2OvkZ7RR6CeTKlTA1QR7TXo/QLxJJw+2DfSEw8qfd8ohytHjyEmhEfQwv
gPjS/uCEQ7YvvebHiHD9LjrAtG0oxQmCizypPFT4VayjCLiypuFKl0MeuhC2a4O0k+FuZK4We4rm
l9XO9XL3aI0u5pFapHtt7MmEi2SwjU0Xo5LuElHRTAHCPZWRTLRN5vKpj9snLKHTE1UQyUUKk1+E
sPnrppufaWJ8HJVeHJYPGVpDz8Hp3wYv/jaVhdiVXgeyqNALyLKquHoNlgVR45tJI3SRUpF1P4IR
RssM1QPg9ISEfZTNg5ofemiaX7AvMr7p3fZJfx1cYhbTVL5F6lkmY8AIiiiFxItKgkB6a7xNIwm3
dsYOkpTeGYOPARWLh1EjXL2wVYLtVOhYTnhoBb2mrB8flle6ZArkz2eSEJjUDA5ADurflmfsHPax
8PVnt7ZRU/veS8LevBlkGx4maX83FytB9TzWzAFx40K01TPtoifKOve5DcMy0PyrZsF5NZ3C+AnX
ZEw23djDuraShwx361Nt5RqTMjHd3bolzToFm+Jf2WzrM04moPpNQ/hEl5GYJrA9H5Hv7dXsRTFd
G/NwNiLFKZh7b4RqqDbiOCA1zICG6U1yeJBmpwNSY7+DMBPc/e6HE0zjKZK0pBEWMPlZXkPRICp9
JKdk9g5kXslJ2UrktSosiB+ikzf2V9x7KZNg26nsbS30B3A642mhuHVEry8HDDln1XYcD59Gyby3
Sh9zS7x+fY4eH1G1c+c3G6aNXZnjJmXktuKKlSDNEQzN/64aRPY4jA/pbGVzmDbvIpscw+VlMubh
ld5RuqkI2Nsmmd5cU1RQonaMl66S6bPKf48yY2Ga5Y7N8KvyiTmmCKl3bV1rf/k5w/Cx8+4lOusb
wCC18wcIVvGssq2iYbxYpfhtuC3SN255zT9wOFQPRT9Wj+TWlXcNpvU4Pv3ro5prhteSpVj9REYg
yO/C0xfXxjFfGD9JnW5gQpf7EprLwSoGb83o4Tsk9PYbNAto9rr8Qf0ZYtR/TmQWbWAJDk+gn6Nt
ZDTtjmyceFslU8lm1mEnqJtia+aZts9Fv/aJ/oKP3w4uPqGuB+7te+3XfecP2GStckCDNN+BRYcj
EsGVt/o6pjdMB0+06i6Zcmj3Kdi5vV8Q/DMf+kVPfq90NSRz/Kmu+L2HYm9I3shhbH/kcHTWXu7N
VDAenP//zBMWaRF1B+4tyM1rnHrBHsk1abbM95lRNBXd4SFKzMtYPvu+GRwGLX7IuL8vxfyQmCBb
TLfcxRVBEx47+QsRX0DmoHnB50OKid3VjtEXoxP8hFlEqr3rPoya/ek18LNAl/YX2jbtlqO7PpNM
+8vyidpvXlwwDIfUQbe26kIjubi4e6tw1K70Sqs1Ia7VVi60NMbE4V6jEZ+OjDimMmxfa9+t16Vh
1fev/Q/win74919KJQpmeg7o0aaAvkIS5zddnprtG4PVLVRZ66KTfPkWFd4vtwus49dBuwFSQjKD
9kruofFzfqInVnr3fVlsiDSA+Gy3r03VchaV5b7VRuQB9PZ6hAnTykINtdZ6m8osDya4AhksC70s
fgLngVCr62hw4rgq78VnJX6FPe2PJuqMQ1xx83STx1yeSd8Wm961y73pxRGhQEsSl8lOqHS64rUy
t3pjBtu6VVjRdCKZlwU/bONhM8Q1AhoHn2Prp++mj0owGaV7zkTr0h8YX31TbVria0+Ep3o0V//1
dPRQxijd+fbFYAtmHFufCXkKqP5Zqeu6PXDeYjWrdS9E0uSSDabJaj9yRFkt5/9lglJr1ngX5QfB
WsYbus3pODbs6MO5DrT6QRr4XDHYx9tUCgbeRkHu5SB1MW3yGc6ud+jX09ssOLLDXS2Q6BlzfbQ4
dROIH7uOqcQ2tccW8DstQ+jaDPi0sgqfseQRrBRa3sVeSnEKeeNMuN7aLj3/TPtr5ZZBf0pnA2vY
DyZroqKaBGb0Zcb9ly23cb777vvYJS79J+i6SmcpX16ShMExNxEM3iaY7MQX1MTsEXG9o/ngbMBS
5+QHJr8XyBeN/PEL91WYznDWo/Qt6UzjYjjMoIWH2Xsu5kgeTZ5sXtXecB9HOB+O3cEFq1v/WNZI
SZeXUeUMj54xdYcSK5KRptk3Zeif0cC08+vyQL/ClF6mg0QAjFracG/46Z6RSzr+WSXgmCcKdSOq
5KkqEcbApL76kRbTSoQO3qQaG65nUN72BM/Prs4irWELZmHy9bIXPUGSJtRlZwrK57HofnpD5b4b
wBcy6rjT8pDMz8aoe2+r0LoCT4gfPD/4rUJr/BawgXIVt+ZeluX4zYlAmOmRibGAr8Jt+7Mwr2Fc
RFc1p0svGDDCDeMfnBqQXfhsXIzPxdEDMrTT6Sy/BmPzGk5IyDAh4SWwA3WPVX8s8K+hPM2SNw69
a2GCJGkwCB4msyP2pAijFx9WA4uBfamA5NwCwwsZQIWPKk3LYzVWRFvHxrW0G+OaMsW+Li9jokFW
fao+aPzl9zxqc6imJdWyhXxtebl8Qqsf1eK5H93uMPa2v7aCMfuLHJbayMyf0zD8roB5LUgU2slv
LkenpzgbQLh7nbVCKB1Dk5wVBCA51FbVtgUPr6gOpU2sYTPaOqAGMnArkpi3KuktDBCQLbRbkdv5
jioOfXIFCDN3IHWRKHLiRv06P1EV1FudRLW1ryXFjU4M2e0OSUJ+XZDB1Bc0qIOgvxZt2RCWrffY
06NmH2qDs0uM4S+S/KorZfG0Thqz+gBjfTe4o167KDVQNprIpFJOBrAzX8JSyzYZqFqGszPcILOz
TZvrvJyLs+Wzsqmng11l2q5lZrGFC0SCtDeC1iTZ402L7F854vqb4VfmG5LZjciq4bkqhvZQMTxf
zd7dM2l6LFJ4EzStTk7Lq+XjzpBYCic3X4IF/f89dfFxBJvlqxr9I7A9/WSPjbthKEYsXuoE5+XB
mZ8VMaP49fI00kk4/c/vv3wP5dW/tb6HmzEP5pYRHVkC/mYoRM4uCM5OJeD0gD1+dVpHZE617dr3
zEncBwNIwyLgbybUgVoTbN3IqR79+UESzLTm6LXKskI9xWGMGK8Of/qFJBKjtbYj2LydPtuRg6z8
+2F5SenYw/o3iZt0fOtWmeljk+naEVpMtY6bUjvjNA220lDdnt3ZemVeHnCCLbaO5mVXyrLiFgtS
STCjZ9t8UjGgwZbkGlcE5HRY44/EsY/cO+OrzEqietMWw6dhIfvLCCZIfPuXS6xl7TTNu8QmHmSj
OgyCNA6Ou/JZ6tlroisC6xLvEYFxeFnoktwFe9S6XPuGMd6qOJhueVGNN5E1qBeV9zD/l6f2g51Y
w6kIfO2tNeo3EXna3QWaeK2C7MPHRIXM3f5FEuwnqcvha4J7YNco2zhZ3c5znOHV6R6EiMr3HF7J
LeyiF97arU7X93dZc1yYOZGTa95tmeg7kt+DoyNVuwajWINL6b0X2ab9NktJbV26apbhpYfRGHQg
PwNyOk7EoSo5MAVorxLilQgrQeDcm+U3AbZ438xikrSuAVIkobtd5ksTpMHzSMrdLMxFapINwyrI
RwAeGSPMaJDZX03PAQJL92ujyb/KsHoP04RDEcoZDpJ9QAcqU88BNJwnNgR636rX98wsox9goxaC
4PJhBvo651fM877sXok0/9YPxCchMROvX+RIgz7TEZmrOLpF9JRjrb972n6ZRDIi2hipXz84eMRO
aI8AVQVYfNFK+U92SJw8rfuOvVZwpory8Du3BVmmk1Ownjfeyi5QN1b9kMAwLHNUVUn9EY79we2V
/qY3tApMyo91UJafgdT0O3wRNOHzMwApwW5CCHLnsM3HSp1TeAKXB88/Kyt4ug8SEEHeEh+NQBPv
m0fKVKmS5hAX2tUgofluxQM+GafjIDASiO21FJjIIE5Jyzdzs4B8IkcFBzkPh+IGXkbFipwGVrhn
wNMfWmnE+6TCoSBnf29jbNpOxJcmTdM9YugPrlU4sUbY0WpId/HQnGYf9VuSJfSFh6k7szyHb6aD
4i2yAOMsny0b/WdfyPwSoOt053Ldnx+CwSjRB6LxTTzOR144NPuEb01XITK2i+9QG5+Q+kbPI5P9
TWwX2ZEp0QyKzBl67gHtd3u3T3iT88bfjuUY70dXtoccQuTrQLfO4Mj3E04So858zO66Pl4HbJk7
PH/TsSh6+xSUFG2Fa+7ykdGSOYnyWjqD2A5shc++F7orFGTf4iQsb2Tdi1M6Xw/afD0wx0NhRE7Z
AIfTcwUnwZmCbCaO9tCgehqJreYMR945xWbFBpwd/lXdLSVebpbnbkEz1wlGPxUPzH/7ObbVbBMi
RwPIKlHXiSfT15g+FMmL45LoUZBmvAfkTXWa5oUJ8VYWBzU0H1XtVS+eR5CqYE3bc8o/hKhk761H
IAmdrPJ3yJ8sbn+Tut2tzMwP9qKs891QkBFma3H6K5MbN8NjG4nso8Z/tfE8L7tM4GJvCfCXtfSS
7P3vDVt3r1ggtbs95hzuleK8HyX2cz5Z/nPgGS8Z2/W1DbTuWhSCqAb3AlFyeNfyinggG1CG8iv9
DWHLpjHat4WkXftZv7HJkxmtzHgew+apraX74sTdJcqc9M0nEUemtfEUqvZRzijSNBuatW+NW4UI
7qVziDj1uuLccb7FRVvhli0aDY5LbqbnQNDZ14jvvBp22KyjREc2N1OQdM07FERn9Wg7Fa0i+lz/
R9aZdTeKRF32F7EWEIyvmkdb8pjOF1ZmOot5DCCAX98bVN31dfeLlpBdWbaMIuLee84+EMFashOR
rRXVbrkUCxusV9bmd+lUw5UhYwidXzi4JssSbFvpca9O/hbUZH0d6pYcdTvlRDzPwPibKFLmOrBe
BZ0wGw79bpF+9Gn6x4XiZSfwj5JR8MkEtkXWDG8YgqwHMDzPxHfu9T3Ns4mIJ6Ptj1PcEFv2lFT4
7Zi0P9HElcdw0OsTF9Hy6tQ9EXnvEFbpJKCqXPLZfCu6QsiuPiaWXy1j3XCqLt4Sb4hse5T2p+FD
erRqsnZCb2DCkkyXus/1TWemxiYjN2lX4H4gcgVlGynPpvhkrIZOsXC1XeI0SOR7fltDYZtNTCJx
QguTY3oNO5peywOfAh0VmlXugm7sX/wnfGwBs1Rnu2wJvVMVd9noYO4tbRNb7OTj4JG/Urn866qW
f5oRkLFsnPaAumZgWkaKPZTkX3qM7KgXcBs5GaK25ay0PKAlTjlIds52uUSdeBok5OJOKHSCi0iQ
PL9bnpm7Dhv/q0Fy4DLElDrq+mXeXupJ88SIISuEuk4NrsuxjvzNImaMndw+tQvC3VZ9eoV+W680
TujH2rcBJisiZx8/Fj4WYh2TEgKw18TraJ48VdyWG68hM/rB5aNiI9Vu+WTnhO5dJDQ+XeHSIki9
5GhKHpDbpdfHU0tL02tmQEQNFMttHSOjD2OSnpbZOkttt6nGyrOOd4O+HklkU0M/xWy0bTvLStFE
dVfAnsdupu8vD35iaFubH37932ut44/XrIp2jU4LleY6Q4AeINPGjgdrY+Zjs7PZVzcs6C0Hm6Q+
54PZbOiU/65aEV2WqIPektWJqQPJD7NkrjAIQmQqXO/J8F0xlh5/iETgnIiTeiNEVFwa36ckmEcs
g2igY1vRP8xBAk4VAYTDyQjeLKmZ3TodyYRYft/J9PB9RoTHLJetMaUHoP/ByomCZic6RVKl2xEi
0FTNCccI6/rYF/dKJcGpTEziEZuw/01VvZ1S0/mB0EDu2nkMVkQ2m+Fc3CpuxP/xIM3+lhuo/Sep
/8laK/irJ39UPLxIdqhT16SbikX5HBucYMArrSb0IezkyAh20zCyP5NMfgBMEt1l3D0IsR429tdW
opbIMK6iysXek2o6Jg8HHw/N1OUBXtldlzO0NBvfU8mP/GhvOqkV35ZDZmf/sDM3u7V20z4rJOHs
fuHZm8/6rqMSILPz9b9PKwhrKYy3a+iVVzmN+lNXGoTTjtI/xR15UjGyJcQdIQgnZtZ0FyHjPhe1
3BuwXk9SUvUtJW496vi9lJZeGHa9Rs3o88G+oNCTz3A3yOKYeusfxg845IouugxdHV/SJvjtFQ0V
aSfHbeMa1io9kH5g/q1979XV9Om9tap9qXd/lz+f5Hj04qF5deaO63xf3/2KVTbaiCHB31Vpztn1
ZfvbgHBIwHuSfUIkMrlR3PSkSIXYJC6jl3nqkBJrcEMOdu6lSXGAH24NawDardf2eAs91Io5dZX0
yvPS+yWJgUGMxm+b4b+/yAIpjZ2G0deE0GKd18IiEjasX1uf+tIJ5Z2o7OiS9+Gnwe/xwXGdoS5a
juVKn9bDUOYfWaB3UOGhKHnZn8jzk+8gAzg4ptpnLJJpa2EewPFq108wNB1Hxm8LClDV1u/YJZ0v
bPA7pWVln6ca6pFntMFTEXj9lgTy/oU4dxvG5dR/JDodzbYomGZkItvi1qvPrgu5ZD4HLvtZY7/X
raHeDV3/o+X+fGqIKWb7K1IzkjrGbzT1A0t7bb7i7KYTTxzsXlrFvmmBAJO1xhzM9ecoiwGKaj8p
pEDzi8uXQ4Pk5JLWx8qaWrSC/ye5ZnlW4tRxvQ54fm1r2TfazlyrtJMy2bCpKOZHBBP0XOZXSST1
dpPsPsgzrK+FpSNSGNhUnEZiepkvly+MulkPK+nU9VXWtn8qvWy7fPW/b0kVw9xm0N4V5P7bCL7q
qBWYRQvcULflNU8M3ZU/4x5eDiEwOtLlRA+rvVtN3UXNpvvlWd5+Mf1pCZ3wGRSUntddZIaURhtJ
qrUwi2DhwpsZMox/z+BUHmVEG74atG/mK7j44spF55uGeD6d6Kz5Zn757wHBULPnO76XhmOY6zNu
Dv5lrc5jKcyzch2xtkeHDFMzEt0ziYHjpvUgLy6riV1KgMAl3nd96I69jOU6C7lJoij5XsQlBTC2
Y5wCjbR0EFIjWrH9sg91nZ1eVGbit+2uIFKyrSO66JUe2bEApXlZkFXR2A6oK4hoXSJTfMxC8rON
Bu/Qm6fWys21zaL+NWjEvw3FxC/xyZpyCl0oACP1ymvss1Crkd76oHe/wtJuD2kZmEe364/KNklu
pXI4yZScgchnRKGPbbYWsm2+vDBDUa6TZOlUUJi1qbp7HcaJWSGFugq+ioKJ6A6kfBt+8wsPDJ+F
2givCXvvzdZ4zzMlgqMgDmi7mGAmqp+VcJhg/Nv7pYbfdoI5XxxjAcKRMeGKIqU88ZHMdIGCCCoB
klVCPRsjFnrfHe3VsncuDXBTeVA3RPlH6wmurxzv3CUM2Oig2memy78zWY9MTLiqCAQCGmHVz0b8
K4ib4TamBNaicDnpc9u0GYNqC+yFsWHHUMCAB/dbK/kVa1X+pbv9T4eu/Z21MdnVhJefaf93V83a
1mGxik1c6Q/O7+TQ5EUNwOln3kfHNmIeHP2pxufBb47uQuqUegnkHeC+yNSTmjsZC7xcYczqhHS/
QuI/N32JiaPRKD6M0RqI8I3fh0F1+8ewu8v6+FyKU5c3zkc7ovDG0OOT8GSeEYvbR5ylzMDpjhGO
adNdz0EHSrO8Ln2ToGSDHnMa2OkMTV9eS+w/7JMDOu48epLoUtZq7Mm4KKM5PqXeNvyzuzCx7be5
23zEAoSqf76MxyC92glnPiF3Y4voAcVYhQF39i/S8bRelInPY/6q52bhWUjOKMzejdcS04Lf+vEP
H5DOMRlwuTGCME8xQrONDVc8ddz03Vcq31t1Xh0ZTjp3knwIgg6QbDqhdQDPZKyzXnnbuPG0dCu8
/ln1mr1VnfjUZj2iPz8sz3pPJJifzfTCEO8D6cZ0l66T3mpbkG5K9NKXVkTFtsjsS0Dj6FoYAXA8
AGxfPuq+tQL8fG57P37X4fYiYTJOi8zhoU/UXXM8sK0Jjm7JeOsj7ca0R/swm/FryNPgndBpxhFh
tzIdaDu+w4cnq4p/C73Yh2r034F66TlqRTzs4WK8S2+cA36kpo6FM9yx4niNHq8Y9yqI8SEHinn4
tzzrnfpn5zG4Wtp1k0sypqOfB0d7WtwjTFZWyRRNK44F9qVKhyOMh2bTzbFdEcLoyDWKe2voxrGd
Z8/0h4EhTsV750C/QCbwU9XEYTUBYd+LBD1xW1I0jAm3RFEglB10CEhWMhjYieJyBn/fOqOZ+BCw
XoZaXWJ+Caf6Ehf62asDvJU2qRyHJvFZl6smvRQtN3XVmgenz4OTpBCvIZuAXeFrOZKlS1XLpypo
REc9FEysCCRVpohaTp4EGdt6XbTPNAsotirePIMY7EfXP/bEtHYfszIXiXnp5uFW8/ofSWSwInq/
tTF7gTkCl1LYRyKiIEpJQLm5Gf4VSOx3yCNIn6zGOeC2RY5A1nqC2ze0jqImEmzE7NdreXTyi/Rk
gA4mBVUzzGOqR/9Wpy4hpPvHrfKAvcLJJcx2LnfGbJA7MYlw0yaVu7aYDTEmNfmEdgzO4VbsFjtg
CMbqZb4SRMPcHr8X+cPm3Qn1uxzgzdoROTtLnUQTftgvKF/lhIRbmXq0WUxZgr7ehdxUd2NhYVoH
AecTBvLxBYEkDLZ5bhJUb1o5Fp+pLyUihzhne6jENppC7Rh0yVumuK1tqXZha4jzMlT3QtowIfrk
Y1Wlb0XW/ByxCz0bWUILpNLLm8a4kNJRygOAgvzsVA7m9kbctcKMfkhHo7SnWpgyhoozT2CRYQWN
H6+rtgV+EdW/K5P2qUUl+Mb86DUzCCr3OVPtRR6giqI5ul/yaPSMOLpFMNweqnmgX03Y6vg5NhY3
xw8Vq5fHlye8eZnmgYOpXG0lJlceMdo9ov5aV/vAth/sI4zPFg4KR5rOd/YuUOocQz/I9rUxe5pm
XBBcyhqovJy2mtv6H2qAIU2olteaGOcNeSv1izULeES5LKQQ7x4pQMgS/Ec97ig72te8E5sJ4tYm
SfXwYBTpRxbF2hPtHnutlVOw1eawbNUzZlLEzmraHOtpIsPyEDs90cf40DOZ3ypPu3mFGk80dRCL
qKr+MgFarpaHqOzc7YPUC5BppC32ED2gyQJgztlnFc0+0bG2jeNCWFU+E6KA2SQs8oD+ReOVxtXS
9uwA5ZN0zKNNA/C4mMyY/TZ2WO61oLMgzuinZfqwWKwYr6Yh2tllrNHn/QACzRv3KcKMbdzW9aYZ
BnBuJYogEUdbFQaAwRmoP1oxNRKiY9S4Ty3inx+BO2Y4YIgbf/hxw0OSWBEcokp8RiUd2UrzQE9j
UHyFJLq3mgl6eAZJZBlF6IAF4jLE3KRoXmq5/am0PPmOMpQoPXFwbsWccCGmBshNdy33PO5vklGg
t8mztCt7E9acImzptJflIdL1nyYjEY7kCF5ZXNP2GAukd3GApbtUVxeTEwtgThjfIp/UE2c0NknD
0mdQoNSzxcceiXdvx4xPW249+76OU6dx7stHK5AWO2OhnmWwcW0cmG5H2PPjhvzrdYn6DgsyZWxD
U7gmvQmcAuawxz0W6lqyygWoAHZPQQgwLYnQzLODzHB+1yzXqxZD8nkSlTjEDQYUNUy4e6nJjrbu
yrsWoV5ZLo0KkM4Cao/CyLjELYp38npWslHOB9qAI814usD1uFnUzJI6ZKsxHrzTvzJhr/HeVA2/
U5p3e94a2fjPrpEzRF9UiZnTv3S17/+PS/4A2sOkovIyo0nEWVdlRFCUvZOcp6b+Z7lDS6RXTDUU
rbEigTjchAputIcKu7zXjcdMX4k2OCajvs1mrc4iRqbn1R3y+IUNgHw81mEm1oJGn4dI3zMhM/tD
5N9I+flDU2avQnQtrh+556TqfptOgFJ9PjWpkP0ry0jfIS2vvCR9Fr4wXN1ptfhubVgWiSX+t3At
Ta1LFzPQLBqTUTMx9A4/NflpcS0wLiUxSnMrz8kYbIxk1ffZW1XQkCXAwD4OTkEydGB0nz1R9owc
07dIFtkrgEVsYqgfItp8D+lUknbh+fHJQGw9vXUK/qLwgJhH80797wG1pN9QZ5o4CkWGpjEnSjUG
NsywGhJ69dmrCtrotxbOPvBezPASrz/FwgaQNpkfbsPhrPB90iRdMcA05bj738MiZ1guC2W9a3Mg
iRHW8M9mOwShB+FbR3DRPq57dnyrc3aRyTbrJqAIF67iZJYrKcnFWACLoGj8beOxYgDWJw4jK8yn
sQGuptAgtnQYDklXxrveJL1gXpL8KLfXRZxE24jwBHgITUUkGHhHdJ9VvSFOY6I0mIfKrBXnKiVA
WeIY/krrtyYoy11ZDhnDlvjVcEvtrwB1KKm0V0ZhIaxAaEUvf25SaYFINCaQCSICC+KC1oceOCrB
p2aWIURkeHmVwbZRwekLwbce4qIt9mZmae9979+T1jLQThQlBX7kw8OQIahYt7D2lBHPwO+RffcW
GFTA5xN89b7c+05kvdXBVyV7/S9e6e+BP/qThnSYk6us1wUmufflGXG0Dd0MBNdH26zVKpxHKJ3D
GtRY4z3Lnf7VbVki7Cy9catqCCIZ0oaD86OpfPOwOMAiM78jchiPDx1ZjcqCT3x4BuBJyHZtjj+n
FImpPmg+5IbOfeqcwqYLuDbx2rIfRPoR0qa2ScvkKyLApVoHXv3Dcxvv4gI7aZwRTpdTYePmPLJb
mk6WO7kHpROH5IR8IC187jsE7NUN0jN6a+oGF6reOqqMDE8fKq0QKn3YJ+120WxpuHd3y7NQkFGv
GJ6uw3r62TvdcK29LN4HUQpbMYkYifbNa1ChNxsl9h66Ie4Jlr+5HzNBrFLBoAJzunEv88S4pyYw
URY7EbTmXgK7Wkt2i2PsE1C7LEDx4P7qGgfXM/P9l9y3ru5U/tGJQHlOALwj+E35uBSIvlPLDQ5t
Z722U6Kds6jPIb3xD+qZX/6Ao/CntBh3A7JfR6kbvcTgUvYM6M8mqsIDLPSaCi++mZndEwebfS8u
7t6xfmG/tA8DZSwiQNJjNM7FsE3T/E/aewf4G+mPIOiQ3AxNeaqI/V1J2w6Z/tAYaO3pV6cHMZo7
zKLpMIA9riNrZabAOh62FA/8epE0N7xC197qzfdMS5ONFJp7ZHieE8SXW+sB4CRpQF3FKBwByGYS
vn1wumZ8pQO9S1NUVSYWkYuys/YWV3jIdIDXW5Qp4l2LyQ7Oox9AP0iTVdXTUtuzwFNEqVet+Ktm
NVFuzD+am9On7VxaykLbY0F+DTOZvmWZzgdzRmk8lj6nM9+XlnidJbDnAxQVS0ucxNw19L69odfd
sYtb78NJxy0K8fGnEyKxRNymHbVO/NEg3TAB1q2bE3rNxiQl5swhKnqzeCOI6bnpoZl+5ln8UeXJ
8DW1TQKtMZleLS+T236Md0HfndzetgidEj9tlCk0odvoiRUzeuoCo6WAdcp9oZfwDoD6PGmAHN6i
FIEDeNsfQ4foS2ez2+j+9MQ+8VIPNa0EmGb3PPRQB7tuv++EHb9mEASpHK4mAZTr0SfKMCy0r0VW
/+gTjFWlgx7qkQZ3eb7zxuGJhmK+QwFOdm3nYSdIJLGcE1H1g9+6N8caonU2QrGtc2BLOer/q9Aa
65410/fytyj/z+uKUR1onJgJQEgA80KNR494jhOFq9VQF+EEv6wW93IWeOJJN+GL6IasqcoQMRZO
T4ePu2PDqRNdKwmLPe1d9CrwnAWzwhiN7o+EqOV1kkNLIVwt2A7gOLZWZH5qkcFwNm6c6AJZ0xvG
HzbBDH1fqkPftsm+Mk0i4tCdPXV0gpIqf6qHuN0qC+bHOG8WIqdVii6bzM7YNI9Db/6KMvjcZs3H
E2Vg8QNyx0SM2KdhtxZwCiKplN0WH6E/AfKifYVzpyhfDOTLqzQzh1NfYusTVSEvSZDfk0A2t1HW
9cXtcrnREOJutDrztqk/2CdB4b0e4oBAWprn+8a13G3lS/QNjvNp1F5zoVkiL4NZZTum8+QW+38X
54qY7Ss5hsQVt09wBmAVAPvZk8eSbUtb4ItOxAca2OquZ6RPmKb/xxaE1AQhusOlD/JfW6Q3tV2l
a5fJruhPDmKfGbVBP5KGkdZj3QVbNs8xMpTqblh9+hBSEhpdcP/FO1UrjlrPolqD27vOy3w6LC35
MEF0m+DdDikH4vm0mJWNdRyDQa290hl25dSzjNagQIjg69amV+LaibObFrnRF2BiS6VEm2ry3ydp
scU+HX4kWts9R9CAYAN1VH+I3ghSXhk0kO7J2H753tze8pFshkHiXR6nctSuASGMbrmKa0usG91W
O4cxxm6IyuxVckr1RfhUzTnuRCZVl2aaOKnOlwa0/cPEdHvjHsEd1wVkgzn4aghMBJEk8Xb7iTX1
jTk+w8/cKv8K7WVks18//DiPtciKWecSEeiXPsvzTQUy5U0E5ZubMmpAWvLT9SIOdSldmrpGNNGn
1evy1iCB2yLIO7J2yntPTw7Wf/bB9E68T2JGtvUdN5wWzzqattuzWKF5JnfyTfLX2bqa4+0IoYPz
BS/+EhPAbvkQABbLBCVJcEgnsGCpiNEWJ0WP4KiwX7XWPmayH55Jp7FfHcd1mT/riKQlcNUW88Kt
LCw0NnSHdeb5xzGPxxvHeizlve1jVWphz7Lf7V3XY9LvwPVrVDfeH6OzAD7XJiyb4dpmNL9QPTR7
zh7OjnP3uF1MFmBj/73s2ql7n25LHIeRoZxLJuYP0ZzpmYRFOhPm8Arl6CDwsCn5TN78BTxBjmcb
W1VYhdSRfGGdL7pepE312otjDqNzpxexlVjFGO3OiQCMRyTzA8giaQc+qcX9pJuK3zsgdSkwXdQ4
GQMwGbrg663kp/Ciq92P4ptN90qu58ZyS3FZmElBTXJUM3lPosFzWBQj8ET8qSPBPztCz7wXTad8
q2xWxy485o+qOkR55OFw539YniwVJXcd/w0Ce73fFrmF8Inh08fjWYJ8aVneDbNJV1VYIp7MGucl
5cD/4JssP0dGVsCGHtdEiBKqF0PZZ2ZrzbEN67ey1LcKrSohxs60YbWLv6uphzZW9+rkkk9N09Nn
wejLHyakg23eMthdutScIDeP96fzLEKC553HSEJkQ+wmp8EIdo1Ry48JIejRawbJMdw217ECjp6Y
9daxw+BvU5svle6+hdVYv1l+9k2McPoLS9S3GmrghIb60pz8xO5mfSYjWWOMGpnJD1GyJg9rA4Ex
u/cisl+D0cek0w76vigdGwo0cSEzTCdIh+y5Rw0IdQtOpcGetSM78h81Z9f5UWMdfOnD8E3ymzlM
CPmpsB9dMz0sOm722IJeGfSfIdU48siXB/jK626V8LJV5EzZB+U071xRNM8d1uODmcys1a7ZaBy8
X2s/aE4hCd2repbwLa+F/V+3JMMWA/OHXmfWjknfR4jlDEdeLT59kwR53dSSi9HNYch1miMDjWGY
xsj2NvY8FMLhPx4eawshhMl1QVJ51N97ADDnsPQGbEJMOJX6CrqQg904kYS+pkKZQCBWaF9ys6dT
a6Tm6+DSvU8z5ZIAQxM+BhQOyQiPgT4DoahsEC7O7yXI8WcPrcq5r2S01Utl/uwTd9V1WbmnGkZp
P9OmXAeO7BCI/iCWbQI7mShD8TLmpb4WQZ8eQ8zXPkizIIxtpli9tcGC5O6bMKGqj8f0Ynn8rkbh
dnerUcyQrOo6ZYW2CSqFe8nwsvH0eBowLN7SrsP5T4hBEzffqNHAGNfFvgVMAHuOWe28Zurm2GEb
eXK7Sn+qGeXvFSkYl8cbqFxE/W6C8LJEJ/xwBtm1vDSOsLbV/LCgixQcW10cfDoxx/9HgJ+aerF9
6BynaHzKtRTZvA8X679ZUsvEg/BnJjmz5SnvBrLgOKQi9mdw18mXXCRUTpXXrTKSXs+PnwxMwiqY
JUiL70ZGE2iJSO833tK8znQIvuQdHlSUuasQNM3FsrLwkDLLfDxbCiHcLpITcSXvkRcZZ5PDJaQc
kBjL2uYXSLSiaJzbltVpgXgFOpjqMISmnRg5aou6p5XrQO2eoiAE3DLlKyom+3eAkM9nN33vK/UD
rD4soiJ0t0ubb1l3+sCUm3pwf082VpHe7uwXUWbZ2ktL9jpLPMWJrq91hwlSKTAtGMiEJC4McAhT
9SJyAaTImBGVwaiF68IX3zqM8VMepu0myWW8z0Qj6R+m8pIR6UadDTggNo1gzT+uPUmswZytqfJp
Lpy10sn/zk8KOG5/x7Q9sycVyyv/95c01Ty+Z/lm2l+MfUmpLA2HN2QqnFsYZXQ0mYpvkXFKlgfQ
d6LUhgveFqRZNKG+uKWw/QJjf/a9xH2mJ1Yx03C1L9LPOYz9B8JbnrkzHC9xt1757Gkkdye0GZ/t
GeyAUl9eBISJd9SAEWFPfXTFKxWc26L8GVAvn5eHJDaJhEYPRFiVdeyjCvNWHVhHnDD0IltO7g2S
hffUBSXdOqz1GinS1+US9PGPYCBXY9s4HN+IRCu+rCRAn4V8ctS14JjNshEcmt1qTAC8W0qJS2Ui
9kgaS+2zDiSuPyv+Zd5/ZF3uvzQqbja5Lr2D23efyVQNp9TwEtoluv4Cc4Y8cZrm5rB1GjK36MBm
J27IFHZ7A93LRn9Bo3bbtTDJlm6y6xJC2+EZ534kHAGCjMjdXHADV2vSzBjGm72V048Ofo6iJyEd
zbJY1zQ39n1T/ePjkPs5agrLNjlyD5tp5xghw14aaqjV3A0Q5/oL3dU/QcbPojL1ojfwSiKFyQMb
Jjwj7GN1nL8P84XW8/LyDaGyk8ez/75Vr7rhWchi2GC3qj8xE28WJI7fms42a4YMdnDW0L5Tm9Cg
j4tTQEFitZo7XDB64A78z7zoWaH/v+vOqravMjfN9y591jq/27iiFbfGHWEWRNOfctRZLypNv7lp
KU8aZOYdkGfI/gyGD4OuslUn8ZqGTUcEsUFbuquumR5Nc/pZuC07DrmEkiSfeu3WKyJvxmtc58ln
FJN0JxgFeWZbo40tT7Ufpp9VUFAbNYBkl+8K6uJ3F3jFvlIQmy2/KdbGvIEsD20QvlXcOecw7f99
qRLtC2HowTnzJ6rMyArvODHSy/L9qYvr4eENayNuR/Leu1eS24DRtrD6zAlxf6qeHMfuEerAXso9
ppKce9KNNb/GgfCnajKQps1A8ADWXubjtO1Smj6MONEdqrpR697BdQQRuX8tJRoe05Z8VIZmt0g/
lod2jgL2BI7BJE/HXdH9ekwcVdRHq7FqvW+I1Bad5L91gs6Lt0q91WhwV0o344M2oC/x5wdNCdK5
7JB2DM6ptODIUI3Gc5wL92jSkyTmHS2H6nr3ZzqRjG1E+UdjDgMN3d7Y5rixT3oNIwvp2qyRcxMX
3Z/jnIkBpGvUKn+9XGLdA1eXjyY4Zb/ZlUk2nYeMpiDq45IhhiPBZHUTf4Zkwxn4XnqJuvlJwZQ7
phMDiprcR1aixiwwZRJTtRwvpWVG2yQCLWm1prosz6Ll0mFrMPv8TvfcfjFg7llhtm/9F1nrgiKG
h15U09mpTx7DnnUtSmqbhQGHY/qe4nfdN1GokH6VxtfY38zJ8X4m9sTkxbm3gI2vLtN9DDQYf1aq
SaPd8qIWNdF+1BD1plVNZiWi87pJppXuZ8XOFNmwUq0sT7k1YknOfKp96xpXvbFBv89UxxIzYHh2
iqmBUZFcmYjAvlLNcw8lCaXruHJS2J6dNW17rPy1xZLZ5rmDaW3QdlFTi5MMgvHqmA1uwURMH1DG
f5mWpv2VFn8jl8YvlKE/Jl3QsSywFuO4//RLgBMq95+HzpkzoedhdujD/hjcY4tdd2X0Dip66J7H
akYhJK3NtJVJythUVMuM+Z80qJr0eGFZmW5FcakSeRpdwjZoFY1rp2+zUyxdKEQq26Y0Kl6FJYt9
WIHWoVr7bcQpfoSOBlubj+I0VZa8PTpDlems+mkCFQFRF/sbyWbtfKkphLduVop9G5KlaZp9fcbd
zLvXooHHQqofCCrRd7I0iFCN6VUHjlXciGSJ4d+CSLTSvvkVF/bRVvj9OiZY+5LU7/2owuGINsu5
6aOM173h1N8khttNgbLMz/wLDGgAS0NcHvHueXu9GO2z0b7MBvlfzagHmwnNwHnQEVON5nSUkP/O
esp4jkC1uKswW7hD+2qG4bMoxPDFLjU2HrrmuWhGWNic8BLipfdC/7kWJr/4/Kx1rT95D+ppci6z
EfADhtM56iKPCG7TfqdFFZY4lnCSNfTkAnOdqZyWQtcXu9Bw4mtqmOPRhMuxwg477o2uL1fLKBp9
lLgohDQPiBOA1Z0awvJ5gG0ZRy9LaC1zMk7fQb/R7LjGdNCHb8uDjmAW5+XrcuHihMPDY1i7sJ6n
izkcebfsjV2YmuPKWgzNtL4ZKaAi3f5Pt61JvdZRVIPZE19OE4vPpjLKg8Zcm52YS0ETfp3avn5O
6uACF8tFWYt0lr0R+lN9DLWRtoz1e9mUyQHSL7U+FqtRG7uHwLDrZ0shduWVM3tiFyvsONbBuWAJ
0GdMHvEuH2ntW89DP9WH3m3JVQ3dYL1M77XUtc9ugiJlectMBxqgJaONbw1wyKZwdqnXl2Z8XhJ/
8e+IaznU5+WKwoiglmUM/DjXuqKxyJjjvxpJhsTQl5a7xbju9IhySb77yjXz5zKVjGbtaKZhviC9
BaNkJax9V3R0Y+ddOcNW6GT5awPBXE569RUTx7QLcv+pGy3/MvZJchg9Tx4LQ6s3tdkzqqaLVNdV
+Nk7ADdji7gCgv28l0zXt4vjKRbhruvb6iqz+KZNg3tINB1kdSDbjbXgmyPDYRNwyn8elzBe5oE7
+LSi9J8IfEDe2glkmVFn7x9HmtLoX5dGN3kJ3hqAYP9odE+Twy8yxXTZ6eooQXIqk6A94Wb3Cp8M
dTG/JG3C5oYMPEHhddGgg9O/nZ969H8vwfzAZN3bi0x+9H7A5MJNcA77VghtnchVaSjqziJ9bk1J
rZE14Zk2G34sMWkb6AzrzCPwbpjLjDwDKFyOuaCbRE/bI3rpubGT+jC2WreXbkkiTlrc4tYqVpU7
WgeMQ++ONw+mtTaC9wUI0UCI3GBGK2LGs2OXVdZKtBAlUAfME+puCjaQjKqGqVcuvc+HGGyMo2wb
1YOzClV4XGYARouqEOcWAiJjKo1toWXICZV1nUsArdSrP7GnvYROG/wygg8KmSuynuTbNttf+IOT
98yNwz2DpXjz2NL8iTCxXnLMkhSqf/hQ3SJcmh/8u6d2UuW6r93mPRsVnAa9cf5aOCZd/HQT881N
wV6Ih6sdm/Py0Cv332cECb7SYpz2JXWCffWiWF780qZx7sczYXB2gFSq/+i4QQ5LuWunlUXkNjEv
vC3/4DkwblbZJXi/PPc8OuIzMUP7YpkgB6zJJMF9Uv8G7wEZI3eSI+jjbUHlQDvfIJ13eUDoE+wx
C6pVPgT/vrZ8YXQzTLMIM9ZdpH6y8vwvxs6st3EmzdJ/pfFdD6u5BYMcdNUFRUqy5N1OO+0bwiv3
nQwuv34e+quZrqoGugdIGOklnbYkBiPOe85z8K/Ltjrn1Rxf/xx2a4mD1RCEbKc0+JkdzWYu7tKC
wPFmDm+L6alPDBsftYes6DnW+edv+igeFzgsXQjpzT3ndSp35GqNZ7NIvgaqJL44ve5IlASVWGfS
i0STMoGjEef+RLHLFnWOUpHvfv5Pa4RC2BdggPjfw1ExPqmqVOItoL3oT2lnXKD4JUX5Wm+pWM4C
xGuq3jy35QzbIikBjazlmXyRqP2fv7KSMfnST/TaWFcKVgxaTH/5Yw9r3WrhXGTPIZWnFGLI3KFK
IVm27hxJuKufw5mjjA0bfkpuft70ZnLuyfKfGTAmoEiHodoTA0IfHC2NZ6oYcnxgkP/kftJ1dS2T
cTjRR4Wu3qrrZftQsrWZxayawbBa4Mk7QCJad9mmarnstzdqLLY3glpsqLbhLJaOux0DhsoWb7ah
1X6tc7eNU3ocdNCS57pfueloXFR56dTPqY7hl2PdrVna6swIjlnvJuik+Rjt9A5vVo6c8QAzx0+3
VYRAWHyJTeItBuq3/3nvPz+uGTPAYkP6WHRIwzXudtxaLAp1mtzF78vQQUM3/5iz+TZvOvmh+EuS
8RES5YJbWUnjwe1gluW9JuO7H2NQF6n+QI3zsMebUIL6637r3V2KbPwxAyrZuajk13q1ArXhareU
XZs+Fr8mnL0YG872rA0ZLF1wfQDA61Lc0DbF0HQbiZq4JHe9qvvDDz1fy3LBEG1HzQ/kyGriRNlC
nU6kteDYMJ5rPEJ+4zSEfMl/0TfWUgRlYC+IRw4czooa0zKvO08ex0DPqIK5tOorY3L7+8xgsMnr
/wLZdiueMhj/o4/+qj3WuihtcJmNLHgQX7TrSqorxgjR08zZF5R8NGPZT/c/HnF36e7jApHlx2Do
TNVFRX1c482/6WKIAkPUn7Grtad84+9Qvoakt1TAq1wY3p6hlVeOpl02DCgeWpm8tYbh/vmeoWPI
cImmI5LxyTxJ5yusXU8/7/28UVjkxEot7c97sjQoDqoowxIpXK2imO+auf02kK6zjKJLZBCIugiN
OrV2lZLeVaJhCGvZ8b+yH941W01kqU28AcGIHUEz/DbCi76bEm0MzArd0s4jBr8UZdrGShGuFOPe
hHZmrgd2ZQWva2GfW/kyWYRhgmzrzxvE5KBLbvy1jPkDCxaTvbLC0aWLu3V19Qvb9p6JlhbE42gD
ZOs5XQ1u+Rvfunsif1XuLeat/jyr+OCAqMfzXna36zB3t6PS/ycqtPwvaEPbNT1AFNK2dVjh/wp/
TWfDRMjgxWK2C0TXpLno4ZRddfg2bwv5K91mKitTgLOpil1W5b9T+sfO7uI6V1UZWX5peMdpY1H+
LPoNtV9HwnoWOHs+NmoFdXXddR2pgYg0iunP32p7Zr6CD/bPRNYMUv3PhBYmohVUH/becZYlISoC
ivakZQdTU7d/6uhFNAWNTcl4azbvqi6ZTC8z896qHtHwMSJl25tlg1hLN5cnAFn/4CeOHFQckfVM
KwVXjnSzjHs39qcR5gNybcMOcculDTFjLFQ367YcAFf1El9/Zt/S3ZWHHCTsP/FF+Rw5Pr1xVdjg
AeuhR7yYTtvQQRQtj7gjgmEqrbBPGv0wQIr5wWP/+8f8v+Ov+vZPpGL/t//g/Y+6WTqmmcO/vPu3
x7rkz39s/+b/fc0//4u/XaUfXd3X38N/+1WHr/r6rfzq//WL/uk787///acL3oa3f3onxDw9LHck
j5f7r34shp+fgt9j+8r/30/+29fPd3lcmq+//vFRj1Ah+W6kb6s//v6pi8+//mFuTeb//o/f/++f
3H6Bv/7x8JFMX+n6X/7F11s//PUPQ/+LzYvd8Syqz+HP2tApp6/tM+IvHqRI4cEOd3SaPrbPEIYf
kr/+Ycu/uLqwLMhL/CPT3uCmfY3TiE+Jv7im4Mp0OSdZnu6Yf/zfn+yfnsH/fEb/rRrL2xpPVs+v
Yhv/XDgidcOxcFPxY0CupEnZ2T7/DyxmK8WuZWAZIGtHWhPmt+8OdRKIlb8V43i9au8DMFJUHyIC
BZhcv6R9bLdGnNaUfp3aj0zG1+uWQbLPdM6gUE7Q/OdgFjXvswFXpajKoIPYH2IOIVesu59uNhMo
zhPfJqivnOg4b31BrR5WygLiNpi/e7VSNtOMB7KHma/NS0fdmawPhb7iIymmyh/dLX3Qba2/tF77
Rgl/yR5X8uMrcwqqlASzom1CSoqaNioFrG9XVmQp0tmc9yZupk08I+Wv3TYYF44rI0zfbZdj69DH
3oMWHAtQO9CK9krLtUAsEeTLlkjARDcOBLjyV6V6dWp7nMbVUhD0IR+ktZjkUJY6/2yaOZHxDCDa
Gpc4LT1aJyIi0iDsgnm17xm9fzVtxJ6e3FS42I+sCObOImfvNDR7mFuOzymyL/Z9HyTjh1Nqv5CU
NAihbAoNfVeDe1KOkz5MhquFzRY0t7n7ywFWCJ63+NRo+fvYNsbRVdNvYhObGXahQxRGs9d3N0OZ
8bMVprcTFC+0Y/9EL+tLshlEHR50okaUojGpgNIDarNBv0sAZKMvXWMP6kLdnkjtDStsm7zfJzjV
41FeCvmWmso6L2v6ELcmvJfcu9KReTe1TqdoLQsmRuB7R5uHMOkaLAvu9Iudf7qzSUr5+gRScrVm
35m2jlzqaEwQ5SS61pvcVMfRqaG6AD5cPIcCqeTd7qCH5sRyWtBO2L2ic5mZe49VkCrHfWkQFSji
inqxxqIF00p+RUabHoH48YSnxjWzhUcoxmYIqXAv4ngJ499U/pDJsnq2LTQmuh21Ivgl4CnOr27Z
UymYKBnaZn5iP1lTb6dT/8W04BZutz/QusHk08Plngo26TahFxmbfl8S58L4HBbRcm3pybG1IzDg
dMawKzPxAXducrCmyg7V9NyM0qBDUyTY2zMJ1m6hALY3HwzcODQL6Nc993kjs0VIZoCfYLKVv+0b
0iIvqXDmfGLSSLNvO/WcUg2zSyW4BeTp6178lvb8sNrCOg+1h4zEFkbE8qOEHDiQCDss5PATUAps
WpBpTLpxd/EK38xCSjxj+LrTteS1hb+6Qj4dev0J7TS6THW8bYva9001nZMVCixD/OupWoajGCiX
4KFrds5vKs/wNAFW21UESAIBGw7u9uAep4t5nUi4Q0FMGYuxO8VoRwtjdWVK+2iU+V5KppiuFHUI
X/cAE3G5K2Gw8FvRRUthVJB091CIfKPPtrMdoC5HRNZOh4yFcOEcuIW+RDotBhoZAjpJzszc1NEe
mjuZ9V/wOBh/tswfG7E2e2MAhDTYzMc6jaeyWy4NDU2QV9rA74xxtK/qq8IlgMlpu1lnYAcO4z1h
BRFuvUNkHCxqqvYwu+3AsD6bhtmQDuj7TPIZngPwJhzLrCHEXWCB6C6LYtyJXUsQOiSgfDHL6B3J
JvCUPVx4rvMrs+vrkh6TIyH1a0oSmBUP9UWvJyWPWSg0shQimMlrvjWjFpousrc0pygULFkx8dnj
xqXr7CrsuoG25mbAP5daW4vP+Aw77z3hn6DT934d33D2arnsPffgiPJm1VMvSIzhFTtbHbD0oFf0
DJY8xQLrRgLK6i5hey4Q6NFPmFrh00HgzY76aD5hoyhp3DrRbeqgTWF48xbSQc68gMSDdzg7mQiN
cmmgzLM2TDxtxmBmRzlan5L9D+tfG1BJH8poSk68whIyRiHmSxEsdqEHcq6f7TG6i3M6SE3Z0305
n1LQUbnklwEJQA7WNW6xylT7pF4YUxWqC4CMUgkmbzt84ofE+wKER1+VgR5hyvXN06UKC687uWWi
EPfwQ3VqxglKo/tQBi1CXrCk7qmSMr1RjnaL+67fEXYt/HUYT85EKxCBpXQvizwKbfrMEm1gC8jt
MSqas+ADHi+GcOlt/GddNOC8XUOLD9eCtGiNBldYqccyDmeg0BiUIhQtFSQHDYI6BwBl0shrIydE
7AWBrjU+WZ3Acwi5ig4kZBHThFZ24qD3C45HSQw2xq7OsBRzZOt4L077geR5WmJ1RWpbu4+q6bXT
QN41FnHltLOGB6ZvONo991Ksnu/xOXSu/mSv4FCi5eCa0qCmNR6CuTGYK/XDb1cw6FGyD/SI+29f
aPcYJj+3693k5oKHUcFciZJDnlMpleqxPxv2Y+kizy4xKGYtn4JNLdln27gi1mr2yCnZnZ5jdVRb
TzWMRR+dvUGlnqiXXWlM7i2XEoJgWBAtSpil0O95VTEx8YcasbE3uJoZKO7M3A3MrGGShmP+N/zj
g+x2Yy6fgS9C3spg5ncNWEgyW9eLQQnFvP1iUBx3RGKrC20l4F1U4m3tpn1lo2Ilk/6VFyUmRicY
IncKKPEDNo5Iy4nTPOhpTOeuQQukOT0lgIJOi0kpr2t2X6IFmDSVP4LON2PwO5C2R8X7XkNn1PYJ
0sxrwNkJJ81MTp9aUYbT3KR2CfnLgC99R8c8dvWqHc3Oiq7JIJz1rZ/QAPYU4ODc7C4UWEoBpHYY
DpRJj4+LDXRXX1FfyBvtsHf1O+x2Q1NGVyY7MtewSzppY+cA9udoapPas9b0yGbioqw1dZjS9WGJ
5xfFw9X2xFIXu6N4qAYPaoHxn2BU2hHc+XnSjQPp2BN8KWjs8g2rVAr6tN9Pmi83BKI7ddAS9F+9
grszTOkp6c0x3JphuO+RSneyiVq7wrhdxRVxn+3G3l62gr4btzFpXXNvvSURvuGRu6XRAn/iwv9T
A+Y2bAuvMgm2FQCTs90gy8EjRnsvyOScWy99MzSYKPy+SSDNoyj1d5oq5123ch8uYAbvE/kmKiJS
U5PTADli7pj1+WS6y6XDGPPoLg1a0tKSMyGdZzLxkdbeNJv+jPSFXQA2FblkykbpjkBwqC9biIro
58yzaRGaaY33J8V6LwmgHdxyw8XqE+7OuFH+fMn/fMu1yBLb4F1ja2XfcAA/9OUQ5Gnf0JHkEc/A
lkorB/3Sckjvu0J/VEpjZG1PGCPhDi5lAVijIhBiq/62WTHf9LDlJ639zqAI3kviZPtljc2gQhuy
VVLcscdLGeQt/b5LuJSSHILhZYJCSrKsZituTZ9JunIuNz7B6vUbW+cZdmrFOGtkdDk90EXbX5hE
YSPC9XazVs+pph6APMAHM7artEi0k64WPDAOqQFj+DA22U6Wp4Zyp9bFg6YyDMiWeZ2lAts9BhKc
fJYKGTHDH1qNSwdXwcLVgDey6gKHuPdBOifiaCENhr/EVNUBHWITOXwVh2llHZsiZdjArdKOXreS
JxrB+jng6IPXltKZfAY7hzaZBXhwrd1k8zHFCTunBvvs2mS61EzKHecK9meeUWjGjbDFgc1oyexv
40BG7hu6YIM/QK/OiF5mWBs2DHHhIdtzrr6koG8lQzo5R2dVO+I8SyA8NwEVU/f3bSPuSeqM53Lk
EYIVTC8lccMra1rPCM/unXY9iPKiaaFBbTxKNdXjYRbTHSbxIC6kPM8geHFx6GFkrcsxz6wPnY2i
ktSBO9oXUuhBlB3u9LR+M1Tbnrq+uun1YsFQiqqXVO+ydcZDpnu3XdyXR+zyb+7oqL1hi+Ewjwso
K42+cgSOaaXIexxXUDsacVf3tJZxjPMWJjq7EgwPOukZIk0ICtyXKIeOmuy6KYwHVaDNywSATWxw
8iKVeVrZgruZ0V9gKCA2OcbkHTU/lfbndlwcu/rc2oG7VNMdzi6dQ9LIicaItKNOfp1ez56r0vps
mUZcOwZ7ILILxrCSZCsYfU3pMAQp6XqaKo2Xkpe5LxO8oa7SJIkQ028NUp3uyC9bHBPmipexDqs1
Jqi8TPzsU5rDCqfOdpzy267WjzW2M5JVuEBA8GB2KNZfHS+jWOlMmnX9KYEyG0QVNZsTN6eRQ7Nv
uaUXrhIxWQKEienTxvJ5bIvotRPkvHrmHJVQjMOh0kIL5YxTKY5/CcYPy2RHUPB9FBJXTEA/HSfr
YKg1CWIRir5XNNBk32DXLDc7WzSCKkkStpjdwR9wt9OpLcLMwbWVxBzraPANkmXpD103nUZ2cif4
shmQ/zllcl/I+XnUsceud2bBstfZgT57WG84I3JuDlIjlr5FXdm+L+ub0pHlRWQNZ8GgntyleSvG
MdqPZjr4xIS6S+YBTzWv5BRSD1eS1u6afKKeXfC6MNfopbXj9nIYHQQDFoqxBUxD6wv3p+bGmvXk
Yo4EEqRz7+rJc1pOHKJsuW82s3oNLnCrgrI4TBYJKDd31nZFkZ0cd5K+0tyPWdM17iRMwtdqyzQW
n1qslO+KNqOMZ7hYOl7oXeFSM2mANdZ/xZIdApmKner6xp+xBfnTROVFzoPTuKnNZEOgrHLJhnXN
MtlqWF70Lv/ouyTDj3KxiC+DftbMHG6qeJdrlY8UMh+EmEAKaVrOSrgSpyqy89jZN3UrbNoL9N9d
OYJrRwc0EsmeanS+NZelxCucFl5z8hvw5K6ran3viJlsaHy7VNyldefKqTwcP+28s5XBdLAJvGLJ
iIPT99BSYMFI84wx4zUv73vvqyLz1fUTGe+RFQ8Iid8Q0Aqrev3MKK+9KFyLsBwilD/awuXQry5G
/ZencH+71jfAfoCGHUV2ev5t54t1yCxuz8lIgShbI1YDROxuunTh+laTWvde5zCamcl0OCAlBu+R
h3v1HQf0s+G2PdVHxZVNej+so2zw49nCqrZmNy5A0LqJ7yc62j0xXJmgugmVfS628WJp7uMoVqIQ
ncHBH73H75fohFq5b8rhY9HLN89s8KP4VTYYXNnNK6zs29rI0oMbB60wb+tGC5pE25t9d15G6k8c
TUec8r45SQNJHHCCVlFKj/hShvbYPHBdfg+9Q8kz7MRAc5m6lNSzxhIjcJQiYuoOmC5ISFX+XEBC
9HHLX0uOGVXM7FHDyOXr3Kwthhv7aY2+jWj56MvstZ2wdNbOYwW9jxMoAAUnuWCf2OzV1MFUyNgt
aVa+i+PICNfrnjwFXC3uBjiSb5KlOBYpS3Dq0Ci+aAkVrVNymds7Vcwceqv0l0cLqC9TbfatsnhS
1HeF86Q+nXgt6PmKCIf2r1ZvTUFhtpczHSrEOsW+68eceZ2uhZl22Y6Oc4keViM58lnjl9La1852
b+OhuvI0QsiZhanVHMjBEQHa9fST+4VD7De3P4oK8n1pjZe27tyqrTqDsQtPs2d2e/LVqrBvWvOz
WJrHWTPJ7CV16AyLDUt/Ceg3QGiJvZDRqF+VRkWlxvgIgJnYcFdwKrJijfC8fVgW9Be7SLiddtnF
NDGYNUFfrm77SFqvBwyLd6VsitvCka/cdilGmWN0JqA3k4hvwG9Qf5MYDF27kWR5W/jlRUJQcW5h
EbQMhth26UEK6meMAZRK1V/gawlmfQe4y8CuVzyNNg3q2ri+iWjyVWkRKqrFAeYxIVrpEWskzV14
Cto8mO2cCGbYxNkZOu5wGiZAltVahrUcXhO7Ww4yXS2/snj+pZVzBDajd2zJt+NysNdmfOhKph7W
bJfoCTDJh7xwjjllPjuFYUFFxrRbU0k1ul1zJIi/Z27/aVmcZJ7eJ/3oHmYmFYXL8QBYwEXCPZ+a
ciIArkJSMvWO7F10ixUxwjaA7NSK+tvibn3I3tvCXOHa4YuyAjp3IsjveGPMtvYuY5YpgqQ35aou
vWJ8wdVAhFaTrLnSODjVY9YO6wmkiCmr6irPzg7lKSG842kndOv3OhPamOZtLNpVxCKn6XvQ5CtO
5Hv6dBD4xocKvTVA1zHS9bnEJJg30ExtJlO6bBh6De69F7UH2/Km200b8rGKi8AEOGkAK7jKK24+
k95LoBz2jpAmDEhz5aLhcmuEa+zmYsGfMLchC13n09BQBFYRPxZaX+6Q4ONTNYGfc8nQruzQI5dM
f5TWGYdNEsJaZhpHMsZ36fQMPzaoB0JsSOBq98KpH46nrKef15XR520w5L3lU4UKNa1ECFiSa0oh
ssuqpRSLohzuLiNkRkBtfg0mbgRhC8SXw7Y92Dg3kqbyy1WvQwOKKGc6qQIREXksGIH5qzlWx0Gn
b1BtAqFpTyElZ+m+BHvkj03YNxGpYV1Eew9iNlQYaHNRf782yaPhpWezHUA7VZq9M+K6DLZSmBij
imExanapGtx5WXfop5ytTtw8uVH7USbO82qA5VmAbfcJZ3QaB4+MEq5ki3hvpjYXu7Kv6nKPReU3
8g8jg/Z+hL5G+MHbYSFa0P6SFwdBDd8YxaOUvvh0OZmhe8NeJWVDZ++TyXh1DKSqFbytz84hkOs6
s3tW665MrN/4LDnhXoGJzR/lVoBWs92ZsE3zavqeZ/LYZuz+Ho3oYcFEFxQaKJpV32qu3D1xrrBp
Zgiio8uOU9/ThnyqjKu4d8ybdS6xw6U8e4o4eNmL6whRtBkwlQ2Z/KavJdBbFjTHHSLOZNrzGvf7
SICI5JiaHsvud7m6rxgU3yBDwjlou0DX1Es7ejBuSlJ5k8vt2KCFr4zlaa6cL0yHFOF2irJIPZn2
afoLHBz7s/GaY/vWIpWcUDzLXSPw4GjrkMG+6E8rMaSQ4kbscSJhWqujbE8T/u6C/C8eLvaahjvv
2Cc1BXD1OPHMHa3v9z3G2XOsoNDUssOay1blB1I3bolBe6U9vG4ejNg8GU3y2xjk5Ub/8b36ZFXn
dvNzVpN71hZgm7ozhKrIPoFQyAemt6NPrfVEK6F2DwzFCXhukb+yjd02TO8IaKNdhJJ7RlRk7SXp
/9iPtA4toMryg5zkU6pavkXMvc9lSavW12zuSLUv003cNsAXjfGJhJDOnXbGBMAlzf3A6XZ1hqKk
a+MGHGYioJqntmgI55nJUw+SnrNEn9+DWPxFxu99/tYTuccHHx/19FfjWSXUfypmVgOOwlK69Z56
kPsft3YHkWAvdLURbwe8MeMzVcDpSeMwGJprti+dSXte0vkcz8PmlqYvqtpsO7QkTVdNx8pmCfrr
xVSCj1vxVyqKogwNCd2Ox/l3KRxGXelbTWkf5Zxfaw8bjVcHI/tIC9a0fcXbHCB9lZdNb+xT1Rwb
vCSH1ohgRF8bnD6DvO3VHbTjmtBGpF2B5NtZNQ9JlhNWz63J8TtkLL9hjnZUhfXUqWm/CFiGa3SR
lPVX7s0RBzNeV5NHi33ZGTonF2jr0CfTC5ldR5KGEa2dnFPVDSg9aR4WSYufeizsi74q1131hlMF
L8QE6m15m+uI9KlrvONhYelSWmDgR2BshBuNAJ0BZXrWOZL0R2fq9zknLBu1pjG2GZKxfKPdaCSQ
61PEUXxnZujCut4ulAqgMacGMA3HpHOjcdornIYPRYLMhy05sGgH3aGXP9l195E3FZ7curYw0iCw
tHQYkDZjn5LPDWQt1tzZyZ+iYnmw1GbhzZAYnYk1CBi4ZGpz19jqRjbVY8fl6HtRzRETd+/JYqB6
Y2PZ3TemwRYM00qO5USpKFjK1diJRvJ0cQ+mhAF/ZxO9KA0lHuxatatV2YaCeVLFxTSzS0vpZO91
+zPdrmCwtTSjg78lV7MGYwkiopAXyRiVBzyMj2YJS4WuqWdLNu2u/c6t5j6B5VnRdcDSKOKdkcv3
qfnMNuEPl36fUMEp9epeKge9v7rWSe+35qVZF/fNXH4pp99XQ838Z4xejJo681Qy+rRoSdGdyfAX
q3kcPYAt6Ur/LFPsS3dAPfFi9dQ7ImxldeW8cAAx9WMXuV+jgarAQXmp7lUrPlqnZrMewbaYLzxn
gbOUH4ckmv2qsz8sosCWA8SLhBubgx5CeDrav3lJU6/HA9shL4nrQTfGMKXylkTtQN2ye200oe1p
5Eq663FY341l61vPKPCAMVtCLixWIsuLczuv1W3vkI5qPJZfYrAXQBSM64kEF2EuYp8q2QNCSo+5
6LTbaPsloWYdwHJz6wC8yWrUrE8yOs2qiRkgK4GEzdR7bvTlRETrRRFCXTOVnQb6yhakyquRH/Sg
l9kFA0QCwzK5st3+Rfc6mqk4YvQTcDUN4n8wMBviZJ/We3IWQWxT4WrXcX/EfMo2vhdIIzxKOnrZ
uevc6tznsY3kH9U7zWocKhlqQPd9Tzk11MmTA8h+Zwu7C/q21VC/aJSo3yhAXfet1T5m2PJ1Z7VB
L+n9ng4Hjp/Icn5u0rChEye5YBB0rnMbUD0yYpZhy1pDL2VDlAh99MnSn7plvgEZcmfrG8SDvTg4
6vF2ctTLCsJjAAgukt5B5pnZAVlcGGA61MpIpYCAOQygH+pJRmxqSJebgliVHl/b8xoutbaGiWUw
6RMUTXSAI/yurK8r3TYu6wxvWRzL8bTQFclWgd0W+sGxwdW3o+OdlzeRBfBhAN8HI4xjht4eAbrM
Gn7pSXRiM6XvdQ3MdD/DI4i6+VgqqWFjKEz2iAmmyWU8Y3xYWIy4nhZuDaRJMLHPI4SyQrd22cQr
PG+Yf0ZJJH2SWr9IETE5yDtIkTBOPZMDZDvPQerCWoxNxXwByEOhM3RtJyKvtUsbD+dqTjE1XRfT
mhGhq+NrEHQO23ttX7vlQ6oXlPhC7uT8TFLJAP4QpEJ/n0VVh1bFjJSxvTzyojhaOLn3NKVcAdyM
TxoLCbvso72Uxn4zF8g1aUKjbrGJje1TsciHJB0eV00SrBXJe/oM6IIpK+hIxNq5D2KdM3eRv9sm
wyHZpKXvJeaL6LuLlXUqgp7EyLdvTtginE9D+85rWs9Vly5c5J+m8J6ZF+TMgNbXsXfjUFoOOTqa
FMaYkU6y7hMKkkWuxJ09DwdrnCGMDPCE6mkGgxC3r07GdnAsLKIravpcym86Dr+cYv5lcFNfbQVu
IHpr2F+sOaNGp3U44G5VMABuKG7o70mY8zIwsE0xA3oqneZNrGV5svryC2vViTQDkcSRYr5Es1Z+
H34b3app8lLI1xkqbNo+I8twyrXiJ5DkT7mQj5tT319yw4F6OF/IzsIAGmeJn6E8+VhV4gs907ih
dy5ccvhNlTnwnHH7igzrfXSpks2dL89e7TCHEqAlRAVNj0khU0d3hENvb3L/wuNWzUWoC/zdnFoC
LxcZByFbp4hRZ9i65ntaODhaInYOLlCxVpm8BFfnUeRkf8kFZ6ABUn+JY7jfHbGfZGYu0pYmQ22K
DbLsUG/Zk1ZI365iZv8UQKNaRRdsm90jD/qrsrhEMZwznfUYi9oM4ac+27UQSHzLJKQurVNGOc0w
L9+a176T8EFjGtn5qlg3riYYN3BVvsrafCWPWaGboLl6WNsrlDEr21g7zftYUQxtjVdalJeHpenR
6hj8w7Le5eY4gmrZYWVNj1KniXT0IlCLOanTmi+OHILyZTMHpUw/YomXejYqij4ho1GAXlz+vGHf
VVz2qst3s9BtpKQSaXfsgOoOyZeZML9ZuybjoIRNeUjHV1PElD7RXpd6ZmCmxpdnglPSI6BOYuQL
bcXIT5to1KOoiUV4QkdnTgZNZWVcA8z9IsIBrlWXbVkxMo/eNrgMdVV4eWvxpo+WL9voIamhCVaU
LhUJyA2L6zWdg0nkT9lgsn4s40vryP2q0JfU8jTKciREMD1Upp3d9TzhnH5uqXZZ76emvo7KFJd0
0Wr7wnLvbVVzzzGB5BQLqzExdGr2xMjJuYvRX2llW9tp4zkTzZxHhphjJa+FUjQ0Adv2cySAOnfS
WzNGnVaCclXIh2uYulgeujY/m1r+jKsoO81tP+J9XRnOSw5jgJVxstoSnajz1kDvrDTg3H1UgqKk
lRBI7lif0+igmJYxPbUTVVwswkqbr+oFCi5U7YeUivUulYpFnkdNjRyHnOWZlD4XB/1SR0iTZkot
Z2uMLMqeeKbXh5uJrT8Uls4Enj3WRdsjfACGykRF3ybzJLL+TulrRmcin8THt6LKspuufNZmuFZI
MpHeBUm5fEY6OhLIA5+sswhHIgwZDtBWa6/0LhlDZZCgYDBzq6oUqKvEybsyc6XrnLM2wNAkSW+4
yIvXDqIGFPdo3xT6HUw74gmWHpadpi5oh7B2vEa5ovXJPsImeANRRvDQvG9LiFvCTnuEaVWFhNMi
6i67o6O36llso/ycSg1Pjw12wXN+XtomjJf2luPpNzym9OCl0DHQuZGoyPawPiTPbj+Y+6layUqO
Lm6yaAhNzFoSPFa1NbxANVdQ9AMYSww+xvm9tDg0TrJ4xQNnHaO1/jXM16UBOzRvx/RArQaYRLd6
G4dF52C5vEH5LSD8LNauIcGTNnQQaBiPzaxnCI5gvNO2Y71BU5VU0ysjlXw/DlSlEJ27Mrmn6mAn
fNkwMoXcR1J3KI9ZQ0QmHfSncXG/5m6wT4blmeEUSLrD/VLDk1VChtjZJVS3Lkuu+np9sUuBHBDJ
6aQmrTnWVaoFtMbbm4KcVpcaxhGSAAvjqYEVJG8rRqV0IvU1C13HtCxCZpDo04V3JsqXkuOsEXjF
a0YKAGeGMwJX91vwZHRoZjc9+d/doMS3MI0rjS6Go9EVYPcqzmhCP6v02s6Khj2I6xK5LILWGO56
T/H8FstxjAa8W9sY/X/RpdeuA7Aef2ix5QCq+6wYdtIe8cB4F5+T85z8H/bOY0tSJt2yL9TUAkMY
TF1rDy1ywopUgKGFoZ7+bqK661ZN7uqe98T/zPgzI1Y6DmZ2vnP2Sf19VvaodwM8Jtvc1dJ+UUFx
maMZ9bznwz4uA9S0+TRq7Bb/S0s1q9lDD4o8XBxjxjF4Ydb0oM002z8o5Uz/zOhTI+G4A0Mlz0h+
Qm95zv3sQfhyWgU+19JO8hOIaow6nBA1U/WV8iWnnjhCEB4fBRyHU1p8mhBG1v/fKfx/5RR2rP/J
KfyaLknRP//hFF7+xj+dwo75D8FmXCAO4vr1LYFx/p9OYSH+gdTHntD3qdTC6eb8yynsin/g5bCB
PWMKth3pYSL+P05h5x82JmEh+Y5Y+S1+0v+DU5jvU/3TEb5YoCUGZdN2qFUNAqIQtm3J/7QJ130T
Bnk7FZsIzCQ701912TwoskqNLX7925vyv03K/25K5ua3eRf+/ccJ1/QtKV3XsgLP8mCA/OePcyyL
skk36el2Ssg2UpYnOuE/SphJj37MQargHEBf7ELNaLNZ7sGmvH3D0QtJmnPEVog6RTCwsX+72cB6
L4Pi4Mdt/BAuL5mNI82z9XGoYARXQO+u7LvvIhnMe1H5+a6oenHQhZW/QdQnTKB25hAgY5eC+cW/
XgKmr4LHzsGuTPFWIU5FvqloOyDLr0rLP4X0ZuzjVMGTcsMvNsafTeypB6vp/soZDv5MJHzPvCw6
YMSw1jYDSmbf5WFga722tFldcSqRbXDT+KS0GneOl53durde4sb2zmFAiJqquPlQS3yIvWF1h3Fy
8TOUtfX0XVMqu31f+XicHCYb30CcNMuukSzny8zMZtWkasCNWqaPpuM8WGkiziOXZ9NGcuk4HARn
bEH0y53sjUBEOs0++Jpvhk3cj8MJg0pmVI+2cfzOoCCaZEcBkAlBYRz2Lh7uE7unDC6CnE3Wb2E8
e6JwLpzmg0PjFq+jRn9K1RKydMpj3kzZ3hrESzGm5nPeoHwZz4ElDNj9jfUMdMjoyrOVv/Y8f1f+
OOiLR5L9qNxWHiZqNAf6Zno86NSKoT3QFN7tDdN8sZqwPppbtNnoYo3SvLQmpz8c9jE+rgiVL08O
fRnPD+gSmGgcMRz80WpfVHnpKq9/NsLwXGm3QfoljubVpn5r2+JTBXZ/TgEPnhmoUakUeIehH4Yn
dPTqaVDUhRgOJickJV2HE94rE2cJxJKSHT5ZNpMcOTAHTL3uqTbn6jCNJFlKNfcvVR17D6R+96I4
D0Gd39sokHdSXfJepXQOeMybdxAizHPk2SYjYHwSsCyOLZGWh+8X3dYnnRRk5v71paTnHOb2C4og
zRQm9mJ6pZrJWLmcDD/4CRsJ4eAQZukvuoYuNo1xNz9qDn7XHXOXRi9DLcay2Mf3U/5yUnp+Awof
t/8MV+JWPgCI5tZLVbfBqwEQyCXA1KOSQ4O5uhVYgbA2/qg6yQ6KrCrJb3rLiOuWlz4t3A23WLJu
SscFMJde1RwGB7zD3rnTLxHnw8uAKntxNIuoNarX2A+fjSwa3hIlAHujszsTdA1cL3G2EdNk77g/
YE2UEMAHYXHi8YPpMWknzMPxzEgO/aseO3FtCGlRR53j4hjIQZZ9ivETkTsG1ntC9HvwBoyljFzJ
1slm5zM4QDhTAMOz52IZiruZ9zlhWWT272BSIBphzezcYxew7kQo3nTSv02nD/Q7wLDWafcQBcho
cW4+5W1tYtzbxKOVrtoOsztJTispu3WrwnCTa3Fu4vZnbeTJtkyHZwIdrO8iMvY98g9s/tfSS8ZP
EHLc9T177rF25we7bl9yadc41Gx38aXh+q6NA7Nk9YEfkkkaunMdESqAPvtvL99fUw0OCMJB0T41
HPNYmB0gKDMvn8ZgfDRs6mDTRGeI6aG6lDr5w7/3MetNSpU4bGxUjSxcM0aiVDnb9fRy7f7Jrod6
C68uOY6p9axQz1+6GNHTIYiIRZCTjCT81BDKFx41QRXqQMzDcV2UZXeRqdVeBhG2F2cu5Zl4Uzvw
3yKnvOn7hYHaup2Jo2JRVVvRe+I156E3aucdEo06jIH7AVRMgcI0vK3Z+/Kr8KdxizeHHlI0m5Xh
V/WxGuonIuMKzpYFcQLoC7CMbHpy3ZAQZI1Zhxq7M100NVF1dpE6TAjI0BmbNcA/J2Zeqh2/nBnt
vug58tBeT0C7LpBMwK5esrx70z7GNdiiwcq16/7cSazbnBSJioB1WsVKxK9l3x3tuA0+06hi4Ztp
Mk1leSjb4t13Lc0IgeqzoS+aCxirddfJ4VL243w1zPQxpKnwSCPhfI0Sgsexxn3tSvEQSDCY6Sza
fbk802OPryHfUYNju7ucvqt+dn9lptu/uXrIz/1oJmtLzsNbvpAjxYSLLssY4AcpbcaxaXxR85O9
JFHT4aInAg7KSb+Sx37JIMb+8vM5XjGrKJ9Ltxm2c0G9GTUol1pgygwdlb80kw8kPHGcX2NHvSEy
zF/0yEUDp43CHH81w/iDdc0lp+vNJPJn64BJIHmmTInJHrMpigv8N185EF6qzHieJpArsg+Mm5od
VlPayk8VAiokLLo8qRUiZptw7C2h6QBUq289E7f3esRC5c4NYr2rz6Ef4/ftMrXr0Ai/cG+kOrd+
9J09bah/vcSC/1W6pX6lgdjYJUNSb79/a5YeZlSFV1dRB0YGMV2CiOnjYJdwYExJVbKfrcHGV+Mq
1bq+5ssLE715jQbfbMApWPsKMPMkrsId16ICRTg6Tbkpm6C6ejzeODClPyzBvLlV+Fc8a/olXSKH
lndwxeRciQm71+9fJf2YXUVyNHnApDaqBeg451bbBOHpM66Og4eYjHPCOuX0pmzmwNMcb1rjIXCZ
dy6MBTvH7zNaRGiW7r150NZVKbT2Ut5GnLRPXmamRzdo3iXtFb8xxJ+om/XecqZ8lMt9DLg9tt9c
MEeBkFVJah6gYLdb1kkk2NY+jg7cjDDtk102Fu7Oh517qmRLhpknZzLmyHolIMrAsrO9JAu/oVOk
unPWOoGkCjZR6zLh593Gl4uvH9sfVOtklbdHtI46ZhbUHhES4wPcB6ADCeYwYOLWMzbUdseAzTzb
Td1dBPDHbWPMzR74P3BBA114alP3T3m0q5kcOMKfRtZ/+H6Br/fW24L71MJ7aM5RcO218K/EZNtr
Op6TkOWxsQjuI0vW7wv3sHBy+5NJwY8SYybG1JTPoZvu+ECWUNcTRfU7LzSlN1uHMBVLFtg9rXTN
nVdnj3ZX6lPseb++f5c76eOsqJEbZzQe1HP5A2PVQ8sUEsek+6bxlGzgUtQ3FaTBya3RZfu2OVEU
oJ8dDQzP6QvxMwP0F+aV9Vc7A2AMnKJxB4KjXPwJeZTXL8YiwFFeXtxjPw32tS/9U+AzOtYdNJxy
iDANC2Qz3iL7Z1sNN6WUz7atTtaz4Xi3OSq+7IYmebMHjFvPpXMNWxMMUtbTo21bNxRyk0mJHb/B
up1Onous2Ezp8GT56dGzoAOWrrTvjl0Y7NzyjnZKz7zYJvNao62mmxfnH7r1rhM72qeCZNyTmtpi
W+J52DQUQ1h8Rl+81pbggfBSKi8un9vmZ1JE2T2rRbkfMz5loMqy+/LG3se6qACWVimbQw0DL3bG
y9xMP7iBq/0s/fKIAH/JorndJMQwtt8h3UGZV4yE/vEbGfn9MtmL5msT5oCZccgJ7AGpo+bL8ObH
Jkq33YTtGEBB+ubQBoqPaDhFpaV3wewZ3N5oo8HkNteK9Wobwli/mkEMeysTuEFktOg5Afb1Rt3T
2r35AfXGUwmIxrXdrV/o6sTFTI6Yl3HCsaH3G287RXZzdKzuJ11RFHZFUElmN3gW3VNRsC1vWgKS
Y5MC+6ymv/wRCpWb5KdFogu/kJBPwPpMgn3JdI5dcp+xBfjZ9Ap4mBXBR+aaYCyjHI1IB9M2j4Jx
vcDY13FW5++VaO0dnRLNTmGEudpx9xf/YnHnQISIzvLkp1FBrL4u7sXykrvjXYz+dPrvL4H4w1tK
W3uEQfWEY49a06bJj4XBQYnkJ9tTXiphUn5EO9kmAed3zk0eOTAao4/CazHOqN9UBuRPRMse0sJI
Psjbuusu5uroCG6ksK80qo8c0dJN05UYXvGg7PBFMOrCe7Dtmth9yrH6TSLKNoXjWM9VjdYJ7nX4
85G0888m7rLHArLZCWREvfHTpPmoyrJCjZujS47HaO9VhMaROPmaiT8h4pLtEqKfKDrERh1U2LcG
W44u7eyznGYyYURgD0VDT00y3YncjnfWmiXVHyii7zVNkFM074flBojHtn9qKnqEZp+GiIAHItnQ
W6pBIdkO3gjdVvMmEi9esrjDzMG7VkOMTmc2kPXTuiZN02ub/S9bAXNMXyYfI2w75VR6QIo4Fg5Q
634KiS+m+mcvp5d+OTqHPMgI2508wvx/8gyvv5MNP50SrYpM+wxgKrF2hRsnGz/sjKe4oLS5qsX8
CI672hqJo7E9hUxCAN1SeRGK5C4FU+pyog/N94v5QIyFEpMJsw1GM5xO1Gfts3Dcsm175J5y7jlm
NUfh47ZDBeIocT6qgRlKMnEnu72VnFvKafdZQI0VzumzFtYZ0OBz1g793pzxOngUQZ2kWNYL03lg
LkKtuU0nH4InkyCfrvY5isECUzsBnGybtV1xS7ROH8vGZYmQ6P9J7soHnbgn3eEeUx7sk8oMP12I
6V8zAX8ebr9ZrPievj7NkTMe8XDtRDRb7KsKoghlwijNjxkUWbW9NaPkaCU2W50q0ftobLJbE2Hv
kZFXvzq+d+B0qx4H3dibqsqmLa11RHm7eHplHuCuydXOR0vm2dbpkmrlOfVwKEex8eavwWvwb5ju
Wyud56Lxxg1ndNoyCCGo2QqQIRt/TWkIxtIyA4ITGR+92x0pIzAxsfmCgx8zss6wplX5d7Sbd7+m
1nRMOUmW+D2UJtJVlNFvQ+tHjjAOBg0eBuXNcC952/on59pRPAFNJaaJL5DksXNMdsNQGyuBXd1t
LPB2DNAcEmXbSjjvJBFONhLQHu8QEwVPwIrkSU3WAYdWOEoaVu/CM/H2Zm9iGU8blSUoCMdcGfEL
r5OvtBVgRKjaZm92FgU/w8WaIfHlpF5XYTrsS8+6hzyrmBa8zJbHY2O4uAy3Vq3CuJ7G06e+2eHw
UtbZNZfuNveDe5BOfwRV8rsgiyqeiNgUzM4/TjoaNtAGKZ90vhJnSte16UD16RbmZ2aeqCgOt6FI
b6NXZcdoGS5Dwa8nQi1VbpJtB0ZV4j2OG2ZxOZdKAVfbqAEzNXo+C326sRNjPkzNz9Y1eQdnDB1o
8oCHc8Uhxvyo5uw5mQmQtxRC1TYmf19WYtO2ty5DEmdCeqc+GKbnrC92RN6hiXEIWIKwt1NQWJcN
jGkzdnfrnJVmVaF5YE/gWhCaqNqq2XWpwIFqVF55+n5xgqQ6lUMTIOFv5ezi/kwJIxuVyLct7Pmx
DV4nM+MR3BMEq3D3B+LT0FxM4M273AkusF2Q683mlFfkrjs3fGAGTaA4OFqpkR5hiG5Tym5PIedb
htSwyCsibEkB1WWqlhEzLrPud9MlX+bEjHi2mleVDHd/lC9L7+dgueYKKP0zEQHE9w3Hni/PnVAU
MUayv+eBP9NHNBokz5Vq13ltH1VkqoPdkQIcRsBdzE4bGEcrmfofEjmF4czfDroOe2sXBeI5G+od
EtmxGoenoa5/zIl/ZzT1GE/Vc8Dmjipb5zJEiscDoFHq1yK/u9A4k1IKajy7ut+PLfGLavgtZvEG
+njVN/GfsYv+FHxiVvRh3QSjm3UgYoYO0XbggIKPImdKt9T+hEw2pMUQumnKFw/rxTr2AUUJSj3P
ZtmOO7OyX+Pem08BLK6tZXIBvYykvXBI8RnkwLIMZBdM4nNki3tW4SwmP0TQsmHaljNC8D3d4+sv
n9PppywsLAyZblesRdzAE23czLIZ6Njz8+AOW09VIfBRLFB0Rcwbwp8FHt6fyjfhDTXyb2nEV2Yp
J+kHL2gUeCUMquhjU+n1UOGHZi2i66vgDGV/BVaWY1uIf82T7k84Bf8OI86AIo87kGBYDXFm4IWx
aJdBoWmyzyzGjcXC9u6bGZnu3lppM3UY73fWJgoeMcd/pXB0d21L+tM2Fl95+teEM7MuZ8oPVeJ/
zLP3PCcaaE+pSMjBX9U4LrDv6AqLfaqsr6pISmLtzothOlisRgk/kfycUUvsB61LjzsmTlKIJGxs
D5OV0zykSPd8NBOaNFPnWYowIWk0p5hnocEsABaGoFSnisz57B3xQZlJgecIF5InE1rADOjpnrHE
PtpDVgl95YlQzkG2sxuPTC8sYqZ6h6xgYKbNdo2TAYW+0U+h1V7rgrRDb5TZ2vVe3YFeS8jyf3CU
/WnshyzlBsQ8e7CjszuJ35WUOVKC4a9opD3oKb/Y+YL31rV+JEhMLHYiP+dIcqEWhvx0JMCp6Gym
QgAxLkn02vCtvYkaCKzW6Pa5TaeiARi0yM2aB0I+Hbw8esyADK2yWBcblVE15mflvcYKM41heBRm
Lc55j9dV0J62BqwArrp/0X0sTjPjiVVZKGOfqj07XU5A4lQG/bVs5fycFJoB3BCsRqOufuDL2OAn
djFJ6JglnTdK0tOyKslQouwO/pG0mR1LyCBGS30BhZtkg9m4lmPzQ9tXFCkOcS5tYmWNDyl0OvKa
tcC/gs+CdGy8GRDayCYR3M9DM9pg7uHY1C2RB9iP4yQSQL5vfVQHOxwk9M7Bk+iBLUI7xAk5WZl5
MFy4KFH/y4Q4dIHv4D40ybvNHOfITXRIAhAerR3M5wBycdYScIVw7THvaEBpOiDxbZMjOv/qdeRW
pDdyqoE6jgW2xts2xm1/b8y+2zC4t7YZitneCKCiUMS7peEt33ZRejMnfwc8iSiwWd77ZperBb06
sGvod7rHJmrZzd9O9C9pZ9wiycrCLv9PnA1//JT0FIuLt2Zm8axjopxNG4FnJJMTtYgAbIZ3sMvy
g0U/ifS4qxtKY/eAjiZM7F9k3sNLPTxNgfknoEDL8x04WtNfkVTxyvBw5tR2d2lkZV1co0Avmqdw
o0Z8ZP7YeBC+xdnDQsaGTD+2RnKE/KFXgyHDG72EPB/NkbIR1/kas7jYLSjAQeTMWOcluk3AvSgQ
lEfPsHZMe2hAMHBON1W1bz3lb2y/xUZTDFRYY0/B7XhBZ7dWnIRHbPPA4SPYjHgEIIQmkGdmjCx9
itFxJppK+FwVfMpUhW+g2DrK+QrV4kwo46+Q/fAqS9qD0+rg1AU5Tl3E4VhpdlXglvcd/R6Y6YfH
XgJjGygHy1G/Dh41ABvNcY8gTip4mo/K3xUxEN3Qki98FD2LS19GAKuXgDf4GOA7RZPDhNbhwYrJ
qIVpx02tS/VgDxVHEEcR3vr+YpRH4iYIITdLfC5g+yEK2sYKoPftnI/nGQjKXoQkP2qHjEyRxmeO
8sxzQhFtI9leOmCUod/kJ5y/DJYHm0VADO8kH62H2u4/TT/dmwTg3iuAZ2QykC0jSzfvBgeZ+zyD
VCCnxs0/WLAFuukaTOZxXDqA2cNGZxETcFSAajKfwFcu2p9MakLYJvB9XQ9URhj/VFn46I1Qe5WZ
vHVTcZ6i4eSPZvM55PavMsvlMVguOvLXCtd1sCvS55gM+XHCMYhiVMWPXqi2iWm9uaqWF4dd0dYd
/lrmeyqSbYMwu/EIYPr9FG360fuCob2fQcceuw50TxmbetMs7JRa3LCB0EWc9E+JWwWb2WpJEbWU
k7k9CicqlLk3l5/VTkGAZeyS0sJ2ggfVnfDK+27ibTi4IYFlAi5/yuK7xC4jdi3nvMnPcY13LCxD
CeWcVsEClwfnVrHSQmCcTMTdzqNrLETyp04J/UXTAgvJ0gP+L5w3bmKeM6JN68Zm2D/MQ/vSDvis
h+JB5t1wTXBun91iPLgTSHyjMGFgc/Rae1oOW7bE1y6MAdFICKuzQlQxnIYtmTO+qZhDWxZW5dmB
VMr51u93bC8BkuQMioY0LE4Qz1ZUol1JMYyM2YJ6q8tlTbSLrSfljj+nQV/28t6ict+dnMNlOnJJ
2iY8jtarrma45vPAczSE19THNmMdSxLa8+cvaSFTq0nbJ+AQbw1IzQVs+yV6al0HqWhG7Gpr39jy
N+S7btc7S5YWg8fdEnIv3Lx9lsHUPtsTo0JsZhTFLr8tiQThkh0+JbsmYCnusrVn/zZCUY4cIArG
V8Iw87E1nY+UocUIR4DoU3bFuZNWnrj5HqOhBQPT21efgoGTZQ7m4uOknbogZ6DxFwPVwPCa2ZuW
LuW1gRvj6JL2r8C4YkErnksxzVeMPMYK6ZgBRXPLQ3ywZU24s4HmXseg4tvSFpdfcyz1rU4EJkKU
V9O1aZ2Kxvit6Olg7H3jkiX5NfKr/AQJNl5JsGNXF6E2hmBLsYLCbQVZ6NGmmMj2GNCUjcJyQtSE
Ux84Cqeg3jaoMZramH+FbamT79BGO3dMJjH3yZRDRF6EgIYSfDNOz/m6rwGhKtCXaK7+2QRNwxsK
tg5zvb93g+EDc6x+mhuAEebiYAGAvoc1754rkZDrSGnO89mFM9R7BLadnZUeOD0GCUV5ZqlI/kCZ
yQeDEQJ74odxHOMHK2o/gr6UW1FFyZpx2Nayx/5TxtNDwsGYx3AjT5ZBNIYbgWAZuOBhw/d962gt
WRuGgGWf/fhOVbt1iKGuTo1jDvF4Glg+VHfrDAbSRErW3i8FDmerCXG+xC0pce2ZBXFBNd8HmTL9
Nt/a0rM5TMYR4Ky+xROPrDme3BF2zoSjc2jvAdeedkWc5YVdGTuKVs7zUNOQrUne2zGLVVW5z0EU
Y470alyhZXgwKWZb9z4Ox40RSOvUMkPJ+VFr00TrqqIlmkpD+S4Zw5famaqztgRsiMniqTohxjqJ
oNYtvDeJ228bCz/DGKXHzu3aTeEb1S4sX1N6TGD0M6sB62U9mYF7LChei728vCYmDj34PtN27Pp7
FGhBj7Y77WovVbc2JD3pFATPaqgpwVze5mDapZb8SaGIzYxtpCbH2AF6inf+oP9GdZFj5YB6WMI6
woAa5Dfbn7i2tkMxCjs2XIhMiDN0hmGeujOf1g2BHYaLnODXYxkj036Drdr2RzmxsqG8ybWpyulW
TjR8sfVx0S1xSlU0Fy4juESlj7XRRDeKNtGDcF+5/oFYDIdKQvmhPHlT/8PAJpqbhn9zZFDe8ctt
bQ/eLQLWqltKOGIfdmS3CgHu3qsKCImk67vK06+A2ohVjetjq1txK9CASKFzGIIwMhNZndKNUsGZ
pjWaUMN8ZE+M5TReDYw7b1FTAg7AfLxmeGCfko7i70n6xGYS752VjxbdlkXJJz8ajpwM+9T47Spy
jmkfuBsvSc9y8siSVZBfenEveIiDnI728eR061qMh3rApyAXJbFfIocdUjeTqHUyR/2uE0AaWkev
zDJ9n7N7ifANUYPBQqpAhpsA7fM4OPYsN3/J9u7ygdli72DqNSfaagEqjY794KiJJOLWnPmeK7fK
sZLglgDkajyXkCVkaHjroWaL1eCvxug3pDuryOWKfSSJgjR6GHI+O+FYZS9TZrXQPZnryBDthFES
uKqJ1gk3NNeqavJNbCIjG1hFfpcITXPGo2picHfB1FBufHfyr0rb2aUawnzbF8qi+4Fx/lyJfY4c
eeSh+Cusoo9YmJwZWLQ2qQBvVVmTw8SNIZ1Xu1+Wj+d7EM46SUe2se7UAuIsFusiBYGqL05BUHPR
OR9mIvntDw7OnTA+Yo54RVWi646R8TQSTXckGShHFMv51CO5t7yUuSB7UzT9GYevsZoyBWtC92LH
hO9qF461k3X8x+PWQfiJi4MMuu1o5j470fEz09NZ+NVEHG6ytnReTw+qHHYux4FwGPV10ECyBhZh
pfno+e2ikiVzvSMF8lP2aUdEZcRK2DbQmRVmo4j+4HVN+mw10ruaVEH3SP6QaAeb3UPHRQx48K48
7FUPRm78qCO7O9kV9gevGE/tr3gU8hyxudvGgFtWdpj4wDOKSzEBvQ5bm2bOvLfgcvFSRGEBPV3/
qGXAuIoDLpHERp/UIjugZZA6YYvhZB2nI/xHU9DJB5aQ7+1uekxIHxscL0BgOZqZTzN2BCwzY9gz
STHuoeSY7WtIVsxFsaxgtwE+7I4VeAC7+Et87IVaavdDFTzT3ebR6yDzYJc30QQB/48i01tTYc9F
rkovHKzYg3mzIJpBVKkcemYp4yels1u7LYudbegHmGYGPiGwM54JMnNGGxlaqCmUrV1cd/R2v7Cr
Rn8TmZ7r1pnOMOl2GsH2JejSmuvv1OeGT+Wz9SMBuXSgy+4VzOT0ZhfWnlVpeBJz98NsZHYJ6nhc
aUkbfEm8SM0k8GM7ylb1XP0gjbqePc9+sJYXhjbN2rUAtMGkndhZwCRpptm7pS1aWE7XmaHJiuXz
vqjqHEHa/NEgIG2KvCO5ojIesN80jXRJyfSSYjVGu85yFY0+PsVlbj4SnOk2djS/0tnVrcbCA9JT
NuB9JMkANmBUnNaGtWGX4F9KZgnr0iKFQkFNjrHNenZ7xqg9d/pmGOVwZjA6nr9/pZmf7vLA+OlI
QlBaHzBrk3ylf5aBFA/WMAOM0nagoTU7ZdyuazEZP1272U1xFy8q26bLKUzm7JO8+VNYbfsA87Lf
RVBLC9d9Crr8QnEgLDl//mNLD2+1DPdpLqKLWTM1dozkVTd1vDOVRZTR3/oeKmkoXPsXfa1rbbRP
Nu80RsLgHnNP7VX3HoxabCgO4YhCkzEVTyisGu8ARzeFgSClEBjQ091gAUhy7OiduYSFz0B97I/J
TZYOETYFqoL2YsXeSwGEEiNPcPY4ckCYwL2gZEEn9mhQHd0U2C0o6JU9whs6PA9+kKAl/SlZ1620
ix1isMx9WS6hpWxsXkCOgrSpg4Mp+ZSY3dJjNlNcLfR4dqjpy1tFVLr2p27FDJypJZ2BeszXZmuU
O59mUg9CmJtTT93pYjpaffw5lV5+aNLKvAaR9dazjd5VUj0bxoAHXC6fSZxSa7PM05sj3nNLiOel
uCgP4cIk8Vdpp/yChobDOMg/WV7ZbNtA6sCmSuUAZKgc3iaPIpg+4UcPeVkfmzyz151sj+qe0UX1
6PZmw3UEEBgnxRHWPOx31jGnghZXhfmGoaZxJIWQrgav/OXh8eEzzV6MN9OlVrKjyGC0zaMku97/
CjhYM4wCWjYXW7tCmOl8/rl6mvQmQAjDIlYwtyGFQTYkqPb4cHkAqOrkMfNzATH15anwo/QwwyKv
CH5zZPCwcJ3cVI/7jBheVxc3hNkVz8O7onKdhCEEFzGqTTIVlK8MQOdJWW3pkpArEY9IDTYgKa16
ZzWXhb4ldfoQTVm0k+YScA24dKKC8VRBMpRRGC0Cxo7Z9BfL1SkvGILHgQFeSPP36ffYj3n8161Y
m1w2/HFrNjfbkX/kMKd389XjMb+aahbZIkY+6ZivE4HCDqnKw6T2UZ9QJg1+ezd67XCZfcSOZOyg
ch7CJPEvTlNfC8dcySE6+TY3MrSyKG2aMwSOzTjjT5xpVr/whOY0UqTdJ5AX84W3aF/MPNKiOJov
PUF8p8D25Vn5V+l1/hn5G7yXQdufyTO6MYeIodrwd2zD/tglc3NTQP7nHlS4GdMIk0LKJOGjiRa7
7PAz5upbMhopCqRtHDKyaDjegh0ABNVn2VbjmSbXQAAXRtGmWABMVhQ/VXNJB8fsPRSdoy41cz9R
8sBpLKdiwei5KhZVtRYYrzokXRDmYb+jKnqV9b190fGrZpjaRwwd1ch8xovHDGqUfPLDknOfP7xl
LToTw5n2qSqXtC7UlpUf+FcSGJ/JTLRJ+LD1JygzuuOdbbXaloCATPGekuc6JkbDjh/zXB4MT3mH
21CVcuk+B5U1xhKGamqTNCg6LtuiQ3ft3bfKZpv1RrXFgdi/j9b4BdcNiCq+463PBYIpOQOi4Qfi
naPbrWa2NO7z2kGgJXEUj8QrImU+hCS/T7bKl/SUTbXS0D5rpcjoUwPMtLrfV9AsAxdwigqZwfRB
/xaF/YfLRnbD4XeBL6YYndPUWBfgEfrpZuFCZVdY41Ix5jtzOyQ6+XdoO4JEFgyIwgPBEtZefvN7
761U6bsxDPJxGaJVLA90aQZblx4sXLntKk9m/4yZ651uJPoKgoNKa061I8Yt5e0pdY9uaS4XTS5C
zqm3Q+UwE3MHzq1Og8OROiQKdGwAYDrZDrXTHKeOzTWFQRCfppLBZwQUGRULIRWf1fcLN6p7he/4
xx47GsjdoTk18gg0t23SW0d0t5TKvbElsvD5OG+yLbttkbk3oVNIJ1F9xzBmn3CTdEfIxiuT8T/8
le6VTBwEta45aVXdqhhyFcjP/+LoPJYc144g+kWIgDdbwhD0ZPvuDaLNG3jvLvD1OtBS0pM0000C
VZWZJ32zSi4Udd10dsKmMnio9Z9ORet83yb7VcXn40CnNfNm2DuZU7vMsDw5eAmR/iJ3ckwl4x8t
d/ah14RzVev+b7S7u9GqEwc1VNw4y3ncbTnjXpWJfVGEiClOsJ0/jEXAvG+XHHYhI0LR5jfRZ4FJ
gwN1dICSHDJL7qxyS06ylQk2Li9ZOb1PETISJc4c05L0hL+QABNjR18/TEc65BatnqJUv1ZHn3xr
mS/tQNMfMhrPEjulDQJxKx2V3bQ6aKItQ5vEkyGY4vjZiMc2oC6N2BXNsp0QZFwmNToCe4U2/qEU
qn6ztfqpzojWoRzH2fgnNIWc3IDlvIh2S1cz2MigdxR+K7hSvxZesjtGhv+MvgtJ7Go3to1Ad/LS
z+hu2zaOvVWld1nriWAWFfqztdlAMolH2Mjou/QSHMnKZcXvQwtMtDxITijBSHTzis+qxTudPLwM
9yyZd0qpaqfkWerFu0izgCJCyTsUUZmEfBtSGOWMHVlpL3fqyI9jT+FOYpW9j6JU7cwlldhzWygH
Q83V2Rpq/vdq6kpilcEFmb2RH9yF030/mM2OHQK/zAofs03CSuP8v5bp7BGDgCKWqwQ22cdQ4iBk
SRKwLatIvKmiUGQljCpbRnwk8gafc+BcEPNc6YCSn0HZRG6R2zRfKXOz6yjA9fnhU6tIpIIQ7na5
qY8ocE/gPh/qSNMlVDSkuCHhcY6hwKd0l7RZvLziWbkZGT5/OPYgKbTyU2WgdCdFB+ELZ0qFkFCA
CYa16ckl10wjMUldSEvJlaA/5fIk+7xATiKOHarLZIaCSHrSN34H63nvz9TquKOW3hIdYQaAXO93
SVTs1QYbjLzJi3GdvSsKZHfdQgwYtj/dUB5sh/+o0IF1ijLyBpXCw0mKv50VfFanyGiw0RTh8qn/
iNe1bg965ERTuEf3pMHOKM1uVDny2cbP5a7KqPDjB3c1gxJ3O8sxrpBqkfl7ntt2BmeVC1IllFuv
ImM5Jp0OfO03cZBmtKImsMHVJbGkrx5jFrrZwHM0ST6sKL+D4HieyEbSKvklm2bOdZSewLlNtJem
Wl0mozlYtx2/TFMJWpnzSwBP2Q8z+q9K8lHVzvzomnvKVI4/LVMuecr+jNsEqgPVz0WtPVtrJYca
n0OetKO3Ah/Brt1zQF/WD1ObmZa4UGU9j8GK+ann7uJiafUYcS2Pt/Qe3Pc7SAjbRe+i67O5q+I0
YZjnTjkIP1PVTxOQy04H1e9L1QyE0Ki59c7F92CCDu6c6ldiSoabDJwzJbadq+oWimtdi2+TR4Tl
niZ435y8/xALQ048xN2r6fCjH+AA8J5R8OATp05Ew46ngHMHPCfhO6SMs83hNaxWfLdS6LSKUe77
XvcVvtou3UZ06nBmFIrduJGaPdKI7KOoKkou+Rovmc2pW9ezMFar186aqYVxEAoIExwxzWOIHA6r
1ES+KmdPpv3T9Kri6SmKKCHTZcFYDeY+RJjgbcHhgK2d185giUM2g1SUSQKABIr2bYv3YMROFUoO
6GynJuIqUvXfqtaxO0UcVVTm26BuTWVXtdgQlbgJZEzgAbzWjwr0gJoWe3MBXJRxWs8Ks4fCA0RP
5Ff26Lviwn97JnOgBf2YQJRqMW5JW29Dpn+spuBXhMF8J/QXMaTA1RbjrPIkIaCBwr9WB7XNMHgL
eQxbkh2Ai5wCcB7kDVB09wyAhZPKDD4dbvWeQogWs/h+nMo3MJOvjKNx6ODyAZap/4sh9HBPASEs
r96qLfE+WwFrypn6vSKEg2+iJZb6+j3wWjpXKuOirY0REH+rQHZ1r1yo6YecSIYKO9dC6laeBbF7
L40gYzAaJbu6WDMaprqTJmsPwwCMOkrzfV3rrxrwLwx9zjElBMYhhtZa1CCNIgvvIwfU/XBSeuM5
Ibl0JOwD6L0mpIAbE0hEQtWlvsHDaiPLfQXe8rJk8TmpYP2ZhHe4E9VH7n8PCtyPCjB/rx2Rygse
6Lyj8XKuGe5hZq9jz3HyjFmJuqwRqkAySydigZlrGFoPPDEygBlX5qlQ5w9dlwzPMXI/W1fjaNTG
zzrAUbMq+3XFu/LS2Lyc4pW2wH48mY5Fv8aqv0eio+dGN64rpVv9qDi30fivGll+FsoxQPKdSmuB
1Thpt42/aD5nEFq563Xzvu2UF4UzarAl6GcK43d2pz2EZAvKrePadVKpdGetAuOnVA99EMq5qaDl
THPm9d2CYcdM67uRBJVscdhPNE/H3+I2GYEOpT4y9jHgrKtXaroTpKNMnqYs1Gs3lL6lcmtqC0M7
tx+GglEgLeDgEr/6nXNZDcyR2DVO6iSgw/QH9u8KSoYbQa5Gqz+YJeF27h7EvkHnNfpeNmbsXsub
YlNq13EiAQPXhSTLxkdDfIh1CBxUHHGWjnh5SJPB+xvwMD8hQkKdbZ7pM+QdnAzE3Kr0RZsSas+B
ES8dVIzWjv/K4dBTnyqjgNhZ9V1BrFpGkKXqwtSjR/ZHnhifimIQlbITGVLMm5ByrnvUS5HfL1zH
SezdUNaO21ioGXONFDH0lMLz9SuxfZyHDkwCoH8vaXlcjq0l8GajjJjJ3aE/FndY9qPq/INROTEE
J9I1GucfQXMRbxfLl4f410wNClIwvBKPhvBTA+PfrVdLWDZIQ+lSxsyH+KwBdXKvcCKDhl8sEpSk
mHLK76OtAXc7d7SleccMPrkqiNhsAQdjdO2xqJwhtC3128mEb2mkd5iNSkl7mZeZ3YQjGCH3lUFJ
vGgyiGQi5Q4fb/s06tUTLsJ3otpAv0xZIbAsBu97EWBjU9l5weyPz7vr3YoNx78PbSNOCL2wDLFE
SY3W7muQ9217NqhT9KdkmIOiu08on5sZ8I578iYL0obqOPwjXO1bfIrLGvJ0yUKC7WD+F01vqqrK
8CBOdTt+SVCwwKWmx1mQEzIImIL7s/4pWRROTf0OGiw0Np4tzHaGm0yudHchkoJebv6X0xAyrry8
FLT5bDkieDU+eSMaFijmkGJkXlTEPXhAn0Hn3PCZD4i+vVnLEmzNCVXLGY8fLu4WDf6UIPMw47Xp
a+cYa4ovVieCAdz4K8YFP0v5qcb8nc1tbK5+SCbcGyN7NbPuj06o1hOAOQfoXQLDZhPtdZHu0dvU
sCPov+jICc0jt6Y/FSCdX6JFqfEX1thbuyw4uFowCFM5tDhwsd9QMPCW8BTQnAw9R+nfrYkLR4Ho
YtpQZzE+INsQUyRrAzdVhbIbYwnhi2VTBsQ44lMa+mz0NfxElBcPzvyw33gWDEpHqfwZtG7g2yb9
sN1yKKeqZlfihsd4wJFrU1A2vo3lPOUot14fDXfLlp6338iaAIRetel5+DeW3RCwqHO+WPDkmo3L
Wq2eiozx0ehTZZ/D1xYIa/COGLqqmd9TVD2sjRFONiQO8xXhLRJ4+HOb74HxhCQp/E9znbC2t/Vp
iAtn10y/HNi5OSz0CZfLPk66KCBzcJ3tRkU2TE8RJN/ByFW/I/vDq4xQhzNNeHwBQylLsdNW9hfU
qH+a2R+GcU2pIGjOHLRxolhIJ2iHF2et+JIbl2mO3+qVgd/hiCHm99JY7aCIdd/SE9iEE34GBc2g
Fajhmn61UXJiY9gPvXSA3JqGWpYIH5LchmimKJM+AxwWCJK2Nljobdm3XJXP46Dor+gpzS46gM4x
XshN3nOUiaBw2o63TXpNtKH5XLITHC6Mep2ggaXiwFkPqXWzW6xlCaKxZnTRznGMP83qmM1oDcLQ
Nev8WykqNGZuwOzQOSslfa5r60YKXPBC4DPKivnTaFykRkeCcqw+ExgNyo3+MfKo1htbp2NpJWyX
6VSLt8kSdiYWYG2cs5NeT5DNp+SCB7AKMTED7xPDObUIPsXPVbTaoYkwGyRSw2WGDzAFVB53BuAT
8lS75SL+WP/m0Mm4webVfFhNRq5WY/GAv88zTJvfNEmFUdcplEVJfOVtvpEp9NhbXaaf1WgDJJKT
4sDnRGE5pEKnLmuuuOVFoy4CUQsUZSwP7HVgdlrdsW+yJp4Hgz8urtsvcrAHq2YAmOzRRxSjpEGG
T5bGPIbVkmNfZmIgEXC4serBcMU51BLsTPeopzT6RJ+aJjlH2rIR3zDDxZgm1N6Ce6z2ULj5vLUc
nAklJrpnaeobPeCc/SUdH2c1/psMMz12AzSrlahKyCxkp6dalox9X81/KS1f2BecQ1IOmHvkwbdy
nY9q97LwUJ50Y8QMjLM+zyHvGKXBbGPZB+69uqvRtXuMlodAkjtXafxpr0Cv1rlJ70Qq2a/qQ0ZE
5z4DHcY2A9FUNuPZz+PAGXP7gA/zi2Oc6xQ614dcO2mFKu8oo+BHJOGGamP5QIyMv7eU8IKK0udO
5g1Qke/Djf3EkQdnWz6sQWxKr8yhuyThOCoJ8FOqLH2aBh5pm7bOTKSXJGoz+Hnmi2riYjA50fLt
6E+mHBPOK7XN/uOuuE8uxbr+aaVnWMqWPKrMS1FQKiK+JUBqX0lsW5wtLKTgSlE8cwT+IUEt2hEK
JDrbX2aFs5ZpQWhj+99yNX3QLpSi5uTII64QfodmvBNZ/rrY0oirxro6SGTXSY6PtDrpN6nRn2sq
mBJnUPfSXLZHeeTRa205LTYjAqri0y6+Wn4SH21ksPxYHQlu8N6AWfVXubjlsQm6tWDrZ7hMYeBA
d6RZJoUi5FoU5O7n0ky24q52R+Fo7xL0T/3KUg7GUFmepjC9gL3fl4ZyrlYcDtJGMCIdOPuSaCXP
HjkV6mlc79OMoYpp6ahG/MYoWDnAXhmesDOQ3bFTPs2j7dNvyavLoHN1wJqkxYT7Ji4CLcBGSrKW
MJ7YCRSHgKHa/2iNfpXzlftAw8aRrF3Mawqu90zPaWZnbzg4th/e1kAlq/G+lYbIzUHYnnGhPpUE
w07Al0J9xaOpJc5j2KJ8DDfWjt1PPpS68qM3U/1/jqsrb3FiPVUuNZKfhNkcfDsoaaqqiOrvhyY3
Lmmuvswjx7c0n+99qbRXQP7umlv7lFnjN0Ir2HWO1fj8CAGckcfeqSI2wqLAnKcmMWSL9o/XEHHU
wkKWTdIW8Pfm0DIg9s0l9nW7qbymQjwQ+hJqNj9QlXhE54AcJMRt+ZbCv+9EEh9r3PaiWOdTZ3xQ
m8mhKedrH8lOBsFBtfdRxL1u09MILLwrGj3OthkzbjS4zEiZw5+hQxIPLBdLRo31GjeGyj6MsqNW
faiswJSbkXKAYW3/aXH3pdFPwb1m/U7lbNlKIFSagjmlq1P8yZFFOpqSKXm1jmfVJtnu6Tbn5c7m
2SVZzTXquP8ZdeWPjaVfxq/S0fsj92Yy0HHT8qGcrD2RssTtdfbhtIvqgyA85ZtI4lVssYTzX9hz
4HgUVW37htCPVu28O0Q/KX7CRpm0J1CN0PrsGaVouTkIK1z/pfziDLHDJY1FuLQ/p9SOzrq9p29p
CbZDTkcNeug84RKLvBjxc3MdUhOG9fCakoLIcv6vbahEep6TSCDu7TVZEiaFg5Yam05QCssd6Gva
xa08HYVlkMJ1YFiCN/ChktOdlfU9Vb74AijypOq+pXamra+OQqAWjAZeMQMyGcUZTNZ8JsaS4UJI
pw3LJTldRGcPDdFQswh0YsRMhFbtphndR45N/U7NSxi1X8B99IclLU8FFmgPD/pEagcmuPFcRMmX
PHD07c3moMczE1qjHG1Z/22V9c+BFLoKx94ZPzgDbK6I2rq3B4C9mCZB8S3Pi25vz/fDQhf6eWy1
U1HiTRNc0OZswhzOESCkgoZMlzNq/mpQjyS4HJKE8lSRo7et1n1sWpN7dU2dVvHv/85PXajVhYv6
H58Ay9XaYuB/LgEj3eFJdMbx26IBkBpN7h64l2E5URwW6TUBOj51OjsuMX225Sy6QJjfVw4+ReYO
cYG1vsf++qrXg+lDIMNgL4s/amiRoCQlBdctv4qO79JE1xv4tMyLY1Th/MgtTuBKhsFiN92hVFfL
Nwvpg84B/cikS4C65U0ka0bqNupMMZnaSiSxpL/IriQyPxQosKnWO8NZU2wfdFMoGJn0XOHgaQLt
4miST8BViwmzpj7+wb2h0Tq13lYsLsaUUGooaU8Yc7mpoth5BU7kFsrKq6oYYR/T51YjCvn9xNW+
I+rvkU0Ru7lgttcT3KAcm1j9Xsj3yTzpMhN2pDS/m1Zyc/5v/U2Q0w1WLcJGWaDl+VufZy8Y87Dn
1BCtbPR0t8yInMChit0iUcC3xPYpqu1fpmkMtWvDglf2fJE60gqdXdwzKc1OdvoDCYs3Ea5Mr40r
9YKDH4UWjqPa/mb4Zm4cP0YOniztFpaBUcnFzlJhg/IhZtZKR/wrE+e3tO0ozYAVUgIRlPSoe6f/
KjDS2XAXRYnwmeCRU1uQbIXe14GMbcMCy4b+J7urXhFHWYEL0/4a0Y2Cy03Y8jcqluW1m5+oHOUl
bGL90tUEPJrBbwpsx4ldTHsLouVgl6SSq1fuD/o5biCJz1IB4LhsbkTRkwDh9JXAurY3pTam3rp9
4fGi70YWUK+yPm0VSTVhWQgV/YZfKrpi7VlrkGmNysQFDM7XV7uiMUaA3OCjBPt/I6akh3HwDGYm
Fj/suVqFOb8rDo1dC7+opJUKOJJUsEf2uZ5EmHe0k0KscEekqQ3mWj/BL/QRRKOwBxQyLo7P0Ffs
OKsuHnYazNpa9FahIofwT910wtqdygD9sRDCd8sbGg7YAwjiZ8Sg9+TeOXug1HNAggqQFxQ5SBJh
oYiByyFquVHK447EQUxdhpgzQrqLEy6A2y6rUXxBPi73TtLMRxUBaZEbcS6U6Be6L8bHexMtFhWh
FmZM1Q71KLa8wSDyla7SHWQfBaN184lktHDe/ScS3MilUWABITcu2E7cqa/3S0q5M110KxSNkzw+
lBYKDhWhOizYtHMtIKRenRCSTqceozOOwTUvg9XkBlzTkD627aGPVo7uSkrXGphinzGemkBdgAYa
jezEksBJvGFDfzPnlZ7K9FrKasIBDVkbjQkgXIX7v81j+9jV2nRrZ3XPR3s8LBK/34JR6D5282GJ
hHFawIUALH7LbcU8MVB4SVGZYTksoNjtfvHTERNmlsTiXAFGQbGrecVPD6gR0rHqNekI1waBuY5q
j8q+HA9RBnKaYqMdhDxXxb97WGueE6pkOIGYYOIknERPXELvCymWUCwJtH117cO+sTlZJI4I+4UL
2raegUmE6wlZl35qkrCYQsd/jODUf3aI+aRMfnIly4NuxUq0KwjxuTaHKGiRHYRDs0HBhocNJ8/8
MofGOmHs/E2jxWAxM+gxG1Z7r5nQztlcK7w8wNXljIyhokfGrU+t4zdh9vwwEaoeCrZuTWna/aSQ
s5C5BvtNOZp4hHVxI4RJfjaJ4l9K9VBU0Nvs4kWUpfaU6l2YqWn8vlDQcs5rMlP//5dRp9h7x2lq
FAf+U4NVk4kqLw60m1BSWkj1JWkmY0diZTqBrj4mOOOOY2JfJCnB8VCzF5R1FB/rSPMmQsWXtZK+
pUT7B/8iDQbjoCnRGjRR/SEwjkHv7L9TSadn4XXh5TuZy3KjRuc6cEA5qh1ri7qOQwBSux0G+dVC
6XTLVTtGPQ9SjHLk+iFy6/WpiI0eBDKOrGVZJrdhgCL4BsC9sFLHL3UMaKCmFxyEpjcBbn1UE+F6
eaSQSCjSSbTFS14jgQw6CajR4lktRta1XLoQ8oIdu5zWqRjebAsxH6nNRAKpZ4xHpROVl9aZ1G1d
+j8oUz327NiLAP9qkWC1my1vZlTxlW4RjAJfQ9v1N7mWIpyF5mvevqf255LEQWlTEw1yiNuIVTEh
1ATwWBR18xF3JVVW9qXv0lBX0qCpPwUtEzLlD7FM7zvXsRhLbmu/zBGo1ywlb+csbkuSqmcetPht
pjk4mTvK2b4Us1uW0K0wR8zUwxKMem0wAazC9kwIoJV6HHj2yorzoiDx9SPUANEeBNUEuUaUR3Sk
v9EIxLvSL7uxH1zbjt8iqq8mLFMxZZAWTu30qADlH2aPAld8msQiSxQLMWinfiJRgFWAA9S5IsNW
r7FX8jdSM9O123eHC1gLgGNrbGkxcQvhcV3SMvxOzXVOf+xB91uo9y3lHxHypwTSSlk+JZszUwyV
melbGAtxvppOBLZzeeVQ2H0mBt/EBSw05e2lqSIQo0uMrFCY52Q4KiO8i6rrz43jnFg9iGV8S635
xO/eMwbLn/R3WaxH4MF0OY7kp5Y7gj0Qu+FVkXA96zF/55v0Fmfq8xi/Gka1h4vlQ2SNpJ8G6l5I
9KBK31UqxsD7WDGFGi1rhMS+0KL1s1Np9A+1yIR140fDv5KoJi5nMAju0lGIC047zxvcwTVmzR/L
fi5aYA0EcyIP7C+kUenVon0qzi+ADoqMKH72ZaNt6Dl9DQPehtV2We9jPFV4j5123El1E6ycQwqb
9QKaqWiBfTas3OKUdZ0HksZFgXgHHLibsG9LcrcfNJwE1R01h8T2FXttkJONZwIS8ic5t60MFBa4
zPHquSE+0ZQnhVMafAn0JE7v1KGgjlbm7LfamdAXFVbEbEFjU14MtDWlRk0vLwKK9hzgQnQlA5M7
lZEyP8aVNriyOWSWcRTcwqyIUZlgKgewCwbL/QqQYcWCvoLWzfrfiFOLw2t4qp4LnV8PtkAqcnd6
tLfy7gsHh0+qLEhE9Nqo034C5TWAgIY2r+pmALRsVb51pOeGe2i+/pfW5gk88i42Lij6EiXpI7Kf
OhEu7RK+9/xZlvl5RAGyAUzrzXayc3Ob+opIBVwenRNYaJkG9YMbcm7SgZgcm/REyiw0NeYv8YHr
PIyZ/oFnMOtoB4i9+8n8idvnXPkejHU/lE8yR97ceVGH/3oj/dP4zFbZr0GQSW6OwN4MVjRz+G7k
kzQX+Im6cORHZT6z/HqgMNziInCU1ABmIHbtFIIjKIxoC4eOD5wcXasWLMI55bOUmxbifbafCbbF
mS+RMVWdx9iPn0XFZsSRADk7pBDwoKVvQ/GL43tHwldGEE6bm1xemmHiyUcgQkXVT6+UJAEK4Ytu
fPXVS4lnRTIGSF23onsDHwYzd7rKxlHGohpVd5vqSqVYkFourXTkC+LmtG1yKJhU4ZYveoO2vnT+
lNaAgxW3Nw92QclcSJOEp9Mhm48fmwwe52cJhRL3pmxcqBZDScbyesxFfrRwwpcO77ueMxh/toSw
dEvEMoUGn31jQ03T4UJjJmtxMCFpT9CjFWrA+mJfVf1OHTHPcutr39WCor19ic2hIlep8PsIbWyf
GY9FiaDxqBJb78Osc/x2+d3kwAHS8zC+DSSQnHnxFO6i1uiRewxpet9h3vQIdAaIm96QrKGRvZNF
bikQ0riZi7Hdz+rki5FNqgLr0f2XokY4HGVj5zpSbGPXQAhhXsvGiUKEXQNTT+QDEbTL3FFVyObc
o1lweeBkTBjU9IuZMCfG5/wKvORojbcu4ktXJFQXHaT8PJCmVZcbXB6yCuNOYYKcMr+DhmR0x6Hg
mEjDaz2obu2kwViiCMes430wAtEkVckDPugnnbMF2Ivcr/5jAnJN1AA52fDKFhIPv+8+KGTrxIwD
eWtz2EDdiiBKABzBstjOw1OV1I8U7B9vandOcRJo2K/y2yh4kkT9kTHXdUjExFrHqZKlBGF1KZLD
QyzZgzTzXma5wYKAUb+DeEbXGb4vGxI6fqXY4VJHEDoyP+lOpVqJ2R61HlISbWiPsmOfnainxmaa
Yc1Wma8ITKA3DNC7/1PEy4aeyPBlI66hgAQVMD3a9AZ0Kj5pApGpwVJaKL9yxP9P9d4qWVBR1aX3
pEZA4nctGii59SwSrBMPoD47U4NoynOrSh4wDFhKvDWOgqKPXEwgnlxtHhjuFws3+3oHF2XX6wrc
FAks1t+WTSAYfqm1/kBrYjDkyoGuRn9W3mVSMqt6muJniaI6iX5Eeioujv1cplCS+Z4/beFwc7l3
wNAdTXqFJIEqxUvE3mEJm3nVgkbX5GNSUqCpJ5duU7U2m9U4hwKvD5a9Geje1hPFdBkCIdlxot93
ALvyXC+pfYB3Px7ZkemEvJTEDliJ+RXftLtRX+RNus/ANAQoGazgxmPiMS74Ui/9EdF2LHsyUYUn
qTUulYm5lQVNxW+Wwf1vk3dZ+sCsZRGFHqt9uxyKCn0McCz6Pxewl3i4ju1v1P9q83vacb97tYT8
jFktSGK0F9Z26lhoyCEMnyw/VGzzr8PO+WdMmMn5mtZTR5RqfunMn1nG4lhz+5CfCv6OOt/UpOee
flLX+lkx7tV8nHsuzkZ56rUbnrmNRuWX0R34/sOugK5Hp9ROfYhfXpU05zyy9oz2xyoNG0P+SM2/
1NTdwY3sh91fTQxJdIThXhOwPulFU9tjRtdYhMRCayp/XIb9sQ21gQN1TsERhLj6VR1OuCrD2C4w
1XMyg7Fp/+rVRanGgwV9xSyKQBmpzGAActpsB8qg0ylWJIKaZhBhBz/m60Y7/F3lcZ+U1hVi2Gei
QufIHeIrP2PBHXqjmi6Ybi4lB2ei6JKdBHm+PHpdPUoccAxx7MQhKjMa0/FWRddezzFq/5NWGqwN
Ojm7D7X/TwftE3PfnBIKSYyPQq0Coc2Pe0meCiispeYcwre8Lwnh+mpk2MsJiS68xvsnalo8ZbIO
mkHjhs1BBAsAT3WbduwFJLias/58tB1zE/YDDmzDrde5awgMc+KdPrlgxA+2qZPQQy4smz79YAju
fem3GWHELqiHTuE9Vh/qTPf5PP06HTiGWDuw/wTyQl+0eqrG+qG2KTuIQyPmvIVKHL4h+inny2lE
/+jxTrk8tZl27NaP2Xwp9L85wqQoAduBewfurYahSslsVdmP2al2lLT4lFf96XF7Kle0VekVj/rL
zCkEYeWPlo5dblBxXWICnjmoAU54NQk2OsSBddQIIljsObwjl0tJ6T2HTuqcUoVGY+kCEaqwxSmx
9K+VbYyJCT4Rz3VTPte1StKQfie0BzllxGfuIvSXJ93NziiEWfIP3FRMpxA7dWZ+3XrRnxYsi8vC
vAPaD/uIlL3xraBzsD3X+KE0s3usSczxs8DWzSUhot/EYv9u+2d6DjgL1c+gcLGFargLMOupkitR
32nrNCmb3Z5EpmGcOyM51GI5EPsZ6A6g+obv/plFZb/USihBLKTmICmCImyhqy6NcYZj6sclA2Fk
xz9pJt8sLgVIVAfgo/tO/xicq5P0O0hmO4ttv2bEcBqJdyASzmQbQTHU+5F/0shDh75k4bThgEDZ
9o5HwzzqdA/gTvpdN6NUxs14RJg7KU3k0cC3N5ZwNXq/UbkKb4OF1KO312+mXbtZzQ1ICSJ8GHxY
tDIsJg0S549ECrrR1Zeiqp5Bnfoyy18J2b7k4y5DNTIn0GXqUegHuXbwe/JnyXKqQpbQpnnEkkbf
AXGlWS/ZNL1EQIG2fVOG/tq7tWxyLodyomNa45q8gUDHg64mNw75DIGzN1e3raTd0NfdgLF6KD6y
7Y863MGZISsn0PtaYG+0wRnjqyYTr+gstlzzto5PmyNEmb5NSzsZm7YYfy0a2yetuo31MFay2gtZ
NXzOH1WZ8Syn34gLXmpiAmFd6i8NUdsoM49aykC6HtbhWoB5zOlJXSDVIu070nsDK4N4TcDjZ61P
jlTvaTZ97xGiKLGJ6JpeiRpUTXng5E6zjRGq0IMznsOLdFlpWZ9F9ZTmEXsGKPSVAhFwuUnbh7U1
B2NMZoordkr3NDES6kd2qop73uJ3DXzjr4MCDCHHm8F69216FD3oqHm/pl2gEP+x00+AleeY+16/
Hkba5Sz93vdPXffY8C8QhiX9bmnXlQUJ10IBhZ3WRTkx/UxAjotJAiH0t7J0M2sY67ZfRWzAAJny
DdhK9bqKC1vO1jdHx38zYskqwBrLuHRlvQZJhIEus+yQJ7QvmCYY4yom6SYa3GUjxaHlpfzdVOVQ
Lsou4TvQ8GzgGBSoauzN2VutGPtYw4yfvEYGQ7kCYeTBpu52+8x8nxQaL6uLNQBlJbVvn3NGFad5
EGGdx2/eo9mWLSDxSLaTFm+oykhl427ArROP/3WNwaCUYf8yCXj+yRLdUCUIUHZ1hUP0KPw4D6ru
t8TvPFGJoeRbN+cD++3B1jYNFVfbDBKBeiJuRFATMGbN2ZGN0Xc4yI71LR0aYG044GmNF7So0SYX
d91dkUPkSqj0R2Itp5Y3WZ+WASMOUDoKDbUPBn78yoqG1yyAUHowo3O65V7l+YrFAGiEfWTySo0I
OgWR7Kb0ev3T5DgsS1eFxALFt4yEzh1lF0lYqbFmnTSJOgxLZchjTl2fYuWoQZySUXJSDiucCYMh
uSO86buu93uwxmoiUfTBV47Guratgi4KZ2jAMeDKZXhiTVBbE7DXYVHNXSovbtfkL2p8BxKRd6gt
1xpMRGR+kd3AJgjpomjeR4ED5Gms45OJAoXU41btqbeJHpKqL/KgTclCvFNRzrJuubrRB+U2yOiA
fOOgw/5aDuU3iNgvoZ9MNrqiooWN5I/V6uEcQ/bm9NnU1vfKqjdVVeigw1o1FDHuLPWxJjnVcEuD
vTOYdweqGp+3rWy5mPiiLBXv7qsl/2ukOJRKQKEHPDAVbV29w5jEM9c2n+L+OS9JYjccl60ADTKj
vUoChvKbJ1+1c5i7+gZMxYs4+HcrB6qZK894mxQe+n5jf8eKfAAutCuBehYUG6teHXu5NLpKt8lt
tstxCuTSIe/OwxBa6VlhnJzACta1+B9H57XcupUF0S9CFXJ4JUgQzBQpipJeUApXyBkH6eu94IeZ
cU3ZvhIJnNC7ezWOV2BwzDOhrESmHzEkYDTlGX2znlsFxHy/rYUNxtX5yuLpdVY7T5C5q9JA0Kzb
H3WJM5hpNMcSiKc76D0QJSHftebX6PvEgwywD1S4UdqwFOzKSu/1FeQNZzDaM6gFenIgb6SLzGLs
Y6ASFCY4j9TQBfhZxsXQ9BBngjTcGdXgU8ye4i/WdC4yEVjFlryE0BJ5XS2RLAr30iM8K9T9c++0
+BQjLd2OoX5PqzreUTcLtLIZN1OydIGmtu63kXofm3a44LukksfEMDkjOGqJHrKi4uHEyEN5PBmW
opQ3bZ7/wlXoWcvpKqxLlCENiUVjgpYwvQ2wK9BPmpxtLTmH/ahvFbGUu/Y2eqSGR2dYVzBAfYFh
dTczbtJzzV47zvTM+AVPyHZvLb2wbt6s81SK9ymDGIb4y12QRHXt1D+ixMYTk7rWwyk6QcB6KwbC
i51diwM9xHs2gGGnU+lozVz7rCy2Hwkq5VboCSigsl2bJncGp9M2xMovY2yOPjgZMut9X/gxT47R
UsTTOU/mDbd+Kb6WFfmBnP9G4QRWKNogIGuJEpNol78q1GHhfUDFtAkzjHjfCqv7ruoB9Y2m66K0
HtwSxAZItVchgVL41itu1QYjNU2nSJf7rUoh12VJM9CkRAoDsjpcBPPGQn5LR6r0aFm2d0JmTcwH
/U/BlH4GGq+ZAWx81v4AWERnzdOZQb6SUApPvv0f/m+xx78Y0Uamie04EtBSaA19QeL+DqLmpTOt
6icD4Qxha2cIJd/1GWebPomYJxnRZmIPL39LgLr+4HCxzafkagPzGhRNXbXBR2MALNpONT9VM6By
l8u4xgworwIZv2rXUxz9UyyJwdRMnFaN5moDkcIZpH9KQOqh4DcFlYsdQM33DvJrCSFRvyQG1ORZ
Kri9JhB8GkHfnFAL14zDZP0VaRxeBrqEYY0CeKXhZDbLa57iuZ3BWvyUaev4Si/9w+rN/ZRpzcoK
gvdqSNiT4M4AXKfbzZjYIAlysTS8mEbIoqPFyDGYyQZVHtxqZrrRpu2/KHKWg0/PtjJOm0pWpTUj
HuY/E9WDtsR3qPU8QhIoyflu42Vbnou6d3R/1gHU5YpTb2kzfAwSLC7aFvd2ZB7iUAJVjSyhGPEb
nnBrr5PpFTHD5bmOfyz1XRk58rsFm5DUnJTJHLfaTFPjhI2qx88JlhooZpPu9BIJOlhOxCNgLs0w
X3VnyM+TYp2yqt2rTsrqRx63rBR0Qyjkqz7GlQMKEaNulwovqZSZPD775hiZCpJD2q/MguAfToSh
i77AgbNgjUN5VLv3HoJ4oA3fmVb7dszOV6shO7t0wHu60lKKEhEVndbyxKydpLreasBENCPbT2LG
IwxhjfJgW7toUY1o+pKn7Zro3b6MH11i7xVVbFJMr2GfeY1F4WT13ZgapEkFUxP9fti2YAdYqsQf
+88AONuo1d4uiJVydUvOBXwZNypBFLJB+8SONpzXPR3BNwnvSDekpCmpZV+rswn/Pdt2+SA44mEg
B4VLwQxjcYl6WCO+lbHzzf04B1NiyiV5rO+RktZ2j4r6WSzqBQ+Wk1Cn1m5TfNpzRXzhy7IvSoN1
1dnT8MBQIl+FhXiaUbqFJEWuh7Lu/hnOk68u7aDBD2raaxqUfh1bh0ahOGQzNbVLkMiL24CPlskW
TNA0JX9laoc4krdOm3o9JQGmczW7bquqj3r+S9WvEb/nAJaq4hIZoB8HCNZKTUFwGJyVj7zi9HCW
HHujKW86oZkR3PvyMRXoLJX91socysSp2RqEILWtLGjxQ27FH6LqzFtTahnS3oUNcqUvmbQxNwuQ
g0mziVj8ZsL/svYHGgI7OrvTiJWL+0XMxS9u8B2n7V7RX9MIEA52qoGPm9gdCT/n1iPbpCnTQUzi
ohhX0Db3WrJS7U8r3xbJjlo6Gsji4EVr3kb7SEOgiBbs9m9hz7sKkhhdNlxWkmOGWiVxcYvzTcip
oYDeaMfjNVOOs7iAZHHDqnCrgU5TDUi9eFF14zpoD9uhp/T1f9XX8mFloMUwYm44bC5+CluYrhPc
enIqRqrh6MBMOo2nNJ/XcRi4lnm3y7Oa15gi5r3eQb1Ji1MB7n5S4L/wRI3aXfgFEmMa1cChMN5p
GKcLdVdj7uBqlgUDMTRmcLwGcnLios2VBzA87yUiCh4y+oaiGJHDcqtI2s0O7htsYLpm8bRjP5d2
wDwuUzn7xGOYPOXrVOdqwhGfKj/9SbUId0EwZx38E4qcHSwSG14mYdB4mn4m+JQy7UlafqtxxWgx
Ka8aSWb0o0FZBzKKvth325LpxTyR6zSQWTkG5FxulOMoyhWH7E2oH8WEomErtzm1PWcQ/you8QVm
poxkwF7A7O3Rk6BwuiOz5hSD5Hho8w8YC/OAI8neY7kgVLc49LDBUxaIo5Fa6BJDHfRPRyB+e3pG
orP6AlazSEfipohLidtz6ICTUO8y4PBKqrXN4C7PTriebIN8QcQ7Eq710p+DaxTT9pDwIDeUjtIR
CWW8RqtceFDn0n6JTToiSGFRKbDi04rDLWdoazwpEqrLfD8zH7iV9dOqbio2SyCU9A5/NOC9Go34
EwYzO8BEvZOS9gj4fgWSJGFSB6hqw6gaYvBvwgI6thCkY94ozK7yl8QJLxOU0QWfEn6nLmPjxL45
9iTzGWY4ONlL5WwqX3X2mfOKyMEWm5GrqiXVJ4pbA/mggUUa+NlPIvuoFcNzOL+MJUgRRKFExdVV
A53JOHHZP3JI1gVNQk6jDePbFUWL0Ih5nQyCMNAimmQpsVDuqS3z5ZTcQppDHbWXedK5DjinLrHO
HfelWQ6Pen6H++exz6A7gzCKyctVNHQqj17tf5W6vgILjtp0H1vja5Mtxas0HdNR2nTBe58UrpGO
Z7OKfns1elrJ0jaDvsOHODgcqSINP9Fkib8RHHGc01gEliQ4WCMg3sCiALnUqHmmqZfuoJeAgK1M
QSW97KLQPyGbv3QLFZMTXXS2QtuzlA2D85stSNAFjlu0lISSF2JpNdHn+3o8Tk7CWWco/h8V9VRT
AizmNE2xo0aOIOseAnMjoJdnijFHUb96pfzu4SJnXUbNODdE9lTqPRfGPPOleB9pn6ryNKvwan4p
3UtD+Cxof6mzDLToW2/lfatSKlzZH4M0euq8LJXpB23sh4ZPhgX8oxWITZxpLZ7mJebLOKQHKh/k
Dea39FqQ4mZ+i+jfcKHpI5uYULkP43gtQgw7DmJ6VTk8wuYudPStAPbpyNWubpjI6Mug5ENWMhzG
03PI0lfRljdpsHyZt67QvlpoFIYquLHYh3n8UgSoHg1qVDnsYrjbBXgC0545sazkVfk7HFsTTq+b
bdSeotUc4y3NoJbNbDnezREo6+rWEM9TGxz8IrrkTsQ/0e2qCFRUfZCW7BzZW8rsX/Hk7Z1KuPXx
ddC5O3LJkXvpaiozebmla3PDRyBZ1IZdcgaGzLQIXBzKyngNJmZE0zcHQ4X78boDOWQjqsOXYwSu
zxzNmbDazZk2UqqSYg6s3YpnCO5ctJAZK5xD/EdnPTfxwyvs9jLpllD/h4ugIEqPA0+ZL5HjasEm
rE9aspfbj8yxX2QaSKcbFnDOs7FymBvqqyXFT4Dxl8cIL0HEMjuXP1feN2+KHvQOrXESH4RpbaX8
rysUf3kp+vgZVXeDxE4B1CrMNZb7C0ZV+BbGtAFsZEBRPOX5pak9BiDY2CzFp3OWhAvhcbMm6wQn
UrB30qTXyURt1rB5iRJZbCSax9IIEpVxFmlWegs0ADQvyRuLN4l1Ccg6URgD7RIHJLuYa8lbTq4F
bmG6Cu4Mhs0jj0BDz/ib+uvUHnCDDUUQsnBVznnp3cEEuoqPGE6YSKs77BDNX6Kpj0w1AG0h+qtw
RxyC8DZYEqEwV66uiVnQ8ZqcrAZQXpMzpGytly7X3Z+MSWBkyztV4ZshdLshty7XOzuqXNoDdllJ
mEoMiKDs9SLb5Sl2SkivhhKuFaQSh8EPOwpCwVD51PtlXbyOyaP7fB7KiasCntDxkeKeX+MmzRo3
CFb5Vfsrvib8+Bc6RRsAI9I+3k279nV8EDid07XNUbha1x+oAg525t79CN/LV163xXF8dXb1FfTu
ikjLREjxhp2YTLaevYb4FgZ2cr7HSwZnoM+xEPXTBcQH2gmZJaaJnCUnBmej8h0HJdK51f9J/Vr7
HBje1uvZdfYYBcSrflTYhSi4VSg6c51/XDgcCO1YTFE+GI4AIfnNr1jqCM9x8SukJ+xzRrvKtNHr
k3kvCcLYW762Lt2PFTvrqtlURERJluMOmE8jduAJaPuq+JveoRLgUyZ3wTF0Jg5fbBztI1+SKz66
L97hcEUat7BtzG88uxyC6EF2ee750fqZYh5+QH4UMudi9mpGhNmejrou42fCdUjwzguqtVTeydRg
DyDDOYTHTN44is+VdDP0ez08SPYhj6ilPVfTjkNx2KEb+1J1wCWED0bAN9qX0Or4AiHDs22+l153
IiShUvJu/RLytf7RB4djtoQyNvhMTpBRmO9Bwqvns8I4PTzV1ndjo5yOB1PAI1rX8HB2uF0V4zxp
D6bKYfYqt3et8oz60bB3cRkN79VnqfuGfRTGJS13YXppa36EEc86zBxxCVp2j9ODQu1BPOXEyw2/
wxUAGINTW8Avat4Ff1WqNzqgc2j1JjZg5SfIPOmv6jxVBsa3acNVdGMlwiCNzEaAj8Ng7OJYx8XG
tCX9UXAqAgGyNw+cBa3+4DLQoUxbJw5+OE5agwVra0BV3jI9sPOTjh+fDDK0ptklf0NVOus323KQ
UojIDdVLM4/0dq0eDaac8UMJNknq4+nUu22deWq7g2oz1K8sFDzeAYEInjOaghhcoJiF32CygwgH
D489bSpeob3awu2SnaVsp/uQu9N8GJ4qknyEM+VsSJtBp7Gpx4i9dj5T1lqyBmTQtFcekaI68O22
Hf/wKei3TQnHkmEXK61vVqeZ1yUMTgYO6m3e7HiIcaEhh79kzwh3QrJrmuVX0mhAfM5U3dmusa0N
VtXoy5BP5niwykPb+rK0t6lEzfas6ortJmvOPtPibVx0iYI2lunOLyRHXOPOM71ZOZB9fVuHP7Pl
KrTU69XLbK3tinTW2pwIvWxV6oHSXVH+ZdpeU/dgdgIopvOl7jY6yJI/Pgq+Q/bJemMvvexrzTzD
beHr6XbjGe9vhSMp2uoOJzNwsNEWDbFQL4N6Hc+uDNagWXP9YowrFVtl3lTNL0q2BUGu2zUhYMhN
AgqDVShhFLDpCXrjlDtx5GQgGxDrL1yN74vJQfuk8CPhGAoCBbNeyTTSrfp7y3HG+eU4qLeM3Rhp
r4HlOvVK5jSUkoxa1ReCh+Elg4/dn4hvMfDmCQh++s+Z/g+qoU2XxixRrCpceiqkNAYXGHRJxbkL
40iH5Ymusu8xqlOmpnig3hquQ5gZjIIKL2LYl/ROrkptD/xzAWZLDvSrxkRPWeO+MZ/SX8yOMu9A
RXCA33Q9QJZtxo5Y3nlr+NXppem36PoF3NCMb/Ct0rzkc8H4vWuQ5Jw9dj2ZU0rn4rfL+Qvol8mK
Oli+ZsCDfLr03DRkYZlY4VR47QZz1yHhsdjR8mXUuJvu48i9UObajSoEQF99WQwlvXSzKITAP0SO
BbbA1up9tTnVmI4IH8k4mB+FumXkFou9zRrMC5LBKaB2k+bKdaOcJqS0WD53LDL6dNcZZhqbEUle
J3TjJ+W2aVk+1oAP0uuw/tC4Fa7S8BDyYb3no8dCrAa7nI5qLIbjFcwZ05RaBgfwMjOVYWrV7NET
ndpFH6C+1FG3pglfG8pBxNt9pGiW93DChjuurXlT5yTEECZWw3HJbM0bBeAudU6lDJ2VFdsjO5dF
LxFXCIA4WGzWKo6pfht/jI47Oach5oTnY+UMaOnU1zhVOtnVKtKf69DyQfJU4EcosEg9VazCV/S1
+kehuu7BO8YBjk8WhGJts5KuteaoRZeWBwdhO785X8XkigqLDGm5C51S6bIeuGaDxE+7nY9bTUr8
CFu8c+5ALhMIrFyQYnX4RZWjSdGZuq9kn1+tjDapvilhETDL/zcoa34++twjRjWfITbJu9Sc9atB
fAwcCoNKaiYN9vZ185XGjCZ2XKEws5Li0d+pnuG8xJ4JLqjT34vyR67XfXOjaqbnb2k2w29L5w3n
kw2vE68FX1u74+GhiiT7is4z9jMmEXT9tctqC9dEHg4pX/V8hRYx6YhQtBCuxFFK7ya/pnAZrDCO
K5tdGuwZZJjcIXj0A/uiO3ug8ui23Sa3fBZqg+IC6YlgP+Y4b72ECX616sjLrpjVjWdWgxHRRRDr
vgEXZAhKtOuoYhno9gZkKSl4TpaPEU+fvFb7N9NWEBPpvvR/5PKgB/yUzdrutpPzZVu7FjS7DuGh
8duaYqThrhWHqDsiYyUyyiUIJaxlfoqhoLHuKG/ag+ViuLAz5+Q+Yr+8aG+l8ZNb31PjDySC2wqJ
m3+pAP2F/QOIC0RUe1fi6LLw3nsNbJzGN4N9bW97Btyc1XFqzCfimAw9B7aFPHN17OPEN1YqcsaG
d4gtlnhZC42BOBO+8HnFXaDkXcEBYyynRHU+kMdiScOfWgNfYYkk+sr5WHXTd47U4lKdrZcFA7kz
37V9R61SMrjZjDESRsNNsnjgN5DAuEFxLrEAeF1Dm/MH/r91Jl84oIoe/YdI+AqtuKj+cSiJrR+i
Few6vPlSvqbrLHV2aXWZW9C3XBg8y6RzCqzKZmCGGHwRvXUFnRwXqi6YnrN9pQjtdIx77Nuc6DE3
ds49TR4woCJXfYcEZw6oggfwHg37nXIirhAimPTrJlsbxb7BvFAMR50uDYwc1KkN3amKLsp4kxJ8
vxXrOjUipEYtzkjqMcGT8jpjg59h9oaWx2PGuarkCgmEuRwPRHuoseW9YLnjpavOPH7WwM3SBx0G
oAafGNyrbdicIpmOyoUnwUNnPXiy9uVYMAqAJrUcX3msomLLgZYTQHw1Uf/fdWfV79MjzZEsHPw3
cgtHGV5yVWOU9hiGPV0aDGR2JmFBktvWRlvGh+jLrkaGJ4TCRN8uq88RpihQHyXdlAwE4h9HrMEL
0IoU/o5ndof6Ouf3aYA5K1+liroEbDVwaLncMmKWpVVMJ1MTjLvIkXdhFe/FLPwQOu1YUarM5RRv
IBZbfCP1xmSsanbybWnzmIx/bNpDMmBVoBRGvNMSzqnMoi78NbbxYA0XacCGl+10ZBdUEk3x3UXR
BtPJVTI+QVtZQGkIWxKSKB14yGHYCUd6d3nmSrlezbqErfq1rajHMEgEO8VatijtlvBoc0MQ/RXG
57q+TvVlGgX3jFNRflNIw/KOzy56aVjZy+JTa+ZNMX1lxLfxehafLSvvRP9UQsuDpNi4XzDIKJ9G
24Gzrjy75HPulY2MvWDYGYhiFaiEVCR89RnnDNhrxI9Si2WFl6U+z6z+ev/eWR1kIn3XUh9l1Myy
BuU0ZhNxFowbxktILWAyozRppB4b42pnUIN4EKwRzTmzVoOgwHA+Zig+jHibHiVbAogeekLHAbfW
60ssmGX98iF3KWv5/IjVn6KhdSKk3Lr+0iG4tFXq5v2A9gWNj3Mc312L9hleW/mpqUSxvh9FdtUN
YAUMGH9a/YRiH/SffWWsOgdp7zoCm8rqd1n7pBsLv/ttjt4wfXgUIt4yXMcQJ01/7J+ZXiN3hgYw
kKUmXOe6E3FCFR3lYxNdCkY5GztR0yBl2FQo6MNNKKO5ZeDWKCR+bN3hvE+Wvo+EF+pcDNSE1Vmx
Cz90mLhIY5sz+xoK+s1GzoE2a2InsLKMpNllZy2lI8sMsT5MVzTVM2vZ1DWTuwaBltnjX1swG+p6
1bdyViVzBnPF2QOXWyoxnYLzodWQAmpGlLUbKg3HuMBGFsP9TiH3LCVsV4HEZXxiOEqBtpsa28jM
0r0EEZXRf3UcTR698Bjb4i2G6hI6RoALxHgJJvIKRnCn4SLECCwxnTfhrNW4u03Hxl+lWs/2fwbP
bcKSJP0LdO1Umqkf2HwHoTwQcuQKEbfPEitFKXJGsrYCS0u56kVH0FDbBCPyVmf2mzyuHgarEvVJ
5Jh3otQ/SL313IZ6z9CcXTY150roP40UvtAEu3HMYKt0CAbxzO1nCVjNkxZtAKEQ9XgrO9LoQdkd
ZDt8zZU0cfUbB229hoI7S/TwthbC2CQ7V+Hkf2Zrffd0miaF5vVTdiCMvVPq7l8XGITJuUZUjL6K
wnKHKSKeoHLVVPdtlnxUcqgxellKBctj0Gu4bCqbIt/xqCqQBJrfkTXTqMoZp1AKdVJ1futc+k4q
hPuSFi/8G+R7nK4E1xXidrFNyv7Kbh/QXct8Yalpu43WdDRI7K6zUzGmNzkYEgbgyQHMBpnPlkND
R8OAWiH4gUzXvd6SPCEBD1MM3URvRbChCBpv/HIWGlmdM000QKTIh9fR4vHeNmlzSCGnFZxdydoz
hiSvu8biKOM/n6gz02m56vsRSBCfo6K+ynr0kpXWMx2hCApyBCAfDiLPb5osDos7mENybSs0qCch
Effm4MiMI2rFH8PoF086rHIAgUiEENYaKm9I1hyZAJ7pJiFszeICVpR2ZFvrd9FwMhDZamqojIBP
v7RMnv78IBXmWXXEP7Ph/bek9zG41dNyzu2uagJWPETqh3M+G8melvp9ZmPdHgW/X7YxkEGLxPwb
G+PQwfmVrOGlheK8skdWlaI/KDRupNiJU748wei2QNqd50vFcChRtG3bWN8ABYmwUFgDqQuHU5kS
p0HWT4PsW1jBM2XVXUUYuPgRPSiur4DzT8os8d6YxQ4iAPPDcq+1oWco8a5yaGmJQNIiDIY3Q2Bj
FX9InqdAH09isu/kSLWuewGcTteFBOIt4G6pcsfnMfI3Ghc6jh6+zXRTBn6rITNr2Zrrx+xcoNne
bQX5utG3TccWu6hjMf0GFTpjdxPVvi6Zalr5qYmMbdofmqn307y9aBpJSsN5xEpwqpN3bUFBLmN/
Dbcx4a+8i/1Ye200YtgdCkXOda1HKEuOKbZJG1rcxGHMpJB8KblN8J8JGh/piio5zrz0eY7mmOEQ
eh+T73T4nJMe3vix0H7gbsKJmlctI18oT/7QUZQ0o2sxISSnhSO1YJyej8am4gASt5hGOYn3xKXU
aqScyCZfErgJgbR6sSWwpej1V4V3rOVzUWJpXY0RmSWmOxljRkBo1GTi00rQx+fWdIWcuIFUuPK0
V2hzi3+t8KNpiT1xU2Yx8ySsZlAHmcq0gEywVyulK1hmw7TcjMN7Y39q9ifoM6rGN3Z0r9IPSg+Q
egbuWTgy+/zYtjFGQ33divDYxCwwXbbLwGuH3UVdai114ERBu01ywytAkJUCrVKmyawxIcZCBqDZ
QekdRsG0tFHcSimap0Kx1oH28AJ0FRyU6Qcm18p4tKI7l1roxcZnUeBGbh2k3z8wmHTuRFu4hhuq
TvBwahs1qHjVMLKDxhoBBLXTsRrfZds5KRnD5cwlOXxM5mCfavNeHXtqUQRtbwW3OmZy6l4fgi8F
uDQjiGPZzcxOC+rCJnwbMog5aWROCcg8CqhTVo6MU7YJNbIhWcJBMIgfBmQksIZCM951zmIECWhk
0cfmLrMCMxteD+FEggLsQGFtuEQitIBAcUOndVXOuyX5QDfJUFcNeV3zT1P5VeXTuQ90MDnWVWXQ
3nVEswdkkKHlriGwoQdix6p5xYTkh2m0rYqCiQQ3WVBTVx1xM7b5t6MtT8V4jeuzAWBu5cTyNhTE
PwL53FCmzRp9VWd6KA3pUDP+MHL7X40lSJrtGweQgOC+rFpAvsCunUhEU9RX+hiOsyr4k8zhSRnR
QZnVuxnNeyKoRwunJXUnUN1paZEAwFvKtYBBqpaQhe3RD+XvNjoFdegNgXQutk7PLlz6EEtf1DE/
O7m2TefmMptI2sxsHMW5TXED/xTed28eI8L+4wikB5LnoyC4EmLNibEpazTdAFbbWdC0Cy69o0PY
vzxqcwr6pTiLocGDfHdmqBLd8E3UDxVD4bMl2kCiMO2inTbY6Mq/AlXXHDzmw2c16nZSoa+NoPyT
O2zDcfg6dZnHqfTCHa/jJtJJ+PTR6UxLfmimAt5F9/kzEaTkP7m1z1M8uV2tAVGTfQNAiQFqLWnV
ZzNU70K0Z2OoD/RhUhL8PqZ4mFX1CO2SQvWBLVK8moZFnRXIrAhnNfavZu7fGRRxNN+a1q2NND8e
Jdon0tPMBBqyDxg6654znKz74Nagyxo5riWL9LFTvVf9R9dPpzmt70U/v8tqfBK0MZG/h7WZ/ojx
2tFwGo5vEte4pEZFIssPjjk/qTNPUHJP+HDHkFN6Hq+tqLrBM2OME/bMj9oj3CsguvTJd+kmA0LW
Ki+8rx5uqJMg7ZDxGhqR9mOPAZJjBS8m/pa7dlXHrReG8UunOvTS0vRomMMlw7zOGJnL0EDsjT7h
h0oVA07B8yhl92523go5vBvI4ApCHbSfXa5Yf7IgQ2qlnKoKIMJISNC5KyLKMsQg554L7VUFrQRL
GIpGd25LBv0JXYjM5cvMBJIfn3psxXkgfizqVxU4rmtGPBb3Cf7URRQCNGCMt3ExMs93aMu3obHe
nCZ+NnbtVaH227Q4c5KyfI+wDFBO7o1Nc4JwST+x6ZwNp7lOhurGzODlCm+VNR/qZYhgsYcHzQcm
CFm2fMNQPqLOvnAJY0W3j01ZHi198Vk0ISG87mLrXkckOc9MZ2UI8jWYSXYR4wvKvFLSBV3ZvkGX
fWPz2mYENvTxAQPqWVFLV4rsIR3HoTnbdfpoK8XPy4GnFDdZo/xUmRtFo5+WOmaQrr1XwS0IxC8H
JByN/UZfvm5a1AlPj3jbyjvOpu9JP2FKvA5lvTeU9F3lQwLTipFwWy83NuhUfjAHh3TiYZvkX/Cx
vhTG+PvPA60jNWCntGeGlsQHdWmJMHDKVr3CtSC615lyLoXipoPYDs14jtru3ySKi55JXmHW/1sp
sY6hj4Yd2nM2arQprc2A639jfUFwuWqLtuBQRm2MH4rVXgqlOOkT5k04ftOEc738oGruooJ08OaU
7JSdHzlXhKr2NOeK2isbzVLqt3a5nDqCQxmKI3wkOBCZ2zlH2hW9EmVzkFiAIDKEmeI3OF8a5qlV
nC4xIt68Jd6UfuYJXCD1ryTuB4UHHtav6L1WOgycItrqCW4eaORbmqHUkIoLsWK0GAZ4ZZXsm/IF
yrohQGw7dsGFtZyDIecCuBqq1muI18jIqTkuhjZmQmW/1ShTEnG6SeuJ2sAwgVliZutwwbd0UBrb
P4phOSp82SMaLIewKejBg8E86HBCGKAtKwiaxB3RJSQgLuk00i+GjUyO/AHEUkR530jAnGyNX8GM
VBX8CCUW3WecYlngh7PDD6iC9MtO2zypaDIKfdH/Vs20HlDLK0BkHf6s3qF2vmYayLRJc2x3njII
+jRD6tf0EiScGofmANZjN7Qhd7IAtltNxIRxs1Xgb9M3M+aYGgedguHBog8uLa2dVL4Iolhp/xjL
iwSVp0kA2kqfFqpegz/WaA2cUWRJl5KQkcj21G0TtpeJ5G+nYwZnrIzFLNDAEMMQIDbZjzL2VErh
l95SCFd2TNaMC6JcvOmt5UoMx2q1W9NVwTRwxMlpb8wwvCRJ70s1EtrQ7Tn2boKzwOuZsqwsb0AA
C7mFkyoTpGQbWc9m/quFD3QqrHkbTufjxPwbXTepXqz+XlXjnn4Qr2t81jjuVXwIPSrjYlGkWKAh
4p/Qa1u1yMNqtzFrTGVwI2LmGhYsT+XfRDp3puSKJVE3XrBLaI7JvMTYVsxwCJA1HHP5n0G8afUu
Vs1jqPd7fN3qB8k2Ty9/lz9mWORSYiUNBv78MsIEUsEgBgi4FHCvInSoAlsOvMPmhy1xNbRH/I2r
nFhz8z1heJJDxGPjRxQc9PqMCchLkPOAPFPnjltjrk6gDyA8jrsF7aqm+978aaVrJ7b8nVrygPzv
9E+98NX+H3GRWvkmH5vGH4IYXJpc6MtVW0BfN+BMrIleWdFTxw6Xt/GJsrJTRKiCOGezc0JGkbU4
p/b4AOCEjaU6IR6jLoaWcqAvGdcOFoWbLLU+WHPOsF9t+dtiTsr3FrqYIZ62uMz2/P+xO8u+eMd1
kb9PWGgV/VbHPcB1B8uXRSphYwnXnC8mr6SDz9PEfoACyWF6wEBRxNNaxrLfTM+W+RNnBYZFj3Kh
eWd/oNMZCj0qIFEYa2mVRRvnroplGYICJFMONwpaqFH7AFOQXxVM2doZ/l0KJ01dHFHCWQusZKQ7
MVX6fYZTtnpzCNjFxruEa5/YM+N3iDVsJQ2epHQ+RiRMZpL8AoJbS+S6jRTQGDw0ZALguvC3Gusw
sr1lQaFmdaPh86jlYWtjLkFfFZAGNPkSBQ7qKFM/FrSoIVM+WD7XcLqIGu6jxwCTYj8E+x40u0DB
Lon4zdAUBHAfA0eoFE0ct3Caq0duPrps7toaAQG5uwWEZ4+jK6M0CTx4c8nUJ4RqWZO+wuY5qX4G
E8bEnaPz5xUUaJXMO4Y63duw0GwB8II4bIgyCirLLSPCOISSA+mtxhY6MqR+MWG+xhMXSFK0rI/I
YIDaUm+WGYpiylUwUDjs1REyIXZb7JxeFAFTiJEFCUVQ7VXCM5jAZPWkUswEX24KWK5iPBA+9JT8
bwAFvY1R2hw/blENUr9tqYwaqDiJcRAMysdkZyd2jA2Xxm1BsCTQC089IKAxJuMy4lUMY+ZwXgN6
p0a4go+rnyV6a2FWaORupglaH6CaIUp3WaptK36F1GA2hnmJTeuFFtATLV01U4gggk6WDevFUxpX
yQFak2c4y/+3EDzhaFXadiA25Qz6YUns0n697xTCiCFVFmVOb8gABUWmOwt7LJZimJjU1DJrgydJ
qGUzg5xW/AKPq1D6NT3nax1vA/4In/IUstb1ir/JmORNF9UwRqX/ODqv5caNLYp+UVcBjdCNVzFT
lERKlETNC0oROWd8vRf8YJd9r+3RkED3CXuvvaad3IEPfYYMsg1b9EXc9OEQHWBlL6veWL013W+a
sDPoL2qRAnOG2u6/hhkzb36RXhssXXW24J9XzP8Q9U9rO8P/Hv11YDKHqtsK47dK6L7UdWJsBBhw
m3/XMHJ4yVrSDJz8o68uoAz/dx6hjnEBXRo2fTi1KDHkyPOxycB3xv8icnaxt5hhHTrptvkn6LHC
+RqIizEj9uUGRrB0P2EYCpJLrt+S9uyIn8AHYooExlHkk711Gf8c8BHBrrxltzfjNpWXrHmLossQ
3mT9S2R4Wn+o9lZabzMDW4u1ay2IUoreQUFq46OgJ+/RVI2sVDLk30N3droHM9qN1FNe9DWh0Qbe
aCs8HDtjfAr8M9hxDOR3EXpoF7WhvAP0PrwgrLLSs9G9zPKWxr+uDTU8g50Ho/TS0fmN1zAkXXZL
UvFkvpqEyQ6wSRTS0xLyg8nGtte/NG12tg+yAitcu/JiniCEsVH/2wZHTrm9TSIecWzcwrfYzH4c
qv0MB3DL0kjD+1D9NeqhyEzV1pokAgAAeGm288nlmNg3TAgLspkrD2tYCApGJZhHrPLBO4/kujgC
oI8HUZpHKShcRMQJJdiwejX8eoWFcGt4rGwTNolMOuikO74GjxGjTC72/LUohAGGg3HgvZLOXR29
9dOtbwDawWTJ6OYUFs68Z9KdXjNNI/s0MwszXzHMaXHvFVu32lTDX+T+Y6DcNyxql/pOMb3RCHsR
zYDMRoqJuhzR4dyV6E67VVZQffQO0ldnvZit4+RxBl00yA2ASD1vE4N5O8VJRggRV4ZPpOrwAFST
H+aUB9ex/OLKFe47CW486v/SAAjEsxn9zNaLgSLe7n8dCzK8/cLXac3XrLn0xV85QRR/0vqQ6nXD
+MV/HftgmziYibl6mz2/kXS6dPUpWOJTQw/MDKB+ZhXiVrBCa4xrHL4VmyB+0e1nhjgGQNGAebMd
EpBQVBdHpWy+qIfS3Zfmm8Pivi0uOTVJSgnqde8F9UBorQoxoV350iyxXaTYBBjduc6F13FozkR9
oqMAiRO/JMBIZuOtKCi1UTDh/gkG1NzeuRj+DSZ77Ozeq5+c4jKjaNMB/A9m4U1GySnZ4uJQABsS
FIuUkbfknLisqiuENu6Hgzi88HpyaZFJOl9E0q+ARbS8u2nKPDK86uaTHwhjuOvfcrHzss8KFVpt
vY/eTwSKomAlEkbfTKTWbXy228d66R6LU9edO3UJ7INnPYbxmT8n4TYojon9hDZ/FAhwBKBwZIU2
XTqGax4eNPFqsUXZJYs9qsYYqWc8HjACMeObN40xHezOf9IdrWg77GO0pmrANVmIx8XkNzeHUWWv
y9+KLrmfw4odN+pJOlF69f0Q1py60wMQBiDpZE+Ez0PJSzpjeYW0ZMbTSUb6KGO0GbZ7HJNTMBI7
N/1zpbmrQEIQjLXtBlot0yJm1CQ50TyBeAb+ZxBOYIIBA9MCUN0xQSgm9k77HZtiup1CI8+Mz1Dz
HwGFfwdoQP2QSbdqn6PIvLDr+bTTejculiz8sF3rbrlhy7Q7RMw2DQZOugP25hX30WNT25CXoic1
kMIRNihGxw9Zm89I9XFBjO9GIMksmbbwf/d98hpZkjUlRKEiZsCZ76whfiaq8zgN4mgt4aLBeJ9Q
VuW63yQLoL0uTlO6NGscN0tezKg/Ci41N8J0100n1VXkKmHXGOJbYwdX0k0vPfnVAzazxkUnJv0d
GZ/7jPFVKr8FQraBNF64CMt8zZydvfIH3FbuMQeY5cfZbk6cg0+J48KcBJCBHl0dAd+LUB/iuj1Y
TC2VDPeBT4oL2MGQkk8SNVIw1AaRY7U4LIXN6mmY97H2XxwXJ56VvUo5ijvp9Arr8yFoWZDmw/A6
V2wmA7b+pIhdeotfUuby1V14sGHJ4M7nCUB4xL6THe4i5uJwHDfDaho6pCI1Mlsim6jLzJ+SJE5H
Lj1KdWsGKFnyUlhtf7/kumY+U5U0qF4sYZ/crt2ZUcUWTkBGsR75IQ8xSpmCleGqN2Cwz8WDnZWf
jdHvZ7Dpi+MyWxZGC19rcGiHJ++rg6g3ESV1FzREFVvuOaHWVWQ8cAnMT7VFYeHDa6QFB6q/Bpl+
wt54GcwBNtVfn/SPicWacQyNvx5KHSVvCTbTENm/OechtfWnoHQTPy44j5n8qArQxyhJIl6sRBgc
h/FLV/fJW6bF1UGc56Neq+vyCS/TZ4ZtpMhI7yb/ilUgawGcEk5jfo8epC6354euIhYLzCL88bE2
zUebnx2uz+OghnPjGueQPWEfQxcpX2Q3f1VdeMbw8VneVDRRi7LuzxeVBEhP12+vUPdPI+eYlUEX
pbNm33Nv6+m5gbKvnNdBR3u//U2ghZVavDeGPttV+uzQB6IU2Lhueu94WCzdnTMzpy/6y+xaT3Al
T64VnyaWfw0c2KYjK9Q4Vkz582g++fW8K/rsGSqPSxhuRsC5IQKGNeb4EsXhzdesTbsOk71kZpyD
a89o5VQuN7hRNuVYbyxiLzy1s2BMp4ho0lg/tGh5IxHsRtJ0iRwGMu4TPQGReihYi+Iy4GAHsXE2
WqJAyaXvuHjI1AIW3t6Vxp+ZbD3mmzi0Z+s79wE/5UymOhYGhdnu44BCWF07cCN18hX102FGpRPb
YDkjd2MV7XbpDUOgL3p+dZmyOmxz+YWcyTwZYXm2cvNdJ/Nqjl/dXhxjtusastUUIMa37taJcbHU
ZwwkDAw4uQERLif2oWA6QVDs3cx7QsSkXkrPxtnMAJzAb4xHayeCKmIzXQAw5GYPg7Xs4+46mA+6
4QEf/vnudAS2iw7S3IRtt58bVIS2yfTw056fRvSjhBIhzw5hnDbecHH86AIn9BGsyp6ISwMxUj/7
aFgRQLcRcZAhloys22pBGUUhMfa3OPWQhpD5F6cYaIB6WlRaMWh2BM95xpAJHooLabHec2vLfQ4Z
NOSlL7U8x/xhue7Zd/Q5bVHvg96SiUDAzgL55qrgElDiwp48Aq37F5Nz15bRIWPD0HX2XoryNEET
kAv6VeSH1KI9U9N88CN1KqqfFilvUzrYNdJj43l4EbCSG+6DHq2TcwvPblA+Sv4AyXYhLQF6u3XR
IU6JUn5WqJoLcH9j6rzNk/keGeJfMKbnoJk3IOTUrZiSR6dJdmmHApJULsdlQIexPDODY+7U7zSS
dgiz6BAh96Lp7yGCqassNnRD/K/8BSAVAGVkzeASQrCUn2d1mPWnz4GUBzu7fSYBuJAPeE++ChIG
q1Mz7M36GEUA03gcT/ZwnXMO7T0I0yhZqiKfIwU0gf8cVO9x/B0CUnP4o82WaXyEfAyFy3QKjwUt
gmefZXaokbrSvmabonkGFTUT62d/d9gfy6tp/U1ldBfV5zj+rMcXRq/jzcyf5uyDFchIcW8/t2rP
7I2er+xvyttl5qEzD0IfRXsoQPVU3kr5D8b0b8C/yXpV5R8N4wbdvlnyvavBHFLg4RNpxQ+YJo6z
HwxXyF5/EiIPhuXHnYjcsX/T6rstEZ99SEBPhfzR9rPJY4sCfbGWbZGtV8g1ssscA7O61t0HVbYd
XUnrxl1GcYW7UBm/SBBYl/ZNupmXkQXKwQQv4pBSVpZv/Ob76ASJjtsMTdLRFvcqf3YV/suHlsS8
/JxUWGsx3dR0S4XnY3P6wyuxmesDDPlHAuVWFpTwpOHN5Q/U2JS9UPDamwMtUuRPUpxgbDTzV9fc
1/2HGo4BhV/DEcHgT7DCHu5T/zhOj6AzKoRcbCKThxYrLJ5U+Td2fFTzi0zfQU3PSAmjk2ofivbR
9AKssdGdpX8jrY8pbibqXx8Ej287bFYXluuKDEPW86T3IEuvYKKO4TOkl+Xr5fEu5CEM0JOCjkzQ
YpUZ9PsT9Z2BcdX+djT77nezPvCTDd59V9+XgKcVaJK3IP9p9ecMmbgf3g1meW1O5NjNFqe6Yzdw
RhId/9JbwNJsxwc17DNvK8ihJzO7O4TWc6AfKehTLNyOAvbwrYp/Jm0fOAu7+UogDJtnv3q05w22
zTIk2YQT/FqUjLzbX0f/Wd21zJ7JdAqLVwb2pv+TypeWKpr1Iu+AZvKq/OdUsFSSn5nzENA21z44
v+mrsB/G9onZcOrAbFnBIK0dTJmvvDRzjHvjanYPjYRyj6l3Yd89DxMS96M//wudU6bvEV7lLVNV
cnOeXMa2+p3uJTA/YyzNNW/cyIA9TxHoPHmgr5hzMeZ5srvPid18NiYbjamgBUnE2uTOHJOVnf0u
/fZyTvDDA9lkSDGdveJh4qyH6h714PG/suYrghSzXG6PguPPf/NQEZMchFom2vTZQzpuQ/dnHN89
+RvLP1e9dDxeIyN3qcmvwZ5dkrkZ0SJ/9QPgrnLt1oi8ynfpnwS0GXcdocPG8S4WRTRWxvCsbdAt
+9Z/6ttDVz+m871qLq35qN1Ht37N0rNq3mMEWZ5j3SmsJ6Z3bZIzwHfhPPnJjr9IORhNnBn5nx+A
HdA3DXUkgj5sMkqH4QT45yF0f6v0SEa7gYTUOCfiPMkrkGdaBLbVI864V756A8MJ/AOTr0SWb5W8
2sFDjc3aTLeYtqYGXdCDOyA8eguDP896YYDiYhzsyDHKvyTTJhtDpc3MzWBHyVQJbu5v05zHAPtB
8ZYxKOUS0N7L5D2W8b9mfrDg1pjvafVvecHwmBqL980Enmr+MVEcMFhM7jVh2B3kd136ElhHWz5U
1XbuH9m0jZjM5UuEaUD7z15xzJKzNyHsWdfdO1Eg4MERxt2bLDptea8o2s2D6T+x+PCZ13a4DMbH
fgEXYKJsO8Tf41yCQ4HWk/qFu05E4BLj7LyRaH8LNCplhAznacZWN/m3kIYgkBGaS6KNltxl2lRC
pxv1nAn3Nc/DL5FU31OabDqKHXNqfhWV5trrbwnuv7tSMsPQLBcbcn9nAuRY0hvn0aU8Hrvmrc8G
dPeBAXEkADOulV4TIkKOdkboleeSpV3GapMR0lm12YMpS1BUJqB2M0AEC1Cbb6QSCQuEMl5DvrdR
6y7oNTH8JlWJiAhet7JCZ1PYDYJ0HxsFW5Y/KB9sw8J0QR2QG48DyUWbP1p7UzHy6eyCMa6NByO2
Y1q52BFrXr5s57bFgULfv0+ZIKNX34muOrtWt44Ha/3/wpO4DVSAdcXqM9zOGQJc1YYhEw6XB22G
j4ebFbL43G3r3jimxKgw2nXPhi5ZR5VAZ+aJ3qocd62jp0c4rrYBsd+JGRi3E+r8VKBfRzvOh+Gs
/S6UWyKa12MRtdu240CUEQ1UOXu/mdnKbQLVrJAscWNx0JMZgWNp1l2UQYEwXCyTdjjxDj+PvXWf
GSEBjWnDvFqIk00RxbI0oxqkSycvk4uBTYaiDyNfrXryQ2+nc01OSUOSpWao21fVQvYJPjos3u00
fRYCP0u9sHGdPB+pNop7naCVLAKOkOX7htJ/0IRzI1zivhgqksa9H8Ww3MgByDmg5SoAuHzu0WGI
gS6Jhp92YH+9UrRsYwt5WY0T9wP0ChJNxN1kYoJha38fVfa0b2v7r9Y6J/Lpx87ShdJRilXXG+Fh
Jvp8mw4lqu+aETuJbYBro1pumXTmxpttgu2c0SF0jrwPzeK5Gury2eQBZ60MLhZ31+CU3w5sG6J8
mnu2JM2xL7jibZrOvkhgGwjQvShZV2GLK6Jy02uOKqipbzOGoNByzB3ZiJyaprUO0ZeupqaodsQa
baZcEeo1xFuWkRrByTL1W+51MqKZw6vc2Dau+VdKJgydqvAjMhbgV9YNvuAJo7LsxYsjvCcwLDmG
RXLXci9/1FlVkZDZ7/zyvZ0RVSoNcjTK7PzQkcc19Vo8RDAFfEMOxzii9AlxAEP2PzUWXrFUxQjJ
Q67atLs36+khWbQPRu+jNy3rnS3o4L2SlPeMkTfeF3YzEOmJgqpCufGbGB7OiCl7jHhjbaY7RYVm
wqqB3PEfpj4I3dOU6fip6+YP3aT5dtbRzhC2tW4BFOKLt9KDl3vuLuwIpsp0QLoLWs67qeAfcZuR
mmi2QC0Dg7MnanaZZed9RHTkpvQNfNEquI0ZPihgRgpVTWxc+mZGSj8/j0ztdmnJMtnpxIed+E8U
Xv79WAxAWFrcI1kkWGO0JhM+MGeDepoUAIK5AK0lPaWoq9RRkYlFDRKc4bAhzG+Ke55qYyWiBDp/
snirXftCvgzegCR96DOXXUaMjSDsn808Xqc2KybHjeU2qjGhJ0jJpY1ppfRtDLMGsS4F7VPr35Xj
0K4HEx4Getx17THuGuy5W1mji9hYFp+1NaR3eUGohC1q3DOo/CHnBysSWxAb9WRx5IzCNBG5yE0Z
8BrsnLNU7OOKNsnpPSgubI2SGEW929Vg1Sp/KxnXIZXma7DTnHUCG+WudNmRhf24agjjIAYx2tS9
g4vCexo7JPKNnsDkI60CpN0f+ilHRxvPtygko0uASd8yWXmJM/eVJ21HyfbH5Bng6mwzHu2HN+D7
FhaE4gng1c2JG9bHuqMSMH98CDNOgS+DDJ4D2qpL4vMdx/HU8AKFh1SKgSlR8FdJDFzNxFZyRIIA
eqpb2XS+Rtde0gwLcZwN0OO8i5fBdBM+FizmFhzuCBRTMqU3XaXe4jY8+Za4Z+4mFKe0V5S3frCv
IIWeO0x0TeKvB2lKwPkVuaJ8uG4HPq8xvO8Utu/O7uJjYbH4EswmUAsFT03GLWLKcyT748TqE7DF
a8yZvXIxAQWutSlaNgJ6Ck5yCBkmTWhbCJHnI6uxN7JKS9vkCsWfNBJ3/taW8UlKxWdmfg+MkeLJ
JboesgMpw/VG1uPf8p4O/VTxNxUUZv3QuJF1iCyIAh0hLiVZdCutnLMKuNVV2hMencKHd4Hb1pAg
cXywjuA4ubNsxMFNbBm7es7fFug8hGW03oYxbhJBNEfQy7UXLesp9GZzyGTcmdmUItF4caBNe6ND
uevInwjuMwIfKOkLOy/O7Fs61+m5RYo52o/DnB69ZPoOi04S18J8r/eXbWrqkbuQBc4WaipHL2ah
ZFIkER2p3qnkeBQ5q3wu6VeLqLPSXjKpeOO3tVfhr6NXLKvfrGdOG4Slux2aeza4qLgbzUYe6aNb
+ZdJqmyPkF1xQ5JtmW2mRrUchqy9+7SC35ef3cpgC0lyqRfBlIrd5ilC1Qub66G1HcDzRnv1W9hI
IbQv5LbdyWMF01pYQRYOJ+hnf2D72Nx6rCcs2pl1PiBgemrpuJSa6XN5vywumYGy0Kv3fk/nThKd
tc4z8KYzctcp/qMh4+6892e2n77Fpymk9RIpIzyZw6bF1y4VriTVkilW2njTWEpCkmzwy1Vne+Rz
lG1r3Tmj/yZmc9VbHKZdSBBg5yKyLgo8f87EPTXhoVa8x75lf2hjvhTClvTG7WmSxa0i/yMeezQj
IW5ccdFeF2yBzfORsdWd2IPrTn0HprctwM8eythI0YNeez89Oi1WpiHMNC8PdwKqXb4dv4Ybht5F
ZC5lKeatIMafCvGGtb/GOEA0Hfop3q5cvGQ58AK7qX+qZoHs9PU5m9xhbVI2xsJFZgTVrCDrK8mc
XarrgeEN9NkRw36qbpGSoI6wwyCXvXpzjFuXMYPPnHXdePE1yjQ5W1F5a9CNr5v/0SI1bmJzbRTZ
94SNKxhi0OkhW5hBm7+d8K6Gl+xkQc0pFcWB7e5izl2ALuFn08XPtsFj6Xnouztn3couxjz14otB
ryr16sXAQcl5+Z1UFRymFowc6/GFz+zji0oYjTpsQfiQRPzkJt6SggdoflSEA7AHiR0HD0afEszq
SY8cFuuU981n33aPafzKbPc3DPp9JPoD6W97B1WNNl7MCsPM2A4sj50K33H368R/XmIx+OpYKRV4
tJNlauCRCtqp9Ja57isSCp4MvovYwumYFgWvaoxfPAE+KzPys3pgWz0eHrAMxrETLGsTw4LtPW0x
JQBoZlXUh9MxoPxtOhrySvJtWLp+GB3UKnHQvjrEwRNBwOgGY92+pciDKDOY+E5YB7CDPPRLCnEK
TWUqoRQqYTFN9r7V8q/lA03AnNDaD/a6mFwHFw2WWI3CbJ2lyZPjM7mMM8Pi/2zFKnPkw2z3aHYM
Qv7sBJVRyUUexzT5rHtJvSFX155+wU5hkQisiHAbOk5kJL5d1aS4BOaOah+8kmWRPO+xG7UgbFUN
Tg6DHEVpY6nX05ttV89puePa3xj18KtSuNrBYzsDYulddJht3+1l7tw7M0nhVdKu//8niuU/Mxfx
2Y+nNzUUdE1txeVt4Z3PkByMPrh9EONsbYzbMHufgeSerZiK3zGnnb2cq6LCmDsNzQH5Cw+s0z+k
gItN0mt0ic4h9rFRCyFfmhwbjTXl1F/nTqC9C5quWZlG+RqWlHZRKUksTctr1YAJMnHnlB3hg66I
SeeROKBEAj1DEfuZZZjKija+urSt6HC+sol2O/zzHDVsawvgYUg32ZDttBiwYNXk7tFV1QglKtdb
csAPjejGo12GWNd7VN21yyzTQ4YRDScI3VgMyuFqzDwKc+uCg50HpOk2EBIX914x9UB3jXlL8znT
VAzfPuP5IES1VHEUhAK5H8zhHOdXFzz7bq+ZoMbbRmcxWvaEzXTUI4IFqKHc1zYx3rwRx01ORlOj
sqdhCbbx0+694Yzit43mpZN8kfb0jmiaCoe9KACA82AY33awKNgb95QY4WscMhscgwrhdIGZH9IP
O95BbC26z7upR4zjBy92It6Fj0M8CmwEcSZb4spW305ANYUIAylSC1hz9GGfMKRYNWkQ7zQGTNE6
9wH0RwYQqCtr7Xl3U7I4cmS+N5oZdlp5JWV5ZVjzZ9HQjJJZw0zHPeq82+lxAFqYdOa6gxKNQh2l
qUZ5g74xhwSQCGxx0L+vZkEMJ7uIlrvoZi6INOLFEChLkhN8dTFEzFeZeNjjg3AbQwJG7aW8TV9M
92XT5cesrDiEOSvG5gSiEr6CjPBjT2F2jw+FANj6YPMQTzETiDoBz0o6VYeJwgn3/Zz+jBYVceBi
P5jyY5QOvzmxlSuvkqRJJ09Jmb6YsrbWifWG1uqjjcpr+5o9UZUstBrY+1OIrEmROMWwcjsopNWW
R4AgHd4zYqy/ZAwD/P31a1sxuE3ttWwUsOk4WRjQ3ALMlOHbfeVOfidrtZ1i57VEvzXH4kfVyKed
rtjlEqXFbHDjl0QOZBEndDl8mAXTVsLfwUbUYtg3rUtMSYcgy5ioLGyS17Ug8yKjmu7h0zLqFqzX
LK/aBPLRzaHBDqZ9spuxXR3jOrzSroM/DaLwPrDsrSpjCTcYG0FgsRWJthgFIWaRHsYko6jOvW3i
pBkcvYG/NvHxkA5jZW9ex7RcQ5YQFUGWnQ4Qu/RrCKw3wy26rb8EJdY4DOeUmsPqXjsrPHHJGwFS
hV6xbLRru0VIC5oonRahmsNopss1sQ5whUej2Uc9MjcPcn2d+XJvpiEcq5bEJx/M8CKOw0uKsac9
NC4CVwHFpKVrGYoIp47TPs+ieSqR9QmL0AMqN4Zb2U+se2a+1anvgt+hNb4yspbM1sUSAP8kTuer
qc0r8FhahjzEUmSi+XLqx6oHdeZGGONTHFXNCFtQODPRsXK+dClVNRGlLKNCb2/xnFAqi4MgKNsY
YQkn1HN5FX11QfhON8fvIWrpMLhHW6M4VDbqGGESkBwm3H3DQnMptoFJyskU8GsNKNpYQPDQM/IT
enxJ2+oxFvN5EeI1wcjPQDMQd0l4iMRTVZKZl+fOMQ66a+3xvle6y04kZa8KbbHFVgrBzDgad3mJ
7DZNIioND0ikkyNqqMyR3yYZU1Wi9tyM7x5Zd62wL/MS76pl+ILDEOsA13pl1S5HQo6HTZKKoGTb
UNnzYlHWkkyWIvh4kVkYoekPz9GiNcBqlEzmsFLLr+ThbYt70vx8LQ6/pJXBRMrafjN4z1XLGdFW
NiEOxrsKuIIc65NUIlzP1b0dxPfZ2H1xxOBYSzBlMDvY44bcI6j79v3+VAQqWKmmP/NdhJ149wgC
dzAOsySFxIh9EtBNtgwOKeGDeKRLClKUGc1TUMrttMRqZOXr1OeXtsFgEhkW1lXz5ocGrZfmh2mT
cltV41URZsRcm9Nl4mEpi+Yfhs9qTQbmN8rLa93C7p1yLA6RJNpsllQ5sWaynQ5qI/oyWLe/ZVGc
LaEPjhKIdwpiX6D1XTRam8Ud0KwM30Y9RybGkCq6zaF+tyM5H1uJTTgfQDKAdYUKYUSMoYdLq9K9
U1YYCysq8i5bPLEjlmxCHRwU12th+V+ezYDIG4NnYe2nSF5RUvwRfKE30wCvXjXkBNrosEOyTe4c
BicioMX1vRE6U/na4dm/zuO30gE7O4PRcLIEh4xsZvs2vMV2hLGpzGYGzIy6W3Mkv5k4MaAnCVOZ
PjhzV4G9yBR0DgP5VlXKaZV33kc4tVRiEczb1NDbYGORFIx4kFKiJEbFmoChDqCwmAiTuhFDF7Dj
795y7TvZml9DH9fIyRajIKP3ynXezCC4MNV6IDT4Pots7mvOGIbM6xaM0mhxLTld9Vf3csX0+V/j
ZAREcMKbbLzTGlbX0kOi1kbp8UkTwrDbPg45YX0YcKI7V/eHqUQm1DSsR0yXM5gKdZkhrgA8QJrU
YCd9FD8rQ/iQB0mCIrgNbwHdTJrGT6Gwh2OdLuybfjU705eI85vDnEjbzkFr5IIz3tceNTpDU/NN
Rt1XYqg3NwpX8ANHNE+8gLoC6hOhqSbfoV8+Ygk4A370p0FsLt7i8YTcaM1M9TNF5tAgeGqxOEo7
IXa28iilqVzmLsjXvuYYNkr3ZRDzk0OIAA00SGp3ueusHYVcD9Mksrc5mpzGIQ6hJnYAFP7Rb+N/
ksYfKatJwNTAdspzpd5owsL6DIlr5icZKWfR7yiTV9W4f9rnHaRrb3IM/Xnx2nUaqznVt+wBz3Qt
XIgq9cjSWP5Emgn8inzZieL9Y7sPadR0MXA4cmeWabbxSuuKHxZPArqwfIZ5gHcrlgQ5RYN1jPmm
t6MLTjLEoqjjhVVIsuIUYX5rHXiai0aGNLe/ccZphvjBm2GzGz6yttIzii25psvgWcuNNP7GrHtz
/ew5J1le9vICijh+tAZiT4SC71pMIFGTen62Qp95T7BM3+HPhsd54ooCLOutq8x/t8fs3Y8Rkk4+
I8AFtJcFCZTMsL5VBDqlCvgHbmeOX+E1+CqoMOMYycc8xp8A3y2/+zfPaY3On30MybALhQxUjUXY
81PPS0nGyHu8fG+e9sl0gYxoHbMmb18t9jNOARW8bwtErCXJPxVzpI1dJ9PaK9mf5DY1T+nAdK+7
ol5+wK9pct8bQj1wfQVsfnBaEHNd7xIFUtuaZzbEyYdTMRRUWp37okRjIQK5Ds1930HuzLwieKwa
3dxRhct9YaHXSmLc9DmyZPSTCK/JJYv2PQFjfJU8n75VWYcmZ0Q5obCGvcl+0p00oEsbCz3yVzhI
JBJPlKoivzMSGFXpOFlIW489gl+GlmiXY6yKDE75aOt1r0GFF7307vyyrdmYJdzo0bYq2C57vQfB
TrITtjL+dcuGUkEayWjA9KiIyEUbb5hbDJJjmHbQo6afEsFnXkxfcsnmGgRov9l94V356SfXQMmb
ynXKmjQjPHAfl9O1kLgvuxGFmpfCnMttxQSkZAK5rzT/BbvIww0aobn+HbRxdACumgHLE1MB9Y6B
1ohcT0cFSUnJpN36WXvz3SzdpDYLhFwQID/zgNZh8QGj4FYUPZiqjjkBn0opQgrYLli8dGdNRAET
NqxRWQ3KpZa4n2f2DauMUN/A0XuvtwBSaoCFnfNsNam7tRXLUQH0PeUOXZkp/jrjcagtc1tqInhc
Kky3rt8Q8RNE015FgpOhmveMkD9S5YILw2+mxhIenMlK1Mx/fH84Wk4uKCrZiPdz99jQIgwJrWMr
RnL9FAioFKYKpAzMINGakLlqFYsOA2Url81yTzL3xe7c9ypgBmYKwHb+5JIBbFbHuh8PnQsKGL5r
vh7/siBSK0T9PgWdiWmLFaN4FeXcPjRkYmMVHXeNJfYM5s5iaptVzQwR2z35gESWrWwBtNvCdM6b
aG6kGp6VZ0Hp8tEDq8ncWtHcHq0M6WTBamurF9FG3uEWmW3mFk5cs9PTJJmDHFYIvxYAppU28Jow
QTU9SaO1V5Bv6VYGE+5RrGvWx/dmy2inQJVQVcdmIjEzHfulveXtzNB9RPFA/eBkhFUPkDA8oqay
qmAKATXLMlmijOoxNSxM8jYZ4EFoXLOc17SkiEyV7rHIJpe68O2L2453TkD+qJuglGYWSliOQvFL
cBeJpHQz7PdyeEmucjdlluRrq/aTzZDiWRgAuQhL9mcHx/kUnYfJkXtHkrLoMGRkluQae5OYYmpd
D9Vm64hLbJZ7DQVtwKp+DKf8zWyz/pC6xcn1Ac9YwiGpx7SIqhiNDQEahI1MrLWCSnwyyftrMqiF
2i2/ROiBkar8Vw10hokAH3ZSk4Xb8ihE4wSzVCpI7dFPZ4N3CQ33u1cG4dfoOssBIw0Sg0n5AOu7
aNo48bwfaIQJa5LDKseAEHkGCmp4o9Zi9EnB3CL6xvLBUb1G0iwIyEv/Y+zMmttGsm39Vyr8fNEn
kUgAiROn+kHiTJGiRst+QXiQMc8zfv39QNc9XeWOqL4RFSzNskggM/fea31LyTcq8s9lPI9gOtGn
zxVTnmwgWvZLM7JPyDeFCI64LXpsFIh6nN8SG2hdaH8Z47txYpu0wuEeji/jgeC+axQMV0/gIOsD
wFY9c835zZ4ql1io6pUAZucWVd5jodKHwSBLRoTm58YpH8itokvBE8aWTT+WGa1PxwHyELBgL1mG
3P7y9Mzl18ieHsMG6Xqr8sdpVE/2NPe0v2DRDI750tnpngM8c+seR2WFsphfG/snKnMI++hGCEjB
1TU/VJ33VPcfDTItHWe+I5lE3tC6g2kB4KzTdHdbd+53GcPW0CbCs3awn5QQI6U5Heg0BUzpyQ2m
u0g1ShZP55AkEtAVWwx1owRCMY9IhsttP8PTkzct0zbL79kxidwmK7cbp20BIC1Gvk3uMy8IQJga
g0Q67Btuyhkko5l9Chke+el74NX7vIvPFUtx8yPx2L/djl5Hz2yqNg6y71oabylcqbpYJQzLt5za
Go5JKDYKYy0S+yGKss9+FnxkCgj3o2e266F18jcBBX2vZ+ZldMmQhwX8CufkE6FXeBfPkKyfWOos
uXbQadacU8f8bi5exhIvpIA5XRcvzeAoVMpwVD2iSSyio31NbAlj8tYqPqd4dwrOQHY7oFccTzHM
/Qy5konyKKAPkwBozSX/1+CI4+rGzr7U0SXtehp0mFkxwHSc2clpXUVYfsjUo2/7zWytHZH1ITc4
MqC5gwgdheatXBamStO7RAHEz5+LaUWz5UaA4l96gRbk84aibqA0ramsg0jdYmK11hGt4szzQA0w
EC6jXU6sLUxeWuVOR1lJ24oZFLNvmKgoCdUAKZJzofpKQsxtzyhQUEBjdlpVhXmr0Lpkya1dMSUq
5/Bba9MGzr3tOM/dzZTSyiOnob/lTHMZYmxfCYnlnABhTYaEyCJWSI3KJr/JBkBmLJ77be15bNrO
rjLeSkyyTe9i8Yg2JaFkKWC7pKNAL5PzksjuIZQdBcWTTg8dPjnWtjsKlpbXODgFyA/6/Itwn226
o+mSmaozgoki9jl00gLHiPke5ALesa4+6razOL4U3saxCuyi8Dz93qS+9lHJeEGyXnJVl3A/B9ev
ANwyGYh04QHHNDCBBmRU9mk/4ZrJ7+g946yu7rT9GQFaZmuHVFi0kQFLW0wQidXgh/cSoqlx8y5L
Nj4HoA/IJKfmzSzbT9JnWUxs91621lsRe1DzTSoj4CallOI2tGitpmXErNtIXzplbRwjX7V5+9QK
ahhrAguo/EU5v7UlqElshBX5uN6qjAv7RRKGJusm/KQKTKJOBxKBYa7x2GTIdsa0n+9mG6Vw7zgd
qiXVHjIyRMG9wOMh7ZsS0mMb7i3jSxB3/bPVA5ppBmqc8SObjeimF2eOg4frA8rw6dhzkvNd4yVN
x/As3AEbDdL++0CDs+yz8Y4pSXWcTWhMbu7nd8XArGvSfXJheuzdNG4gttqobWIHoHDMLu5lHb+q
sh4ejVZbq96a3H3Q9yR5jvY5skuNGqksCXjgVaAZkx7KEu0PN8oB98/02XOl5qW1hoMbdMXL8nHC
KgYLMa7jL37hMPnuT7O4Y9rf711iPq1YF2+qCR+NxlIPRZthceOrrx+eE8ch6aTS66jvmH61ZUXh
GYe7zEZQ3tA+eFlQKU2ekQ9pde4hENwhljMnb44qyFuq3LOqjWnDvLv4GM75o2W6+sK0q3oZ4Hle
P0zHhj5/iesnb9zq1pKh/nTt68ejn++GAoPu6HJAb0YE8pjCPfiqy3lsyu01dTU8q96QmxJ101NR
wBdvLLflyl+HY6i+y7GkWatb/Rh5iEzykQ5b20TBvdsCVB86q74R3lDftTNyn5qwuJdoSOxbjRPj
yW1RHDiN+XloVHym3UZIgZqcd0mPrr0IzxYPOqm9+7ipL7YEkcZv/lhHwK6Fr9u7Fr9WnQ4UakE9
vUXl/K20w+pC969/rLLp3mPHVS7j6TnYNnBBIHdN1t1saFhjZveYkn+10ob9VlYIfrMca9xc1slW
W+h1LNQLFEJGc4QucxOBoNhNiMqfDLISXXhkoVkW+0a2I9cO3KMiactt7ARPy4Bj56rQO01h98m1
2uZYYW2FxzQegLSFdsBnWmmcO1byhObiaUrSlnjL8TA1qUQVFeEQyozP6TzwnsOeARsM9UyQ3tce
fLm6I4qlA55wn2SAyhvOvyQrAPy+PmQuEqE5yfSW2vfkCC554cvh6MT9vAlmDRqfK+gyKvktANb2
ZUTyByRQna2Y4EK6qAzpXN86R3isRu5W+lFNv3b8MuU6kequKEtkII7YaEFQYVpXn0afzAA5QkWf
YYBO7FVhAZi3jkbCAISEXzLMG0AY8IzN4atjblXO6fBmjtzNzIh7LZTTboeel3N0PfBp8TacBsxQ
UftFRR23v06mY+jAQIaPEt/OUN3EjVPWzd6C8+Yuw/aQFtYcFGfPRKfOURsYjgEloGZWvjHVktgt
OarSM9qVXohIqOsjFyUbOtdBmAhkZlmvOZc/tkMenEYHLLZOOQJn9XRg13AObgKALXTb6RMqP/xy
ZQT5u5EeiLH5i2hl/ZyXmJCaFuCvo1NajkLeDvSq76aJfbwY2upowY3UmT9zLBSUKtJAIFaArWA/
21ejpOCazKMLZw1v1L3H272WCOycBN4SyU1t4eoDEIn8I80xTgFJ+6kDQ49Al340UE+jDh+nDvZT
07nFOmRuyUhYtLexMCGXI/Mtx8x8khbCwYDr4ZuQ+X1qxytjQi6tbGM4xdBWGMMi1m4mY6SdVSGi
ocjZ8GPjQ6U2Vuk4d5T3mHAN6a4rXo59qqJ9q4fmTVqwNwQmC5sVAoaQnZ70AqhxFms77ILcpZ4O
+pbziR1VO5oqyEwsEW+dKda7alRMa3tRl+cpBJ9kAjkD91Ez2b0+4KaACDXnKO8+M69B2M9s+h4L
FFtqOkEYa1MkW8tD0zJRN2aU5Shf9MGaAFoT4ncqUiSdUdcfmZlRR5ZxTbBjL05KRA9dOahd7HbJ
CdZnexNWdbG5vquMJDndzAoilMVNcjMDnFx0mjQsWrqDuSuJLTSaZyyE1UXb2P5MneIf42q9uMq8
ENWNf8lt62O7PIgqhQQl5C6qMvugtenvkaDE3yEFYOWq0+lRojnYDo31vRX2t6TOqqPnOS1GEk+Q
spMnnEmafchJdgWMqH0m5H3YyrJtGfJB6VaFE5wclAo3jWOY95604E2lhKF0Xjyds1GCudCbZrT1
e+4jGk3kZKxrDwpq0PokV83WvJGvqJkimuDfJGXkYDTO0ZFZcR466llvtDhrD7i4AG7Ydy1szKim
2OlMdHLJmNOf8hpCiB3x4g2LNNCBIl1QaB9qJ+rWUVhg3jGQI+YGYkADOF9Xe8fCDtRrSZ5Tn3MF
5v4EHSbGpzH7dLdCCbyqG3DGFjWypqARD52/aEYIuxXGpnAyOkx2bKKNIx0qNJNjixPqmFTepsv9
YVnWbnLhOkysVXIMjD45ij7l52aUPRK5z+toE7MzZ2ax43L62sKCOY+S7qrTZCD2EzY+rQrC571u
nxS6e/JKs7z4jqYQDDnHJ8GBIiA8OimDpmIblI04l5RlT1mZ862EV6FanG704MpjK/3xqA2S5FqI
XtcHRgikqtCt1bTj7wJ6sSWQjAM0TgDXpHyZb3Js/Ye2M4+2ivunBXrUhVaHwsvyd2187FhkTyW9
EuaDff6kK9JM8mi4sOAeZ8yTJ1NVErcdnRxyuVLPcY6zb4CTWh74e9CphPm0Il7aYhOKKeVYZOQq
shi+FZWw7rLloY3ilwlf0rYTod/Bl+Zj18/GQwawK/YfqPLyxeH6TMMNaD80gPP14frx61utnD9P
HafvXz5+fdcSSwiR7AjY9mqfwW9VxSQ9crTPkkmfGwi0uFvjXSHN9dgPPaxhVoAip6AheVdiQZEo
KHxuH63Ly+wEWPpnPzyPuYEcfU7MdK3TJUGhEeHZhDt4vr7FE+AdzaYB/8PiEXMEO9aWJw7MhW36
6RGqvpp51KZXBhS7sD8bgpaZ3Sx3zxXutDwwVp43OsAjEfV5d0rpx1YBx566qyGo5rF3Pyedd5/b
KKZjz2WNlNWzwsW2C/qPtWMOB6NOhgN9cwHyKbU/9UJzCuw8H6ZH7J7c1H9zTJ7noRQtuInwAdUY
R+HlFby+1S7vXt+qJa0cpjWgCvk7y8UOWXTBXshyBlXNQ5ok+IZn/HoR+ovATip+Tivurw8gQ/HY
Nuo4CbG3Ar/cYRy1gfwH7QHSYJna1l29PMRVXW+FZLRl2/kPL1bjvrHLGGSO/KHisj3+66HE5brT
sUmKc617sTBOkdpBHyD4hGWNMoYxctd43zzRkGPBhoJN9McYBfLVpUHGJrDMFz3Saj3MrmGJfyNs
dIckx8MjZFbGSzRju4xCQMfZUD8tCpuOQnY0/O7YT8I+XR8Yr0RrNVdQVeYg+wqv2CEsoWOKLSEc
5gTpsi+tUJVMmMkmuh3IJIrZaX+k1Fx1gyHI0X6+cVFNHFDB6DuGtwedUf/Kurgv6/4cYybgnmY1
TUZ8T9Mw0aSx71EZw2MzUFeoNPSfJlSct7KlO2ClnMeFYafL7aOfEy9nFEQKIuSOLxX91cfAAUWU
qQYkUceWBmzDKAgJmXG1numXEOolbIinhvU295M+1mnqoYCnUsNhCf7Md0hdc4PyYyyskvuGc04N
wTBDgrBhbH9oNXz7EUu4QZG1MnNovy4IrxURQZSKljb34iy8grxelYjnIUHh0dNo8qfPFWqYW3wd
0dkBkXGMavHIN36Mez3t5QRJ32eQgyJlnboZ5KeGtlQNqXXtw8xc580ds1FCu0OaHiXMyixyACm6
AsdFaD7SKVmZpfs99ipqmt6zLmNCbpOfNCmhG4FNGJ9FtyW0vIe4IOohG2vKKmGd6H2SAbRcFJB9
ciagASbSnpfMN+U3FdNQGpjhxv3o76yxkqc81U9x9BS9+7My1l7ejhswTdGr4J+xzmdBOjd5aeuy
jT1WDhsdk38o7O/C00tq3mJ6y8PnIJFvvZ0z3U7lc6GhT4VEox7GJTbYkcWh7TAXZVLcuxFVm8rJ
EeFUF27jhJIhmzHgTozUJBKWdd9UAD00GZGxp+qT9hBkN5EWkLM6iuGsfxYSF72oyUsEIJljAaMd
EirHPPtZKs+VRJQ3+/4mXpYkSdPOQxGOqBVjEB4i2Esy/5yGVohTzNOr3unGE1qUgjMpetI53OEO
EOshNMr9CALIiKwlMKGd3lJDbAyjMp8Cv1/oUAWFCo7kM8LCB5CY2a4wO8gwXRA9D72LEqOKdoOv
aXf3absZTDd6scxPwunlU14X8QsY4GMFdfimbEm5RtA5PYeTQooeDD9mC2o/qjV5YBKHxMYD388r
zymv87ut14XTykphm3leQe8iCq3nmWoaYBNjoXIQ8jkLUYnmFa1qu2C+bvwYypMKZXPfpgbeuXRZ
TDidbaNIxI96KGhchiLFJgIlBoX7eAijbtwiw4rpBnjBq/RhPwB5DjbN4N6PjDceoV188k2j/ybF
UtRSr9tLu2D25Uev6WiHcg5ct0Zqb3o0OGDjiUn1SqPAtd+T7tKP7wSI9j/31usWWhrY6YYB722q
neK+yZOGhATfWF/fzaa0vM8+miAB1wHReJz8TLqWxoVsiRyUgx285aQN6dnHC9o520Zlzb7U2Ljx
XhFQwAmEAgOGoQx0fBbLA5qQaWPWlHpYGIHuKugcNdPHxzgz7MfCfdDI3Oh9jzgyVMWkRFZy52Uk
FEKIRISCGhJBWVM8iHp+TQdjeGbdehcjGJDeDoNdLqzgyTVuZsKmufNV/u6VL66Fr2tQrXVIRoOD
33LoHBcOpXczG/C7IEobF78IUEmOuCfd0PyYFT4T3by9uBXsqCIXxs4oUKbUlkAPnKHhNNvS3Pb+
9BBPnXun9VsYIF2WE9k/bpOQceqMRKhQENMXJMfHmr5W8fAFHaL7NPfZxoP1ujFd5W/SJkw+sqQf
yTK0v441YSKuDZhiYlqCjqVC+IU08GPhuBkuagKKgyGfHgOj2SMdz1cRJeS2JmfwOaxRcgXD0Gxw
NLM6zw1Wq2GkPotuvmgB/FHBYD7T4mXWGrmEcIYRjiSzF7vWsTHWRUS/QgVFh4A9T0M+NZoBezHI
hlu3E9MbmKJosuq7PA4bEHMILqs4RsMSwbQFiisBmEjvm2hatdf12KzdVFdrIwBHsgDrT16G/yeL
PpM1tvUUMARsQNTosMUjFZ8QzpJLPcpxZRevBZI9uCFEOFRNA0FIW8PaNXpvFzhUHfOEX2t0kpr7
HNqS4g2acertezNU2TcEoCVtoohWv1dcBNfA3tOLrbB2HkWJXAF9ZrMLjVCexgzqvhOE6h7NiFzZ
tkKo0sYvlL4GsDhVnYyCu13WNoFHTRHeDV78Lc8Y6I8lOFw6v2CEGgpSV6dPPMHF2VVNtf7w23/9
83/+69v438F7caFIxIXQ/PN/eP8bz30dBWH7y7v/fC4y/rt+z/9+zV+/45+n6FtdNMWP9m+/avte
nL9k782vX7T8a/73J/Pb//jXrb60X/7yzjqn+TE9dO/19PjedGl7/Vfwdyxf+f/7yd/erz/leSrf
f//wjYSCdvlpQVTkH/741P777x9M170+UT+fp+Xn//HJ5Q/4/cO5QF4cvP/7t7x/adrfP1jmP4Sj
LUd7JneRZTrqw2/D+/IZ9Q9X2sqjIWBJy5TClB9+ywtCUX7/4Jr/MPkGNlIhpXKExzc1Rbd8ynb/
wfFYQ09yTapXLfWH//en/+Ul/NdL+lveZRc8gG3z+wfpfPit/PlKL3+ag80Xlo8m58LEFqMkP+23
8tuXR1ppfLX5f9wYX1lSueDI1TReBhdAzZiHI4275jiuHNev3ucI012hftiKQrG0HsK43NpN2Tw4
sTXg4R0vlrU37cl4VLZlP02NBT0qGe5jxx0PrTN/nVItODMnw7quq0UXgoDuT8/4H3/Wn/8MzSvy
lz/DdZRnCUtr7dme5mn765+hZJjXZinDjeTgS2iPKBjXqEWgU83TCr40g22RHKMpSwkkZGp9YmJZ
9eHWw2e18TA1HmraJivwKw52GMt79iwDv2SCXWSsvOfYd9+cUvin6+fycDr7ybRNhbn3mIN/buLJ
hEwG2J8eMnLVVia3y5T1rXMNyD3WzDmabTeDwX0ZRjgJfu9OG+WnzX1sUHn5jRbrMam0Q39dOU+d
zMCT9yG0qARxPsJlYMQOpVwyYaeXTWdsG6QqD5NALJ0EoGtzogsaKrQImw8nTjJQenmIGXOR/hbL
k4vqce8xw6XgsI++GfX7PI6H7eCLZ2U7B0LGv5uD8o6WLu4CEeYXO0JoAyYujHayEEdlz2JjOyr+
1B2FvWjpMilfCNEtFEMDqkLYxvRgYiA7FckET6ZJxE6JQXGViODH37/arv3Lq+0pnFdSmwjrXO04
HjfOny/aoGi0188aC2hKy6Ismy1ew/7FNALj0Q7EbR8R1mbJEYOjCVo8rmf8ni72CPBjVLbsUIh6
Hwz6yi6N40VxCsfNJLCgVpzcE6Y19eKpWN66PqjaZ4vtiGbXeWPuA38msmV5KB3vj7dQoBUrkczm
M1VOnIb7OHVL1vBC0Rv3OIiMWXUxs44EITdUuwFAItPKSO+mSqOA0ORFJHPAGU2EJ6NF/iHpwm/A
YpMxqMJXe+k/ucsD5J3Omx+DHuiF12uUSvmInBfWyOwCfjG96EtSjlOx1dxs2/Z6SfSjKTGPzPHa
DqIRpvggNsJmBJo2nOxxHOHZ1Q35ZXoy7otuerAy7R0iPyn/w31qXteTv6w3wmFdE7bjLguf6y3r
0Z/Xm86yMiJJyb7z+s9gOpFboVDAAGOVDSTx5aIe65rXA5O/m2DKdd0g2+gwau7CCqPxCEtV1Ln1
4kyYluiQYJbtHRBWy7tzymafl1N2KIepfiBCM9kAL07RpNgXq1LjxXPys5IzY3cfP1QUOhq7fPEm
KfgPOMkp2SLzLjR7xsZ1O180HqWbIa86+ux8t2Zoe5tnafxqkcXVK0w8iQ80REUYohOsjXvdl2ob
ZfWzo+kDT7LhSHN9CeAYkUu6XI3aN7H/FtNNEFnjBsRv+CQ6QO948FmtrPAp0sif7ATvo6l8hizx
nH2rDfLK+rL7mFpfyrnOTromqwIpG2t0/DWawuKcx2a3lovR+XqxLBfJWAcWNYK6G0pbPClAvBrM
UumTSHJ9MKCqWTH86hsWo9zpXgZPr1tTo49IcwhJLPvuqfUm9zRzJDki1Jyg339SIWmkrc7PdRAu
MpuSLSPu8THyOijwZXsSOwDke+N9jVD37Pkea0Yx/8hnVIsoun3oRrzOMbobqvRk7Zd1+BRUOd1y
FEtl3y1Z98XMIfNRshPuwA6wdTTGvKIQRTMkpXGpilBs4oFeBkdlue8CHe4Low1u/36pMU3rl7UG
oTbXq3Ac+rfStcQvO4uYyUrpF5xraeT2qasghfgtm+N1qEg7kdYA1F+KJ+j6y/JLNJHY+CDzT3YE
Khb5rnm8PkBykkczkXJdi2naeVP92tVufJdmwMGUk6sXuFJT+z7SLaPGbPLqRsqg2cRmRAtb+w5M
7hREwaw99+j1+G/6EfNaWybaP5p+qhnv1c19D8e9Me96w7EoIOoHM5y9SyMHDsAt/iGz7itGdrxb
pMvcjjR1jtoFwztkcft5ZmKDkjb2DtcLxBcTkGknqz652WzclSnE785jDFj6NSbXHqLVddVCdmeu
TIvgDM9DJNG5g16by10KNDrUyDsIpeCiqmnf31xf+8JrUU11NcIOuQjzQE4wUuRfxPSexNdWiTtO
74JGFWLUsk/FdjQhKJLY8zrSR9kmSeluC+yhrwXFPyvsJkXBlnBxJasCrE5fWHcmXS5OGygObxV9
21UwUUh4sX1mVHYTWJ218yAOPefSu0dVEv08Af3cQynLEaPha372iXisMurkGsp3VEZrlK3VmVk/
7oYoW/fTSL2ixNN/uOwkB7y/HGhs03RsS1BgubhpHeeXc5kRMuvK+y5cZw0TuKwb28d09Ip96MhL
15Xvlcqzx8YvMwRHiyW26jHLqaw+NqZI9vBqGLWg/9vq0jlFliTrzm4ovXEY6TN5b/p8FGbk/nxT
ZbNYV1bAIcOO7deRamwrbX9cV25vfQwBS8iy+CSyYDi3WK4uvo/i8qoDYIo/T0iWk5h9uIrn/lkO
ltpaWVmuulgaW8tuuGKTHHMv9LZVPE/Y1TpMovk8QslfZs6Fn1h7QrAI5nIKsh8ttUcKbd6PCfkg
fokKWHnBiQQwmoRjrvZ2XKJNsrsfiROWaGGWQ9OEEGs7RKh2HbtFCZSMD8Nw1A2YgbhlKLGsu42c
s3NSFAdXV3iHVDWc44VzldaxwkDf+WQ5kmtDty99uX6shEMYViRRKWXlUA5YNSM0VsqMHTqOy7XV
BMhJR78qP1n6PPQIv2O7BW6lPH1/fdBkpqx92iyBk8jFutAdYrpXuxFVNgi82oMtDom1m/jrYXZw
QGGO+xQQIbyoLMIeRh/+dzhMnF2S2M4PQQpkNpyre9rB4xsJH2PklShfo/zVyFv8d8lL3a8bJvZ+
46b316NYUxL0+ffXp23+2+UpKVvYyW3TdVx9XTX/tI0rI3XTqgFDGUfRgV4GoX6AxItD5K6ua2FT
ezlkoOTrzPT9OLENnRgYvOWJ8s4SJqUbV/f/2ocGa7hVfabvNAI0DHQdUV/mEN5fH8LSDe+nivWB
DRd7xVxlx25xuZVzSW/l+mbhy2QLi0Ail8YPd+MgYoJSgIlmcuVBuEBMy3DwVqHrd5yazGBdF3Q8
jA6ZFoQsZkViDfaLoOtls+P03d+FCPeFA1jbq6MIyB0w9znS9fHvn0jn346y1H6O5bi25zqWZatf
thfXays7Ybm8NUjJ5LYFYPQ9r8OUfOR+CayFoYTc0G7YyxM6EdBEeMmNPw4VCj+P30fBBZXau6KF
femlDQtNk5TEXJmSxO+eEFPldwKQyn0LXdlLBgPqprKZ0hnqCYnJ/dCl/j4s6vEkIfpPDnbx9QBm
aIvKIrgr3EkSOjqJn6vydWmWLX2lYXIJ+CjiT4M52sv2XdyZSn3sSX6CO0KOc1+PnB6Wh6Ymrm3K
x++cUep1KJF6dFXLtklY4Np38Xkxmp6BVY3zOQKJ6KAC5NmuHmskNbfmrFmZ0k52p6ssg1Gpv4Gd
Uf+Hi1r/elFTOErbUpa2tOf8+5obAAowhpJeT8Nx5ygTt4cRYEpYSsG3ppuexwFFy/W0mb2CpSKy
e+xtArsl6t6F4plIdZuO4mAZVfiqxBzslYGlrvcKxk1wM9cdFvrb1o2jLViT4TEIB1qpSDojv9eX
63sxmSN7NABr1J+v8eBbp2oGfnZ9yw7QSo8J85oh1NXdMJ9EC+OVY73c2Et/tzFrk2Cpif4ozBLb
oafdkguEBunURzWEZM34tgyLxzwojwUtLtRh4xebPIs1IEpJ54sc7KWz2tfkqI4pbd2mGPbTsnyP
+AKzskeafJ3GTdq5nb32izfL5tFtP/cIQ5GUN8Y5KNS3nKWK0LwxKG+TKZv3OokOVDzJfVeK1+uP
sy20fFMVbQPa2LBxZHVBD5i+/v3dZVnLNvmXcoOehum4pqUE6nlbe3z+T+tUY07TqNtQr8Os2V6H
+LaJI8IWRQwPmkvegEdqKSChjI84oKj+oco1eO2KWBowFeKW1BtYbY3fPhRJFq0T921mSkYzXuXb
UWHrHHo1sW6c5XLe6dkwLmWUn6UTO/xxMRc56+KZBfqdaW6yTypKcrtbspiW0+K16SCAca1gtDLx
rc1s70pFkkcyUQ7V9mNET2n184utGI3M9ZWW/sxebPrbbmKOIRXhBb7tq0PtklbtljtWfKSXY/mt
bRx1+HmmQbGDPqnFzm6F6JQTe76z0mxHjVHvzRbtH8SNCZ1OUN4TZZI9qAcW85+nAubbxVuJGRAa
UIO1ujFYEnBpOLcysPxHyGY/rh1PATzKIODerYmDiArrpYxhvXHHYWIHrHJjxH3zkEQZUNFRrpss
cO5GjzFiruHZlTnyG6ZRLjGR6zRehUtRM9mTh5IHa3q7HAev5VkusgcXPdnKxG6EWPk4L0VJCcTj
FpXwplhKP5HQjMDagtvXnOxTpvpg3afD9BZKYw1WAhUJji3a72UIsFNQdGTmuqg8sS4cZgJFRHo8
IVKECAPaPqX8XmwhdNQL3eeH0XXgS6A9XwmaIJfrA2M5JLBan//1oVDi4Na9lezaNrR+fpkG67FR
FQLnmFV9lTb9O0cDplCVIrt+pG+eiH5GBYg+R4fhRpUlTaQ2P9aF5T/b9tzsDJtQRlVNKyOaoycz
gpEfwYzaK3d9rc5C9O17RCBA46lSn9u24LjE/JyzdbH0+CSNx52aitDE94MuzBDBeahwELa+Vz9o
ds5VXRNsO0L32HmjRJnbzOq2coRaV3WCPC3m1TdM+t9GEmxoAhYgCFEjlJOf3tZDYpLJ4l5GNBy7
ShCeDdmrYgQfvbvZOJ7ExAxkHv01i7918HNPIJyOkbvgeTk2o/sjx4xztkaYZ+kyxWPG2ux6RUI1
nuPjrD6HS3fKn2R2mdrpC7NYzXoYdtu66H2eJh6siUhwqsSLaQ8PYoCg3rU+/+QYLS8gZTz/2WiQ
EJE1xZbbKcB3OL7M1hR99QZ9Q99i+oSo6GTkZOIEDMDBcPLbrr/3+iAFf+xMyufPUhnJibHvi3hv
TZ06l1GZnZk1KjC1hEkZ/VB9IkuswetdIV/vjeDgykDdF86in3ipWqc5OdjoaEtKxF0Wh+Z2IlqX
4LF3m+++lXQ+993I5NVIEfBhH/KYNObTumwqVLqklTSk9O5DYzm8OsYWky0pX/xFBJ30Tz7GRxEk
0dc67k9GWA4HntmvbCDOpgyIqza8Kb3pAf0Cg6U5KchP3lQptxJ4kA1JYPEJh/B8l6chCjNcCoef
54PWSiGYuwAdaRXRvLk2ERB3NJCUkP26lGcMfrHAKRV+BLePey3JFHSR7Hl0MobZow0p2U7DtSmo
b5oWQ0QRgT/w677bZ5Bb1M4cyrV71cw1LfKkcLBmaC45IVZK4E+yAvYn0ZfgEGw4m9w5SVkCSpLV
Oh4ZY9SZJodg9jd5mQ+vRHhCkp9RuE7Izpc9TBqWe/q5m/XePlYqPtAIeDPpGq2Zleu7WDqPI/rH
JwQtJNFmdbOjPZP/hxOg+rcToMk9RRueczS2VHOZD/x5i7KlmSdcAJCm606sEFe4h+uD/b9vXd9V
+YB0vS2A5/qjuvj9gpFfmlIswdiO2Og2dCooWEX67JQO0s9CM1ZskFaGsZEegzEq97PIOSWUw/Ha
vvnZw5lP0UAX+edLGPq5eOyzFCYiXfb1zw8WEvFEX1Fkjw0ZIjWpG8wCbqPRd8EMmeolpwFpeR+v
UlekiwgbKvej5aN++w/7+a/bOY1fz7OUsl3mJo7l/vJcdZkaS26yFoCRpTjUMtacwh8CY/OmLF30
40kcHIvs/xJ2XstxI1sW/aKMgE/gtbwni7alF4QoA+8SHl8/C2DH3B71hO5LtVhkS6wqIDPPOXuv
TTmhJkgTXu53D+aAVcwfE7EPOgXfzx3Gvxy4SltBiPBh+dLgVYWMb7Y4Tlg+pHENrWi3bNyZFPS5
UvxEgWaf3bKHDFKExcsUE0PLKeYy5SSXSVN2pD+CtlZV8xjGsOJKp6ZkD/BSmhwK/stRVf9/Bh6e
57m6Ro6WdF1nnh3986ohW7jhUnbK3We7n3F2tQu172apFXtkI9YWQcLdS000Y3OvLUDusZOcVzeB
y+SmHEvXOppKarvS1NnLFW2pZe7jVvQzkwlHjEYTfbdsuJVLyfX571TgXrahbF0GAkxzPeEXV8bX
9+VUYs6HUIL1REFWS1N45U2rjfFaNoIQQPQvLZS+CPtrNUTIY5f9fH4YrJadff5T6deHWkqPh4YT
/+Sw0Rm4qEvltqh34QWs+jjEmDkPTjS3ULccXzrBUzvO7QO1Xt29JO0UnLs5w7BTBOcwITA25nyr
R/M5uJgi65yV0SaqnzD8a6zIwk+uuSvbR/ZFpPc2EX0espR5jNE8DXLIsTDSZsWjCP3ysziKXGiB
udlfDbiTSZBcIXoRdTypw1L8Fuzoj58dMnsyMt5OGvshuQBWhNxd1BD2Pc3dS9JZ/JWRGxwtZsu2
U9BAaOYG9PJmRHZ2BX3wJVPkiPhC3HDgWO+VDiFVT3zg+TsfMSTdKfzLNNQJ/6oFERqkLg59z4Cm
rPWfn/ev8yUsFRj1PuMa6XFnImSlSFZxomjQlNI/NwoLzfwakKchqMCtv7w8lbvDkf3iF3EhFS3j
X27YVedmNLQDhXxw5Yhirm0pSrAFdb0v00k/2JCV1kGOXHL+RIUoyRPT7YH7B6Vc6HFhAUedX+P8
sPzMYCr90suyg44wV3qSNeAEDXWPBxngqs0mVatbkZbPS+mgeyhkqx4yfQZiaAhieYNlqu6lnmrE
uERkkx2rQ7+8B5MNJlN0xbcRcdO6jwbcF6g1jxx8uFLxV4YV2fXL+dHBOY6whsmAl2GAG9Bi4MBs
3O0IFiSgYX+xdQvH/VS3KwRef17YlkX+n3WKlIauuS7zYNNmOzB/G4u4mXJtr9LB+5Q0CQ5VS8+v
GsLnznqlqy03ogLqhMuP4KKmLV/7tADF2fvyPWdF9/CuUazp53h+aOMGyQ07nTEJmP6x+UorwFmT
47R8pjGdjLNd6/S7pDN6azwTKS1qze0yuKohBuPMj000rmnzxEgZwLiS0d8jyDYwaooadLiihK1K
xAc8s0FDVyoxIKHaJX7NsBvztR6cBxOLw6YsGWDBqnRIGZ0GdxP71a5oNP/MFs+NtnzHzzicBx4T
Wyua3pquSMHe2qSjqcnkFC7qn9l80Fj64MufCG+ARIXFegvQ5ePPn4Q1byH//CRsg8XUsw1Ns0yH
4ftvW0ya2onL+4zMo7NocSsu+WOTWMxmWs875q7zQSucnaAd9WPTOiYnXvRUHizSlO7mkTk0fhHb
6mnwR9G5N8efuKm2KMBcpiE2hHeaPFsviUmeG3DXoWeFODHC0EmduHlx+h7viQTPbaMc7LuzhOnU
zr18PQ0sDts5DCe/ge0SSk6hFXqWg6VH9qlssQpSXbh7PJYWDHNCER6ykVA71oBLatjyv21B9v/z
TpmaxQ7Ehc/5xf2tRe3YeuEI/Erbui0xmMeCfzZrvwWpG211gTd7edBkaj+YnvGX3lOdRtqXsNPx
bMGygtLvR89uWtTHqR6RNLtZcwdpEq0MEA1mHuZfYtcaQY7L8Fg7Ehx22d5DvXmm1Rh9JHkEQy+1
DsspKPYtZxflaAtgi+VPudWD+OvwHM0zEXYe/0yy571Oa3x0pqzvRuq5+zDx4KZrkw4yXw9vhpju
vVPLTVYRNqpLZDQW+QatM2oEvIQAwHJ1WtpsloEVB6q2dVoe6tC2Tuh4vvp2NR6zuhzWosLTnA+N
uTfpMS53njfhKx1GsAVKeN97qHU3o1floyrxsAbOj8/FOgLDk5pd+6Q4AhcVeXXEWGC769N9FSMB
b9Pj4CrvUtvBHJkpJmKkI27DZc9YttIg0eYGaQXMOldgDyMuAs9D3BH6N3/CD6Obon5aHhLySv8+
47E7XiDLFtfPazOq+/cGvs+Gc1i7ozOZvLoMulzM2Cvil7wr+1Z2BjCenF0vDraeRJbqspscP4si
5B6IWOe3MMBAFTXCuehRaRJSEGoAMtgVm8ysnqsOp5ijnOpQhm5yyE1k9wznYfQZwt77xIuiAQcc
mpVzkhXG7padmzhe0e/DyCyv/2na5jWi41I3brxW7LOtQZ7MXNBq4C2KNn7yvJgduLfGk0djeC8C
NtC8T2gASSRzNjYFhWHT5S+knxCYr8uXlVX++PP64swdp9/WF9O2ce0h37G4d35b6cdqHLux81hf
tPYetLJtLo7Mv5AMqu2WOWEKnX7bhVm3Wr4MZUnXj41pU5RuiQt7diDVY0/rZB7OTTIggC5oSVOH
1rAKpBk/uChr12Tg7KGmFo9ZDXIHDQU61zHXDoNZhM8omUM6FSjK2hJwehYdwZKsbWjR2waK6H6K
plcPndo1SWT2Uivqwc+aYrAh/czlqdlUw0H42xxF7ufl3QkiVIRrjNsA8dmjV05XqBjGaz9rXe0R
ITpou6OmsjfCLkDRkgoAIMZ8ZVQKLw9F9gVRpPuO7bbT5auBsAGR5XguVOqsYe6VXyoxYx1FSQZg
Nz02Bj6cP3821r/KC1ufnaGuASbOoVn426E6bPyRBSVqOLzG+Tqa+4P55KAYWo7GnqjtvR0E30M7
bolNsyr04wJSkZHm+7wLt7jHyk2XuvqJdbM9EXarcH+2ppSvthtW19qHGOIhFn0dmKyfk8SVX5q0
3BSEnlwjdhRyS61dHxTjVxnixR3GGBAMEhzulTC4ihJ0k53MptSSMUBBQhdBCTQrjZwlxtBd+wDY
PH1sUzXT/cjg7Om4Vf6LFnGR4XNKP7+M0tjY//mdM4x/XdaUIq7B5aw5hsfWOQu0/tFozQHbClmg
RWwT6/tScjguzWdnCvNdUGr2oddnP9HYxo+kLT8szdJR5wjweQov0EF/ii9MiOtwApzPs+FySiSo
29pnHtp2G1ntKwjsnMroZenEz7mfoJVhX+CTuXdN1Dw1bhdBSpjHFujewM5EUt3NFN197NnveqEP
V9NrK5ZTSIkpSu3IYldYZpFOAy8vQ7p+KQDErLIxnq6SZaHJxPBYMyYCPYomv8V+9jiKiQEsuYba
6N1xQpqvaaZAxhqzFkCWBpZm0sFW2ryYwOuIUNtfuXOIXhNWc5kCX3/yJ+cWE8QRhG76HZLm8zSU
PSmL869e2KpnxmJtU9tid11ae0NdwWwcfgVx6L1NgyQoZukii6APAKC1atZChyfkWLtyjgSN3eyx
duh3Sy+AONdkb5+L/UgEwWFplZVzv0zSGNvVdmkcrNLQGOnFD7oeaaxO+aORJea7SsubRNhhHSc7
Co5LPTOmaXc24+kpGqLhCbLdYQ5huC4PFT6dTynB/Hctf4WIRL7NHDqBicpvnVv+cDjxQlie5E10
poapH5DgXrPAegdgS65ajnO7cWgmJhLfkqsIdSY0yl9pklALG4v+CMILATTyoVl40mKq2+Q6no5k
QqRjp5RABUkKldHjalCEZei+gZh77IqzHr0tk1HOBua2X/RypMi5a/j32mXxracu0UA6s8Pl1MlA
2WCphNfUqKq4OlYVzXz4vt4WAynOASl+YeI7P/Sp/9B6AueBz9JpHkEJaqPxWGKL2SU4tvcJ/p0O
KEHwkvVRzwRETPhJDJxOS+0so4sPK5QISbCYcN5GaFrMXiyHZNPUq96o1R6WaXiuaGpGor9/3ke9
VaPsxl8OPjnc+oOUO3NS/tqJeugFpQknb7lOlosoGJg/cSDipKRV/Q+OJi6uD5v6fJ72Y/tO9tOI
OgQJT1SW1N3SQe8DGa/npIm/zMin/mDGOdZ37rbPooI5MaODRDL5kyn9SzsPN/Wo3rtSEkU83wHw
FN5aiYttqQ8IWXtL9LLld7WZNuZQGdaynzD/zg+a5epn3OzFf1mlrN9VorZOs8RkEsQA3mPI99v6
bhkci9TMC3NI7mBhLoqdHLV4t6wkIo/+/nJ5U6lvbm2aHIqgjS5i6OUuHapvvivLmlE9z9FP44+c
8KILLFocw1lGdFtNFK4HLAGLeUuprOCdTII1vpm/dCbM2zAryaZ1Pqo8ja66T2ICLo1lRN0OQPoS
ZVKZhqdybj+4XfralUlzMekwbVTdkyquUkJdfQpacNUZmMbSr0APEPO26L79CVrTnxd3XfuXBsqg
2SSlOb9nmvevk34zMporOW5sCyR5ZxwJwXW5DBP6HletjtDb20LDhD1yuXimT9JfTH4m6eYUictH
GmRJsY84z4E8glkVOjg8dipy7X0SWfLi4M9LQggFKrfjI7S1tSNbRRyK9ZJmmXZe5HzCs6d9rDo2
QTUuvHpnAwwSWVBEePQiw3CLyT0b2lSeHb9+T1Dbo/e5LJ9nOjbPVYAnTYdWZebgVMKqtR4HOAaP
be+1l8m3z9KeVku1BZcLi3wFqHBxzpijk8IVI8YwCOf1mk4z3Q5hHlnQO7a8yDz4YZrBKK8I4eJV
AytDq1mjwVs6Qpq88ET8UOKNpsSo7nIe6S8PakCNkvrvlQOidxmlo1suTqK+uBkiwXYKnVcKpv5c
SwMxYJBFnI1ZFaXnAybUBnGhPyA4Q2reRnfoMG+lD0Sodaon4cfDtm3S5CWiKMcIN7rfnDQ5ZlpD
uis+KjlZL5xyKs4F8fAE2WrYLH/KXWP352vI/b3LjZaJctrBVsVa4FBc/9/zgeQ4rTLBkO1zeFhH
FZarGdfh63QjrfgtSkz72EL024aRUHdOVrTbPKZYFtGGeIzpES3doinTiCKh1OZQzHMOdCliU3jv
7ZTTPMcsSG0WfD67REhWqio5F7HpfRiacrnL9G5XOYqMCDNrsQES0DHifybGw58FUvqGkp/TcZPV
D86g7fPe6S56YVFhAWHoZwjDfx7EhEGIZgzcgYq5OT2WUd904V920dYPn/ss1+93J8t+qrkIbeYH
odwNg5/kYUQ2rc37VqwANC2rs2tM5j4DzfOMApK2S3Pm5UdnncnpfozV1o0iWGKt4d8hTAxHFFQN
n2ndXtndz8tGwbJUcsVk+kGphhClIHtI8L491hOZEQnI/c7CdKkKid06nZq7luczI6NO/otq8t+n
QXNW+Gq4F2zT5Sz926ftBY4/Ndjytu4ITw+zYGJhUdkicnzuxlSdUZwk1081l44rmJPir0z4eGqV
3b3kHiNIvyQUtQo4QxP4DdUyLPCst0Qr1wY400bLaRPCMZcRIlGzJKEjFH+F+kh4leiJvaUHNcJI
3JJz8fXPV/K/pE8eUgjLgA7ruIwEeIH/90pOKmEzaq8pyqySZWfumja0k1a1dgxkWD64pZsThWyW
D71dApOK1Wsfa2CKSEQJ10XvIdBMWmDfxLm5Sws4N2xtE/Rc8FHQnfq5ai1tNeDytOANcFbazmaQ
g8YWTMKCdmAECBqRnWJfz0ZkekvWZZof9BKBLefADi1mWZ2zhrDT+RqDF0JmjW49L6qxwkcwxzTn
s3P7eTIIG53FzGFVDDSToAhL2+Zp/6wnIT+mdepeRYxG//xOWr/XDHOXzXZQ2tDEt1mfftuOxQgx
z6Q1DRidE9KJI151lTi+mRbUTFO+2U3OrTc/RFz2KG7pHXoBfnIUsKcpUtEppI0Itk8MD64OJbTR
CXE19Q5Oy+TxKmqFSU1BvG5tDFVpk6VQo2H7UcGuan+4Jk7MfclM7YqX9jh35tlGZnCDikPEMxye
urpgquSKgTUmZneepjc5me3NL8Ybi3n4kddwnXKoKA2u1w1gWOjFfsAihpGXcGnIoUXwiO4nvv/5
zTN+35N583SDkaFGueVyMc4L7j8KLo2x3yhaFr+kCimsZoG8qlXOZsQksPDApRg9HNVxkOMxqhMm
wZkCqqe1+t6GL7LPHNYsvaMwG/Kal2hCBRn9UzSC/HGhg9/betrAC+oevPmtzQrTuP35Jcx3yyxv
+2c3hFOFBoDHtako5b97iMacLYJttl1/now7TDoctoLx3Pr9Ssf3hQZ6it5DEu0y9Pk3o4LiBAOs
wOrvvcYmoPQmQsVW2TumBeJkVQj2Q4grh+WAEnskAn8qpNE9f9Hd4NDN/3PWeB8l1Ou7ZWG1qKe6
fBnaObqrSJJjbccYOeGqJy2U2L4tvgM5IR0xT76bBW1CZNQHFwTS3cbxPkVaSEfYwloNq9hI2heJ
UA/lfhA9N6DX58P11IV3o2gFwSZG+c5CHHBUavKjrWZRN6KYBo5qFuLgCyQkkPRMzeY9WpUDp8Zt
GX103xKp2a9lWvSPndReWhncdVCzr3AuwT6EeXNKfbDYCVqyPsrsh6UAt12/WOPHzLdoOl4/K4WB
TqGrKMeRJiyi4q6SQDT7iJoWqZ1TJOWlH+FYWWnwjnarfEaa/BhULRl+UcEBZxY5QReLti6JFim+
mK0ym/wls3VxrkpyGv2qmjAj+9m5mxsZwmKn9mTb7Rxf1Tu9Ct1TbsDPgSVC2siYWtOmLbwHkBLt
2soayq4mtZ8HKUL2xyRb5bMyJ+CNe+QIoW9hulZ7Ir5SrAPS2LReYL/QCcK6GXkF6cnu82Q49S+z
eEAqo49Kfui8snVKL3qWSlYHzjb1oSiw0XzyeEbDffRCnQFnmj96lWe+Ex6OHU7R6OwNZpxFGZb+
ilraPswo+IjxyrYSmYlxRGoPg6tZkAKgXczVUxnBYrMnkN+D9b1C+woIygq/LdoujU/hQn5Kepia
9kS+94mGWUhfTd5I/6CJZmr1aalEli95k8+pSDnWz2/58lTf+AQPiQgkdFU951H9gsJ2+ioRbBM1
kFPIz2SzWJcj0MNRP+iG9D/HmCp2gXOn7k9vsvyz+N8HbD7fHCy6vdHVbCs0V5KUG6iQaEVyPbnO
lv1DJedJL5ZP/Kf8Kk5p6du8Icl0QRv85yER4ctYYLXz3RnpvXRsqaPdC4mFq2oZ4foKN/PnJDkH
CLcLrX7cWmntbHG5YzxOFO98A49Bjt45TvryHZ6qAYKH6Uk4WQ8iDAiQn3uSrp6uRsz44CjryN7A
kbXeBQCqKJfmg1XQikTLE1ztRnV7yypjVF62+GCknq4+d7zYUG9T63r35YDuuaDeCz/3iWknrZp7
6NEWhfOw9HWGzHwERXCeXJjtVuWFz6GgS2+2hcGxKnr2G8t81yG6Hyzn+nmWczQVPCyzB3x/rJ6y
GA96FQta7GG1i3Q7e7TyOj6Q1UKbv0evXo918oBIAxzWZD0LBEhvTtU+LO6fKiMzJCErdCVnGZdr
+c7NlhXHz6nK72R3dyu/LYlE1cpNkibVl7hqQ1jEokbyZcfrMIzKvztiaQINKirD+BIPEyOmGXM2
uT/IsTOffaSQ5py6O2mkpbt2+902xQ9URwQ7CYI+kFiIM4Kj7BIXsdinAzUeFq7kCWZtcB695gWP
/d+XlyFCcU6HlOSaokW537XJXf9CT0D93fEj/of0KbRMjs7t30x09ZY/JZNJCEBO+F2kxp00uCyy
DkbfDkwLJ+Kg725GYYOhzHG0zCQOZcY6Ek4G/uTiMY5uevHm882+lt4pn8CrpHqlX3CaaZfKr55j
GdAyj7HcHZlRnAm0rO9jSiUQdUDY4CdH58bNvhRxAoC9Tcj/MxucUUbz3VQe8RwRjLhPbSI5ufC9
rlR6/WUElElyZcBkNOYMVta7PMj7F2FxTdKeI+FNaiSMqyT44cVJdWgyl5xkL1W3KYWL38YBQSIW
4aMaPqGdVDpSPNm320RD2bQcCWHtHK1eL7emyr72lsAxP7XxVTlN+zA0I9GFMjvJqZYvmMt/DQB4
YVW15ZbYxuCaO3G/65ygXtNUN99RD0EOp81CKDfOAs2ehTzxrgnEq96mWIAU9fz3zsgJKM9JlIpK
0NDAs1zqk+AW13pwED0tFIzDahspXDlubP60EhAFTs7CFRQamspZbUgsWnCIjCR/5GwL+p9/wXFd
jJdVFl4JgI9PgiaoYdrxPXMjdOayPn+qVBmUfA+w3sObm53JfERnFG20qbwmgOEwRRvPd49ObTg/
3KF7H2LSb+fD1pR38T1CocKS0M4ItFCcRNqDqOqz9+U3qZQqV5qL/3ExzqXFCTHZ1bBgbkdJ9n3S
AOX65MigvHv+bF6J4pK1/kNeT/0V42lzU4b31KH+Wf75SMteRGXof1/ZqJRvy+KTmCMoPdIaliWm
J4U492vGtJbWxitt/tiZmOtrZJFvvtZaL7H3yxYTPpi5qS8ixupND+LLxYhywbdZJLsMpNS8tIJM
Z+D50PfVLqA3uavomIQuIVZp8ZI7jXt2QeNmU3nRCmPY9UP0PYtLscMCc9PRDh58tKuSCuuow2nS
YyW3gLiKTenOk3e1JmpmWOOTRaVX/2oTZBaTUF/6tFqRkmatCkejMeE2EHqT6SejmVU1WXualswb
Go1wLAW1IK/bLW3yaZ0mITY4GMCVl7rrWpf6dsz8kqAETuejiRDTQCmGPgQIbl/pIdQi9pagAyAb
UP5H9lXV475s+/hACcFJl9jCDazHYF8ROYEMGWYV+pAG2A6yNHGE2rk2Lf9t6kB0FB1/hfgBHYsa
FB/ubiB/Bc7FtzQrHvI++ynaFnvCt8AJHvMIeUc7HLw0OonSekAtWInqm5OJq1b2P0uZr+MgedRl
cPbknnbGscW36vn9uXXCF8sdAYVOzcdE6OgqmzhoGU0KgBxMUK6TddAzvMsrFOc6Ga41o2DWtxNx
5fjGnxwIG0SvZmkAXJCiwh+5QG0kAuh68pY+cjFItoP+Nuj0x6UiOFCRGjI4P3xKNayWfrg1QMTQ
PJ51pEWK6AW9u5aOu1FG0N+AvFi1fcp8iG9y8EPC/0yCeiyGsVmuPYfZOmstqCGNDqPJLH4MtXFE
Pk0JPtndU5pOd53irHTCC6DxLyKvjjjkYH3CIW/ogIVcNFPSTKy+7WOIV1UM2tvQFQ9DVlzUDL7o
4K415NfTSkQo3F6iZHwxm+QYaPrJSeSX0QTaxuHj4vuQjMe+XykObowwvJ+0v9esVViiW/am2MTF
qHL+qib9amli/jTF2i/rBME775gPP4PkIxXONG8SYLo+fx94maPwLlKrfgCgf/Lo/KzsniK37MK3
ikSpHQCYw9T29doc64CwGrjElQi5S6HZNLKEvzHeGYC9x2Zzq+LAfbFDqNN5mmzGxkrxc2D3DesM
QVF3N5XYzsFh8NgONbBfrYDFE9CsdOhdKnMijtKhlnBRFZYpGpnMSi7lo2mVz9LPIzJF+gtwsher
6NTqONgZ5DzrFuOHuWZNQmJ3mkLJR+kTIBjfN4YVHvuREB3UV99c7JKN1RNHb4Coo0KFOa1DZ5a9
96sDUeQ1ZHkzNLl3ufEDT+47qZme/WTQWqJrwjG6lJBVk464VWHCL86FBXJlBaNg2DJu7zug552p
BmS7FToorSSZOlLloQ6aSyjgwxVC+9oZXg5lFGp36oJmydFul7fKTLiVyjcs3/c2j78bOnEbnQ5n
C7xxIhgOsijQHwlBUwIzXA9t91rWJBbahvMRk8JOzPDZ0RmVxI55Qm7TZ0h+Jx+6YcsbSq43EvXy
QVotn/+Ioaps8Lf4zVPgGV/weSZki9lXnywpLgVM1jVYCJ8AhnQgQz6BZqMlEgw+CrEeQKEvDaQe
3qDtgKWOW70n51br+lcmPBpSi+hnFIo9+KCVXsKIDoZjI518HaRARucX6cQjcTA28WVB4qBc1OlU
kbxZjheyvAifsCtjq9XxJaRLM18LCrKADG/ZuM3pApcKcrVRJR+yihmhZDsdC8taZzC/TYkuTNIx
PLRO+WImYM7L4Vnn5W7HNndWRUS2xIwCFJrJCw4xqtvioKr4lx16fwUDOUmWWhthoghUmKmv1rgm
4eZnALhwlVverwbBIrlqUBESHQ+QF5fP/HciJBv8DASPl6k2T6kdgc9j7Z1CZP+Wpl0yO63W3bir
3BR4GicWThHAIEgOJtSvWftj+oRNuTi5cLKIPPXjbeN6wy4AVtMX+9BQ4anhZzU7JfgjkC5qtfHS
hfxhjJnNmmN1s4lcK0lO2oDvwhcXlq/FVGyLLIcwl48CxdR3w0qMrR1hikYZKE7690ohEW9sYrZ9
3ZbrljIeZL87rq2KeC5T2S9C8ziOU0AdCj8lTuSkYd8GVzprZugkF35PeGQemdfJjN7BtPZ7TqD5
oQPluW8rfdggtw5P6iWxSR+vjPzVEeNLHLKyYGaNcGvxDzZ2t2fjP9p68r32+vGajv1Pz+EmbdqG
hHCdH+xImrdohXGp5M62t50N/CZ1wrjK/K3ppjWNNMbZMZoYSpU12eosCiHFgoSYuOFdL1ZkjxHw
okdnhLs+e45ZwRRIRv59yN0DLyazWPyZFeQrkHVrhdtlK2JMllb1S/cjUjWzOYyiBZXCR7V2tUaS
HNtZp5FPBW5wcRgiIYGfEezEuGCu2mkqag36vi5VW46aOCR96xDomNSR2M5kaG3vAA8/k65HKnNS
HzIHx5FPWKJLNM0VI8lVTNpHqNFZS4tiTavol20H3ydPrEerfekr7WKLjAH1QCUXvo6phMAxPIE6
erHSiMXPCvduFJPSZWRPDJHSo+MjS+0t80h1Nq7jPjW+GVQigOLEa++wCOPiOhlgDE81iUxrcg2w
0+Yw5scmg3RO1LKRBPd6sIJ30Dj0Qoj29Zx42jlF9TXjlyEHyPxAYb5V/PqbiSYwFnb/5pATuo7D
CyqOj7BhLJoMz62PUbEriaHOyZn2suEvysbiUuUE3JNs6zFbvnGqkJsxy7/0JTGrmaULog2ilgDm
kko4J4M0d5+6rotPSrdiWiLhgDTfiG/G/JBg6NhMGncFqyNgK8JbT10VIqTmq2kk5zOO+mMbxvKg
cdkGlN+QWDmNODm+Rr/vMK7xnnqSBYh6Z9twcR9FFKVn5p1jhtnBlfU19wnO7lnq84RGNUprxp6l
/tHNfIOWea/eMz1uWqzdbeh8bez0o/F6/H+kCKah3JF9ZlTF9wngHyk4PSHMXhWRatN8nQjWXQ2J
dhgDwJ5ZHm0QsB0sLx+2SCWBFWc2MUVaXV9VWL/YsxeK6UG0z3OItOb85UR6k5fX69Av7VdKP/1q
NSF1mRk7r20zVldFKshq+a6ya/oBQZutHMewXxO4EVR7pnkKXGdAlqnsb47hnyD8VW8Cn+qhkwH+
RLgDfymFbXNw7G9qnBk3+ABJydLC+8C5Z87vsL/ldvArT7PxyUoQ60XgvbfL81P7SD9wABDEhMrB
2beqwuGnqzfNGYBhQ4/MsdZQ3+hQOdhiTfAQbIikzBFNU4ClqznkKad8zdupfnSq+i0LzO69icr8
mHhZvwmnsnu3XCJDW3aXYzF/N6urZ9UL+dhUjfVS1+Bj56cnYnsvhmTPWv4nWLctfBnO9qOjyL4k
WvLeTZm6xZrYMKQJ74hgw/vy/BR/E8ZEC/R/n4nMiqlNm1w8w0/oDLg6y0CZNWuBjwIyZTDdlwen
SX91ZjicgB3+/ZRhVA9yCqfL5w/Mz0eMR9wplbf/PCWA70VNcRaMnDkFt19IVjLXoDKKgzGlzdFh
2s2vD190xAtOda8zztDyD8NBQe6kdXTtXDd/GOPZq8ni9UHa9iW1yC/TGmxgaddYjPf86U0XeGHn
HxAD+OgmI0DOTMQVuq928A0Gu12n1Y9hJyYCVgP5tfDsPQKLdj8WmUYVgJ+y7Sf7OqFRe29o43EK
fK/0ursltUVWmJdq77Ie2j1NHm8bOBpcuVKPDggfAGFODZGbTk94VJWC24VtiAc0aV682jEfiXja
A3rur1zhqKNMEPCep31lNYSbBxP2xBxEfzE87Crz82CaWAzigbDDXs9evEY88FfXFOlJt8t8QNVD
GU1fpli91EUAfy71djGDj2AVTSM3eZB8C8bOIg3YbdCMFckWqrt5S92eVJukCzgoqnU/z79NQd+G
zI6ANkbWXJnrih3qL+/m2ikA/TbuH2URYeBTrjomNFwvVo4kIs6m6kcdk8xumOKX0chbpRnjpdFG
e+33dFqa1Ff0btBAp3rjPdvKaTd6ZYS0EpawRtQnkRK0JbW2BBjv9se+sOUlDYdhV+hudLcFaMTW
UcbDEHrtDcgHZEpL5n8N5D9ti26090VTFn+1evVsG/VX1baHUrb6C6xTsUqrMTlZ9fyeNrm2lUpm
u+W7UebuLCzrtCcS/R56XbshJth7ZosnpsmNyjdbayyEHqU61CPyIx8n6N5p6Zq3Vbkb+8J/p7qr
ZPOhaoi3LKHmOeIs+WgSvQNJmm+gQ3gg+tt+pV6zN3kwPZJFau07vXNfu0Q98n39IyEBjIjZSN0V
TeoTDZ1hmyu7+ZqTMLb8BM0wuSaUxbz2gmhs2ofTLnnzgya7E2RX30llAypGowvfI6Uf/IvECIJ7
EVXiUTCvvGYTXLNaF4910vgMloo3wqTMh2Y3xpkKqSnj8jBZ6sXoM2+8tXaQ7gjma1eT64p9ZrNU
zeIYM+sERwU49MuXvha64LFnrYwYo3ifJ9Nfyzdyhv7jaNoHD2HZRcwPVmOL8/LQcNHVKyiN89kS
zLAYm/DAsPS1n2UPucz/flgEECLC4rcC15WcTBwEy48s8oj//NzyXNtkZ9Hl2ZtCW5e1LlBM6X+r
8RZBKK63njESouIRcF/nBbMhT6uO6GyNH42ZP3W5Vn2Q5fxDuLYC/hpX/8PWeS23rW1Z9ItQhRxe
STAnUcEKLyhJtpHjRtjA1/cAfG779K1+gQmQomQGYK+15hzTT4PRb8xKYSVBm4NPbX8edhR87Xm5
HZd2z3VsPlwlWUgWSTiSi10Y6no5aBgGfWWZ7fvEqTbhoNqXyKqaCXwmN5s0Ms6R+WHV2CmjbmBu
4dQPTjZA2m9nCYDe/K7nQ5Nn1d6qSo3H0dWj0/KI5bE4cdMd7iayZ0JXqTZlS1k6zKTspHUB2jRE
1mkkp0Cv1+eMl/EqSwF/XWuij553Wmex8sso7Ve6psMP2irMPmBVnjM1Si9mrysUUV78pnjTbXko
IvtrUWXt29TxObdjq7kgC3N8w0Dk21t0C8lM8t4KnjrlgvQt0UZhIfS8R+oNuU9b2D5CJuEz6OKQ
8o6HDLF6zpyYuQwwqA1zQYaUea/eRuIv1vMTYQ4JfvSefVKFY770hcBlD4R82yZO8VkRIGS0n5kV
xZDR0cOLgW5uHxUXez4ui8JYG5OLNFNBKGEJtV8lOKIZm/Cq9E08rh2zlZsUmc5mFCUv8LzpaASn
mWfc8NsZj3HtyH34Gahxj3qQD00hlPKZ3nT53AK6Rrf0tOxIgfkNBRrpuFp9GDM7QraRxHD7SixN
y81lw1Q6PmHlWVnSZjYTatll2UCr/ufWsmsKjxwRLz1mlY3Ul7AXrmsGcwxyG7zVYBb9C0WEty7D
2t0SNFCsgccYrDHAqIYsod+pBUjvGl3jpsy1DgaOO1MFYi9UiZKN5smRDFVK2KHNHpx6Q6HKF6Rl
nIqdMhOHUAjtYdkMSYBTXpPAJrxUx3KfxdG5qOmb9VjXIax+TrmlHpcNk1M6PvOGNBBcgcvB1nHl
1mrDp78PWW4tj1t+AgvZfx687P/X3cvusunoI24qHZYxAe7lA+VzfQnbeFuKoHwIBglrN0uxRdYh
crN8PrjcU3tMLjSrOy97y/Hl5zuMtStbjwlNn58u6arqwe5oWmVx87Ic+vsDWYJNqG6hPCzHFEM+
5RXxYFwFecHV5mEqaTznkbFRsUAfsCeSthb2L3lM87+X/c8udeo3szPxVYINMTzvpWoxxVesfBQI
NNeQyAEfYNCIftD42fQC7Zs7fpJACux7sup1XJtfw0SkGeADHc59FjzJQRgwEWatLCbyp8wkHoYQ
+FVHKeO1cfNU13r9RPXR0S6TjDzm3XgKHj08b9uqmd2JQdE/2QKHa8AQFHwlwXqmstObTjkjP/w5
hPpJD8rk22MIuioshaJ2AgglcDChi4ubPQLr5BECGMMU6ueXwsne44pOpWyCNxPf+64NYFvH5ZS/
gz/DgZdmn63Vqht88eEK/Bd1W65HL0E5XFWm0p+OLkASGKjinaaxHpRiqvkzp8+gFNpTKvRHSK+s
V4mO9dv0Q0tq+yMOtJIsmYrValm1yIeV/tmSUb5VjXrcLPCqqbaCY4NndTZkqn6TcfHsZyOcmk0/
88qsTsteqjbxzaLtDsJBPC6HwDFOW1HWt7qnY0C3rLwPo13cI7skcG9oDPLG8NkWXn6AIRhtYwOT
TltG8zBwvkmfDU+UWeOr9dyf3ViE351TvTXMuJ8zaqb9qDnODjto9oI59WV5gKsSxBcPZQlQX4kO
mH3D3QhI+4ebexcp9fA7aWyxom3k3kMd7kBPqsU2jOAddiDQl+ewUyjutrV1Be0CYg1s+Gs6YkYD
+YMyBOU96ityZLMkfXFqcxMnVXdaNpFuwM9us/dCSuBVSwBSQ48Pw16mVKvIwsvo1LSxyaSkPRiP
L1zX0icvExjESPzVijE8d/oz4abD/P0s+PqPYBaj+bSfclkSkliDMRr4NCRh/LMjhXrUp2ZXukgL
IlTf0Gjyl6HEIuzRIkuBVdGPom40vG9IX1ymBHJJYdonjIcBS4Z80zlT+x7ZEWRBA3pg7BniPdWU
4wQYhhyZKruQh8dndz5ORfrkoUYYJ6265QBz/myInLFJjSBrE+2gtitaYjXtuB1vy6YO6cOIJFY2
XGMPAjP7Y2IN3mNdIsPvC0Sp2UdfW959cAywVLnzO9Vb775sGJAPW1iLif/3mK1WR8Stz6jlmAAR
NuBXtuwOARJxYVkUeDpKBSctnK3HpF/RJZSK1uMTVSnPNCZ2jUo8ZWiYNYka7ri3mu6tmTMxokwA
m+nmxAwjTy89mU+HPvrmkiFop47iutzS5luo1MOV5UrND6XyGDqtvHptIq8BI4vrshvjO6BdUb5m
kGZXkZIPN4uZwE3kbn+zy4ECs+8z3g92l2OyUX5rnp0fY1paVqEZt0XZ6EhBRFFL8KtVB/fcaOwD
k1VzzccQqIvidpeSJCOMx8TloIWtDuGUkIYTpdrRw6NMAvWQnNWuY4Y1WRqt6giKTkWdquiJwUpv
Su5VUVr+YLbfXhrm12aUv7IkiV9ojlEDFS0Ogan+0kCYrDtWQ02nXavAemKl7fLs5RTQ67fMtVGH
zUaPwJ340mMoRDS9SVBtBz4rU/aIWosLaUr/3jT19NFH9AQ1rcl2ilk7G71z9ZUYw0aSBmrhDVpu
jlPgnptwU3Uqd4ASeYJUYp34408iV3i3eks+qukAAU11fytTWeRzVBmCm76ZdkVklrTxknXZ0uBr
QWRuQJTbRyQ4NtklFcSOjoWCybDdX+5YjrUUorzK893LA9tQrdCWz/sB+RwFglJxR4Qj91VY6Bdd
mxrmkIbkcy/1y3LMRvX7z6352JAJMgdz09hMo2JyfpkP/n1MSS2nNpp6/PsEf55lfpgohDwSfbX/
148u9y6bdETdTlBz8K9f/vfe5fkY3A6rQMbddvmN//U7lgfryOiboENWPv+HloepxoSDAcjVdCDb
+s//BU3WAACLEs+qhbc1RW1eWmR+O1Y3NwtU2DFnXAJUUBmMkxMgtiLMMdlrRmBvCtkNwJPM9tDo
NPMZY+G1m+z0KEOh3jNRooYH0TFNEEvdknNNoDgIedPmB0WVE5X0N2fvXFUTn+59dZ7y2hPKpBLx
gwFPkum8bbq+v+IqvpqajI9ToJG4PoDbYYyTxzu+DCNFtDVu8uBXDyb6pgJmui8bE3JrW3f12SZZ
yEEoMuph/8gArgB65/1oXLV79Jx2wCXVQiAYvi2ZfCg4FPaVZWsPaQO6z8R3peWGfXI6E3U2gOqt
kZw518VvXUd6pJ6bxEWOab0xvSnGFU3UB2KowZDWUYiy2XC2M9aaLjLiFRiKVYTglW3v8Pv6e9MQ
D1o2nc4qvLOvedE9B2Tjdp1m/sjIeaEl1mqvTvKSQApS+X97JA8eKyOdDhT2O12MJVNWWqSmOvot
oXhb1FtrhwwpH8muWDmC7y9mEJoi9To3xv7RHqHDEOnSb1PdVZ4dEXrQZ03he3UVvoBEM4/oamxq
Ze4lMRdFcl28xfNekzbBPfPCzXJfR1rJM2Hncx9BkmIgjOmXbhggGpZdfdmmnHmPy+Zf+8DLONnP
9/RxVx//7tpO4kwQf7gnMGXuGxjR173XRo/lZEWPFd4fmi3iAVd69JiBQD5T3v65b3lU1PiTa/XX
AL3bnw3hd50fdBEq6/89ttwCJTeci4aomf897nWjc3WWjRJgWCr1hhHEf54plmHOysyCXagzKQyq
sL6HPcqTeCi0E1BzEulejUwEm+WT19d1fB+GObVR3tAoBZ+ReJ0Ms/+2U9rnk+EQcAhhFM2QUW7o
gTDCxHqxCo3qkYAg7zDK5JfhYAJPM/seDJZ1T2QIw8TOtgGLrFUoxvHOaG+kb9lFO3gRBOsO4064
VYHIn+8ktonYH4zefcjH2L1UFYytrslPRO/epjgoz07cADJMpECQB9LbKUtCepeD6qj+c7edJTEr
yCiysGcGiND5kb+b5WlwNiQ41J/Vst0k1QRRiiveDmNfvHOraHpHcEA96tDLsPG3AFJ20XlwPEkY
+ioBBgTDjFEgAt4/JwigwY2+5AC2dthTuIaVeFT1DHRvzfRXH0YCrats2Fo9gwmvqCcYUxEYs+6h
0wt9M2p0sstQG18lzbjV1A5kBY3FCKxx56mG80N3Suc6QibH2sSjLAsxAppzucnn3Rg4w5rw5eHE
u/ilpbrYeoEifiiS5mPrbiny5EV8SUOV5LOCX7EG/BS5o9lvrW2EgBEq5Qy+33wBGuMXCFT2dEyq
HeJcbx8Q0bMqCaEl9t52xX4oHRQmaS8weYwGKyyNAcS8ycniEwQfnYJG+eeQO2jauSnOnpVX6mrJ
Oqun4alF9XHo8I8h/fK8gtk/5Lx1Rm2NQAOI/t9NVhPZkc4kisqqtaMTqNjFvWWrylzj/D4fXgrO
ZWMRErRJA41BuhE2W+J6wp2RdvprqBONGMcIzE09aV6ZcC2Hg5AVZJvlf6JLY1uxtzjv0FPNSaZI
NNOb5tTZzWJayhhCPPzX8SI3AWf8++EpihPapc2xSLLphC53Oi23vDFqqYAytE5jfgqgQfw5PiSG
PE1bpYqVL9qRq4n34xcY1S+MRKht8vSHTbSwH1WusSFYPODCkex1EvFeRTa8JQIsjVtN7YXzYAsy
jxd+uaXapaSvLGkpzHFxuWzj2RnNYI6cw1aPiXzuTM79UQ0ef+DEb7I+osdH5k8du0xiQ49jURmh
W+adS8gfOmm5Spj4cnNK7CtOlpzTxX5k6UFrs9T2yoR9OtE4k/dVf8KH3Pmc6g9CqaDL2HaGqXjg
S0S1M+jZZxCDQ888AbVTIybRNZnu0xY/5jZWIYtkrzgK5blXK3lebi0bOe/+OVYOkIrJxfJxYtAU
KtvEO1Pb/7MBX+mdMwP9GViBbd3XYLyz4jz7CuzAgQBVuw8OHqdDWcvfyby3HC9y/GGaAtUu4dI6
xs4dW/NFdSZiVDuAVWVdEs3V2A69ciYDatoMRAWxdBByZWC8fCiq7ndUaxY4Jl5ko5m8Q5yMz/WY
uyecJu8sBU3NMKj1PzE5pIfE0t/A3mRny2oVer4jHyevP+So62tVUQ9NFu/SUn/RaKEfSywvx8oM
XiFi4F5xDY3wP5fZ82CXeCY6BvBeC8ICv4GGlH01k3YL8mn9piHKso6BOhCykx0ioss0UoAbVR5y
hU5foo97h3j4JBZ+Emkk5nX6F6HKT0Pi4qvDIww59GCIslqblXrmc4E7Wb/mLte2/Ao5d5b08FHs
1QZJDjji7WRjywBg/UBe563WlBk/Iq9KnoDUDDx9Pdq6hmTvq2QdCCT1TiBmfyrGa5n0w3aA8gWF
OvL1lAVC4UI4bYQvy+ehUuRlsgWZElb4K23K9pAQMbSyRCdIHgdQo8ts1eFBXCVu8ek1tT+iwh/5
PiWhk6+iyH5WQ+lsunDYdZ5OWTATFvPBO0QDV20FjN46ZEE8Eo+VDwxRXOn+yKxSrNU8fyCJpYWQ
Jey1ESexL1gdgdiB9Ae14zwlXrv23IRLYuCdwEjQ4tMg59KjuNUlXGovLi4iMayVXv6APDhsdbA6
eUHzNcnjwrcr7Q2eB6P3hgyP2A7XtZY9luiUfTb8Hy3jKGUPJW0M7Q2pc9aPAuaHOvfAUXFf8hD4
igy7i9ebm9TAtOgCw7yW2psr2uK1YurISi1PGe2z247GY4s2/hL9JORCP6BNIrLTPGBseJIggcAz
beLa614T0bIES/V1niOKzB1VMi9WL5ZXhIeqZbUD99meaBjIQmep3ITtPowc0LaCpWvlrjus8BvA
3cUqUF2dwQIK14zWzFiUSJ8cwHZ5F68bDXFcNpgg9Qukro7mPmZxd1YTuv99Q7JwTVnv4qfuWvFi
hCTT16nEYpoyC2DihZaVUQSQfXM9whjMY5Eda2K/nTDtUHlh1u5rmFFolXciWutp94sW+EFCEwul
einK4LfKkGZVMv7ftbbcCI2uDuZMgCUMimNwFsj5Um2NWFqqRAukgG1qnAEDPYsB1XdVIsNXzfG5
lUZzon21Mm2xtlnMkiFSFX5CMg2L4OFHE3mKL4NkP0aGck0MOm/WKrXXuDxG7EE4ejqXC3KsALEy
eyVBXhzeG9dTtgbyQeA0XJE6o98bbcs4zAVejqyhfOTviL2ncvTsdVX3pBvG1EOOiyYsEXs9nJrb
aGMihfVJZqV70Hov22OJeaJNxuzX3JYRUpge5MWoMIWE4JGtErP9mJFFhkyu9mRbJwVE0IBo71wU
Ft7aAV1KhSIwsMirV2idBUIJfBaCz5S/18Aak8M4dN25U+vxGBDLIUpiR6GG1GesK2BCEu8ASPwT
Nnn2APIPihAixySm0ge6ilk96Iptpjr9zjK1r4LhysUb+A9NhhptU7PPnlnZxioyLm8rGPSsoloo
J2fSrhCP5S1mDBhkK6+jm9oqWXnPkqa4MQVc63LOd8RUk0HIX2nNpFwCpmxF1ZJAIDvLd1tWeA1B
sOtwSD4ZF7YXq5ZiayoALqA3v8wZaBsjJ9lQPhl8LGbB5niO83I6yyRqOtqm/9lfbvVTqvgpbdc/
dwwK+uXWSGpQQa3mN7EKDXYSB82Id6IBo4D2A6KFIDkO4e2VfLzh7Ho1J6VJOyqdjUXKM3caLZxD
jlgA3S241LSnYcw4VA+15xGdctW58YpzfJ7VJs0HaJB55hyCVGU8z7V+M3Ixwvhffzk5g1XwNdsy
9uYBjY1YCeOCcLZuP3hHE4Lh4igoGve7FmQ42HjZV0GVrolDk35WBQrngCAAyTIiwhjm/lhKkkDZ
xAkstHLTFEkBv69pHjw9M/wgIMOH8FcHhm/2QA63h5xCiOukTbcmbsjfBqRO9rJinnUXgpYS0uZt
4EvFnANV24vfOb3voCdg49H4qhv1W6/y/WBOhTCdzEBymIlvj9q9p43VJeudW6ykKkYtZFki55tc
zz7fwNGaW5CIy8ij9ums7cizmJwDt/crzvsTfXCk6QLUDt4sTWQep8iQky/KyMwEiYyVE8a59SbQ
DqKt6UqMoMh8OiYIf3o1cur7TVNTI0Caqs8WpoKzrgbfmKbQSRghtVpkPkdwMHaMklCAcjVlrmdz
MuEckiLfVlgHTYiA2vyoSI1wDc6fPXr0XCm+NQMckTFnco4hOlD65Ah94a9jOjyW3kfFqHFLh4KX
LNPR2VIuHTul+hkEuUNN4rVMtzzvOlnFr04bLiON/TvdekSciJtWnQfSOg9k9tG21iNAlYQoEJe3
xmiMR05qzboItGwfEUZ2N6jbQs9+iK3qbkYNeLtAV+DcIOMB+Ee/XQV+Ngq4u/Oe3Qz1rZXYhAGZ
dKsmBFfQKwJdeOSgXqqncO045gdJCZRDWbSr9fHWlZlxWTZN0xsXpamqdad5OawPdpc7bEZtzATm
B45mtQ0cVrnLg//+7HLLqGmkJgZwov/vRyNSJRCuF6XfdZZxwc+EOnb5ueW5nF6/1nYLbW7+4X/9
Sr7t+jF2bV/U4a+4KIYNC4ZN2HXTJ9EVBNwi0HhrvZKeG2ZkuhW9u5b6YD5icITEFpn5g97rpA1P
Kv2VECogoNhZliVekMTLkwpLJeMoPp/XIXZIxnVyejqjugoKZn34JK7ogVh8aFFD+LA4tWQWHWsz
x+qaZfl7XpgIv9EgnvQ6oYFFbIHIthqB0E+jSpA9DTnykyv1BOHcuy0RpQxpVYSyjXJcdivb83wc
kNFu2a1tBeJXg6sNKYHcq7PgM8Q8erab/Bfz+eGZLrz+aOW7MnocUzcjmZdNZae/XaEQiz3vCYOg
2VRTs61jhfca9mdOmjktvv63ESWHDqrdOqtD8nLbn6TcMVKDjO+7caFtWB+qvtK1D6IenCPBQGuj
bLS7kuBowlC+gZSZrexa5A/JhYg1Ymi9WO6gYbv3KAQlWxcKl9wCi1QEM3jKiq9wwIaQJlW/K3sW
Zz0B9wB5wlr/GLRmTnblazO05jWr2m3mkPumVkxuwrza5f2W1LCDK+xPF7vgynbCH07AmtKWN+SM
AeNptJJ1BQA+d6z30gNk0Lh7Q4+6Wxa2w8uch9Y5DDHR90e7zJn2U5cCJCwH3a8rzAPNwNI/YNH7
Cv78wYQEg4keGXp5Kcz8kUnRLe+anZxq6uZ+n3Q1CZTRtkyBymjRqy2CD01jBaSVyqEsiYUQwzVV
NlrioGEeUzCjeENyo9zi6n1ImvjAJPhOxt1L7ZUPTfg40TwVMBPWUwbczonLFZ/umxtmd10/dnyd
xej8Ho3ywNv31bFAzhtixUuPc4mwqQzJSqEDlA0G5oYHbLtbtVKOWQMCfXrUislnGnVwAvgrcqsS
lLwC0s1bEaCUivo7yhHWA7TqW97EST8rpNH0KPbwnqQ54G8xZGeDHO1SvcQ5IW6lW+0T3f6sYU4B
L3sqhypfMVZCjNvbAKWKLZnRVyn6h5qOpJdNH2EbnKfvfKioFqx3y3i0ZbG3Yx2Re2nzldMorLS1
KdEROe1WGWwSkXqyS6cLcvVDnekvSI1fuxhDOuaWbZkjnuuy99AyH7ReHhlv/zA5Yc7FCSKfcxzP
c7t6CwNxU+OrcxXxAJDSFkQNe48Qh2A6nSvFuZPP9uDoyoFeyoxToT9p3VQ42H01lvSRyQNHuH7D
5+HK6l4ADvEG+QQo64E1Ed68gKV8vc1G5WHg1G+qO/rSeCOdCedCdhzi6mVgzYXdcwNiy/ylSPvI
l/zYQ4yDtXJTE6ZUEaBMnE8MquP8rWThjLjqiQR3llw9lb6rcakZ1APhEUhEFOujNhktmPDn0Ir5
khSmaR5XztJnwh1uTq3+cEgm37RzM3B+vegCiVXG12pVquZPDM+Y3z+LHBZ5XSB6AwNyZLC8UQoK
BNmiyGeZO7QQT7NYfI6qd8i1eGOxAhxi6A2zSHUtbdRarGwSzompLY4VVtucuj3MyAf0WA57+sMA
Ac/CdD8EGrzuFPdJGBzdj0HaB4YAij09Tl7+JUz5Q4bWARXcOgVgLEfzgmFxUzECDztGX8Qz8Gb6
ntXtkO9u49FmMmEy92l8Eg72+YiDeVCBL8u76tBdHyJaJgY27u6Zi4hk1QPw94MJ7bQWKlVrrEM3
Tqe92ydfWAA3qUmgoOBep7IQrNB4xfLE6Xzyy8jeNF1242v+nXecuDLGaXHEqC4hYTy+O3xcHNvz
ZQfSNPTeemJuu5jytSgf9p26sozmII3+3NXmQdOUPbHrZ8cFdUR209CSaJ2iBRrbz8LOjZOm/6yU
Dwul4L7SODc2BImR76ZutO9W175qN6V2wls5ZcQ7Z4+WJSAKjZgu+/7k2dk70wpElkaIcD+6SFt9
Zp29tTXItyJJqJBR/MeKfJ86vF06WiOaxm+oikK+sMUXcvRDZfOlrRu0lw6zcQNBdLAdZ6EhJtCV
Y/1wdJQaYVTwKZieO7f8Qhmm4VGZWBGQnvNOQsWxwRJWeuXJ+sZGBO5uuGpcmHB+5VmEk4LvpVRa
lEfnspCMFBTfbEsItunwNtYTmtASSKh3xUfzYFXJlk/rLDlJdrqMT8hZtm4+HcNwmw/T1Q7MGCtZ
yhsRHYvWOqs1bgQn5CIB9iDuVgwyngmIoPJkWjm439EUzUyv6+TReZW/C1ZKU+Cs2+YVWUV3KsLw
l05geirTYWVrIexwebX6bQdJopA22gg+by2tjb4GeYiUxqR8dRUNI3++ma4VcKqNjUoCeTAZAXxV
QCPiCmyxUIfuSeuHT0oWhCZau2mnoPTbKHkwS+U4GB0Y03I/X23UNHjTlNZ3c6wxjvpjNHEcOXTu
7MwoV1xbdjbT2lBPscEpzVsvMn90npFr3VWpedvauKW99WUQ62D1wBLIJlpVERHdVvNeZsE9sVlC
IOLYGEJFTIDof9LRMZm5+ADsca1QxOHrzzY6HmmFqx3BWisaB4fC9IvJ+DQD66c9NNgphfMIk22t
SZR3ahu/6Zkc4cxngK5aGlem9SDN4R0xAN1CWmeRLh5HU3uzijNFsLvC0k3kc5DvDZiIq56mSMyw
m8C6q2lbDwgjNoRNnxCuYV9vCdeh06uXNAZhd3wlO9gKu4aVLeuq6kNx07c72B2QnYpG2YX80OlV
0xcmFy7XzT7TOZukia7YU380RfF7CuIHNwYCQ5HBSsCwX8wGm3NB0FYtzGblwHMo4musMjXsqROb
0ts08Pj28FZADyZQ5MgXpEwJfIL7rnphHmRgpfQa019FJF5UZwudI6JTw4IKJ81VjY0YJ8W0s231
U61CaDL6BrXhOsYuY7EYD5lWBOnKVnQAvNhG3y3wrBYKRWOgkZIijYawMPb1RiNBph/6NYYEI1Q3
ZJISMaFuhIx2IhbbLmHYijEqdULAhekW6bCZbVOeNuGJJkA5RkN2rsg2nU4YaJMcUivwc5OW+LgW
EWp+jWE4OFbB2D21HCYeYHVEjgq8RcpS7OhWpxNYFZMLrKh81H/k0Wg+Ft6dYQqyMtp95xgb0ee8
UyTu6ju0rlutDHaR81VQOxEadrCRRUuilPRCPbfGtI3iF373OSXci4HPVlXGzSjDO2fG41jy/y5h
jw/2LtCMXUvTxaGhJYZxK13EtrGzrZJyC1Z3U4F41bmcCdc3ynGTlvIAFnuf4dztaWPkiXbv+O2a
YW4j9AE42fxsdq83yl5YyHfEc0Evd+TyEaBNpyl8CNOeMT/NnZbIX67gpeFsSHTZmTLeM0vYqKWJ
YDTehNW1ZwoSDMmhVcmFmDRS22k04B0IcW9Q5m3JxkRGMaC3UNGA8wYybgx5BphvGsDZwibRXY8P
lWudBrtCItbvNKf1zWTcKrG9LmCJRAV4cT7gI42ohq6BU9/Ayu5kDdffUTfYm7Yj2guLWhmArC+E
Q1OYgIrK3shG7sFnbBsdQUXp7krdBFfrgk1aV9Y0RyFvTEC6CS0WJ7nGudhMgFJK3UZl7OyVjjy7
ROdfjMmkIhVIpGhPY2ieNqZKAZbBhA9j1upzNtSA3kN9cpucBAaSnh3Ff1Ri0oCLNdacQ6ZgeM5G
v1KySxo4Bwq4XWk7eKun57DzZyu3ZpzU1tjPJtxZNdX789/jRMmeoSJRPaMfdeYurcqDCdQkbRHm
T9Y+hF1NgX7snWw7El8Zu+vC0PdtAiWpL6kYxCk083Pam2R9xfsQ50pYGN8ltZXGhzdSx11nWTs7
kz5rxpn8O4KEF+4mVVSfbPiroFcL3eGgJOoenKJfK4ec6D7V+k7T0U+remsp1jHF6ylj98D31x/U
vVCa4xwckfLquJJlnbtKjZ9y1rRkHZBW76EcbD/FqKtb5asoxRl3c1h/SLujR2ZvDFXbEDW6QYKO
Y0rxYT3wnnrNbjZs0COfLMGb3uHzVucUy2WDi3KvlBmDrh7d7IzlSwDmHpZ8GwIFwh0zro8ZBwZv
olI3kGIc6us52pYZ6qVFkucidQJxFCAmTpxLY42Pg+jfGRrhsJkpwAu/e9k0mvUnp7RVpuic4RQR
eVq9DcO+6ejyZ6j9l3CFlknNabLQeXRV5mxEoKWnCEcV/oCC1qpWK9S6Y3MnR461WdBox8YgAk8W
Jz3/RLf3Ty5qPwbp0cqmryUQkma9cnMjr/Q1FQgCDGv8JvQADnmkUOi0w1cJFCMJJSAx7xrNgRdL
+tuScoPXBOurR1QWqP2a872nnlUAA2eysV7roTJeLNraCJVdX9PDhGCR/8RyLJkUy66JlHFeKH63
QiH8bwZBZ9r4DKG2YWw1gyntllAMegTD8ioUVZOe6b5OZA14P3MGHOdQ2imfIS9G98RpDUNDfjbj
SD1q5uRxuejoyOTRjsWm3AJcHv0FSwNvLtpzgtossPeiIHEGpAMLcHLv15x9iBLQoBcswSAOnBJa
+zOOD30PlxzScub/rOLmxE7QYiQZE5j2TPURkZqiVQ3SHSX4rVKob3AjdDvMiCanCob4AS37P8+V
6QlsYK8mOhTeYtHKgLUDGxzH6LB7hvGcqjNANsTTEGSikJfxn00xgA8MnEymr9lAEV+2+WLOTp/C
HIbM2O0XPKhp9Nl8sRMMqz2dFkTQuetMiViszIEnQ+uIW6Fy1f/zB409S/GoPQba+CvKK+uaYLzs
XaxNc88mOrSwzpeMzSWr42/aZkvmFINgIeFBOBqNhx5eppo1B91rutufF0Y27i/LeXGhOR9GU0lY
ybAx71T1/UXPwj00kuC0bORYB6fCiT9lPFnbVpvpR/F8r35VaeZdLRvxybJpTU4TzF6Oy149C5iq
wr6aeE73Cy9GmcFEFbrOXSDCzzbTa8O//yFfRKP2XntOyfU6ji7apCoMw1KT2onf1Cy/9O+f9Gff
7dQ5ck6G2+We5W8isuguBwRSEioK6vCRVUdYCXcbJe1IMHD8q3edZj8OxjwpVVHLg3RDIempysZG
jnhd8GF1nT02MuoPy54dmt9RXQ84+lqJYdCo/WZmYvWm+dLw4uzjePTOvV3/zPWx2C17y8bSYEL6
y00s5bWvls26c0esAUllvI5mD5NU6jvXCvu7qd+HRupXz2LUCoyIAAhVUlDoVY3TMlwFIW385Th/
+0ENsApK2tbamIy3qG+QoP4fMg+fTapYHSEi7gZsvLbebMcAkCN+dxMF0bwZzJAZRZtYKL2QweAa
Dlo/qqGQJiCET8umHrAq6KhL/TwhnYd47RlOW9MLz6cZ/w3gBeZVY7GcEfFjmYbPaRE9K220JQVF
3/f0wnfIb/+Hq/Nablvpuu0ToQo53DLnJFmydYOyZBlAI+fw9Geguf/jqu+GRdK2TBFAY/Vac46J
/7KYmT7z4lPFiK+cjj6cqipcqMpg7uafjUKn2/tex+DHG3a0GKIfVcoabKJ9esLpiTSssO7QHmr5
cm5MRcXGhPwF8ZJfPvLR0ruEpc9HeiI37+KTPX3BsL0tci19ZBOigaILFNwNeb0yfA1WWJss27kd
qw/CPDO9Mc6mOvyZHfj0zfrXsMGIalOq79oejkClOzSWC3lW/iCCS98wIKKFD89urI1+Wyit3+wN
7hSzj4pQh/DND00X4bt4aHp3aLVpPERGymlfZin6eXK4/S6+RmzY99Zs+DXmh74M2GaLUp8WVpin
KyKOsJzOlY2nZrAKclzfw8R/YsTk4v0L2ulTk2k/YqLaCI/6TGV2syWynHDYanPsBhk8BBi7zvFJ
yLL1hKynqmXPUWX01dTef61bG8KvNg6IiSPYbzIud+zsHSkT7x4CZXXm4Rk6Y1gy+5I3I3QvdJgq
e4rO2KTLc8ZJfq6xXR3jBmlKnav5mZ4LoZI0VBepV5zKEFwepG91O+voTkULOrvRaa0gOXVCLlXT
qBp6RPoQrvEbeNgrAK+zqaEjaZeKO+/xy6961RroHxzJAHJjBP9uZf4tR/ApRBWJq2gC0FPVBFC7
HfjVU762rZqZ2bGoC+9H6xYnWzO8V4ctUmCo3VZ3DHXXIIBc9R6wKM8C7V91iYHW1Ha3qqY1y2zA
qyqaTv3Eu3Hj6xL03lAGK/EtgnA4p0B5Zn0PVKs9INkiMSA20cvNLzNu0WedFplDBaQWt7EfnP38
iUWxDscqRIwG/0AvTfqShnjhdoParm6UnJlTTcr3KtdzZw+I2H3mXBlz4lVKbYYi2sXrnjTBIYbK
I/G1VcZcne3R3NniLEnc366Tf4+1V2/l8WiTJN918LJobYpwD2Kx3YmaQ6Ajb6l9lMnyKIZaxRBm
bk6N4lPrG+r4+ccFAhiiUYTdmbMR2izhVAddxe2B4CE5PQ8WyNLsUPoBiXR+vxn6+BCQYr+3ZCyR
XZApMwKFWNjDPLueSB9r58Bn+az2GsaCDBx1vesXaq0Anq7itDzkxEnKEBT5UMxjOmDJ72Y7n9le
5G31rnnJkZjh3M9ogJIbfo9S31hYadvsMoRfPnMZGH/ZuHdUpoiyXDETDzcmI42EYnApaapap5mM
VMetkzgCbRl5GlppxxgmgVQWjv0tcCliaQOnZTFBnGuE3vbdg9kHYMLGh19o7+NQiataqBsSkOYg
ToPMkiYYHbZI3U4Cr9zc0T5IVVpc4NGWH6QrAPVv6CSBND60LSmHppP3ayy9KBhdHfZP6EePxqSu
ZEaBfhvr3BTvNHMWv6Y3+SDzs2bJwnyOenr0lWgaWgLSZrZYP8dLmZA+LBfh54Kqxh6ApQS9iFxP
B2B9it4jq+srMt/n87m3vHRbZx6eb72vr8/6qyy/lQbHlFKrxtmbHxAgZienU7pbryEyk0vDk8NW
2AjLUJsYtzElhxjNLFQxPTdv8j2Q6vo+JoChcMubxB4AWCUFRD5VCqs7a6QI1VV80SrLIDIayxLh
hfbDMx0gBWD0D5Dy7YfvIw5gjbuFTNhWGEqTnZak+iXAOoWfFuhjMLYh0+2fJRfHSwdIIiX/ZJMk
SP0t5j3rVgDniOmyriZkfFttjIlsydu9TE2LmUvvhmU2ep9owoIXNeujuy1y5IekNEIaCxZt2hgj
YXOhfgYUaB/HHo3JTGlwelqUiAdIExSKd5bveUAGz4NIjF0eWq+yfAuBt7IZp7AGVLATLCOli55J
HrYqStCi27QF2dbn1SGNa/9iG4Zzwa43405DV/9JTKexkyVMAKJH9UW6t2hRXVXKyo0pKsTZZteH
a2vKaizgDCg66ND/92ZFh0ffRl0MAESuXNb8TqXAS7cwdtxlmlAjGFJaIdIsRoJIV5I8WD0r7xEB
0+BD9Xfs138E7TayveVQMgCLRg1gHMSEfWPrzqFStBBydUUzzqGR4qQV0hE8m6+V9YWjp1l306zO
gBp8heinnrs4XkpEN8TYeGFMvbm2ZmPUXv5f8k8IJU+RMx5aHVvWooSOx4229A9axOhtKGJAy4r6
ohakQ+iRMG9Oo32HESOEXW86APHYYtzQEOPQH86Sz0ZpA47R9eut1egPwO3+1hwR1MvQWjhNLaGz
tU02bUrYL0kD5p6+0F0WH5GFlaojnWodltYhwBf3EedKy/Srz+4pDY/NNKKqVGciPfJcphLz8tX0
fbUhncHE81e2yJbg80wjQh7XC0iOiZNylVIA0Xoqk7d2wDlcFrlz0y20ZvrgkTrltjawE3gspFvB
pA1htpCcOscsN4wW9thErwiBo4tcHswi/JIHL6xo/TahGWwoRL2bEv+s4pzBp00x3CTNkan8GzAb
dhBBebN0xbzp+t9oAqQyo6dHWvJW0nGDlh840xPtWAIMARFIH87uM7pc3Zuk7DliThfvEzxcUXXM
VP/VmL9t4L7LgsrbjgLtZk/FZ8Bu82SrHsnSIcpdTg6IOSCcnmz2vAmrRVOLiNQ2uyWK2LhPYdFu
zZKsVJg+Gz3Xbo7ASfs8PkOFQJpgkntcQHuytBDWq9JWpzACiKc3aEczh/Q52OMLqvLkjSyp6Edf
TtMiVrq3yvbFq6b2/HUyy/QeG0EW5yvcJMo9CL/C+aMS3ZceQlEccUCoF3NKlJUWav4ZlSVYSEKY
kifxNsdZpQXnvKsF4w7LfQvi/o6CZXqEwlqlgRf9ZtFoc/VFboJDQ7h0eeaI8gKNImqj8cNWtYTG
XJQd63ZOjTLjlWP2yVtgjuj036hutV8GBipMKkzKFPKd7diil+9Wp8GufqiGl18mwIs7HGHvRpm+
G5G3amdipIIAcyEEyXd+wEy9RgPAXpoHt9S4exr1PZrXNrnA4cYgwJ5uwlJDQ3oOALrvhn6g6a3o
ySqlFAbpmW7Ikd3VGlcBoRLhCg35gVue1WMU6T4mdAg7XdPEFbwrSj9iRuWrrK3Cg4H1NoFBcHFF
Q6vMcm6D1zjc4nws/LmvfqahifujT09105gvzWuXDAEwmTK7OYVYxg2kGv1Fhp3VtBXPXccSLP9h
nTpwXedlMbVDgA46h6IMJ/XilzDzE7dDowf5YRXoyi9F7aCWBD9DVeOAa/hyUnA8uxD5/94ufG0f
unbGb0vqmnzQMqZy2ZgEpPZkJNoBTnlJM8t6oJ6xH3VOFBvxfe42m+9fKFoPvmszI3DLr7yMoh+u
F7skyZANOb8SWj9XdZRo3ASZ7YXWG3jOeVhu/ZKvMrcwoIG69VK+tDTSzsuCXptnZrhfEB0FJQ6m
fyutihEeo/JAug8ZnV41fbagvRLjOwnbR96iOiJO3pz519QdMHQYppy6CXoNW1esYZi5d8UI2Jg+
HX18quZwxEYmIw4mxkFeA7GDoGGkha1YMSwm184KlYfH1SrrnSaoPrzRMx41YIy1x4xtLV8melbD
PWXKB9DJ20Ze+p6o7q1My/HMdWG9DpP3Kca4OrdxEa5HyNNbu3I5eDgpjiNq4Z3ZkObld4FxsLrx
FUlJytSanRHe1xkjFDEAD5JTHQ312g4y7DJTl2+r7kc1JMUJfMERnky1jed20Gh9sSRw70lwPKWB
klwi9BXdoHSXSvN2lpVqO+7eDP0smu9WFL76wkrvcWL8tPrCR8nrBHtVccZ3N2Tu5DJ19vWxWsoc
O99s9BM9MnCrSrcjg1pfTP6IGs4a+UdiV+lkgmk7dPrhtu+7ZOFO9Tcf2L1joEy3ZRjn68hC8ioX
8MDR1U8mtA5cahs6NF1hpMAq6O5ET8s9izNNxjGNTxM2oa0hGtTKNWlwQtPzjU7/bZfqSk5/uq5R
i6CaBQgcHVgMS0ARaXSgFBpoGVyFRbQosY17HEXRyq4i4x29MW7UuVDs3Mi+VjU6YMYu33nR7ZK6
6W5TnAI0bpmnsK1ylpWSlHu9F0x2EuPShuHRmKix5Xmh2WCJ/bl1B+R2XU2WddRoZyN0Dh9B+C1s
oW9z1c+2Ol8e/j3wNBCqo2WqW3/rfMyPxZRVu8knvVnPxjezMZJ7BiZmo0HnAb9jHoeg66jdqHoC
nduDD06y9VPULYZ5NwonRg8F3S4yzN8UFtUpm6r6JJ8ptugYNKj60iH2cyXIUd16s60c0S1wJ/XK
v500quTQB30bFtN0IfnLVN6h7K3dqdDPshC2nQ4LHn1nfd60GfN21B1iAQmYfpDqZNOPWqc8ey4d
psWXGkCfY3YSvLt0ERZZoDNLS9Vv2bC063LX4u+ln1wyb2wa99pT4TQ9Qhff5pDUlrLtB7gQVT+J
VREBAhqEknf0Y2v3gIWnJWrqHWircYDPdTMa4OYS/N3PkPBU0ytU7YNLaAMuTxcJ0aUnpH3dqalP
7FYNmiZv+7XWhO2yZ19Tb3q9VzdyV2GQPLKZWkugpOzFUWkzwXabySKdUZTCLLtDHHdrrpHvdvS+
JAneqIGMpSqFJElhpue/5a4JF191BGFBziUC9b0msygHMjiER4Qm/z2QoxkxVQk+s4y0DR3a2y3D
r4IXoYthR1IfRCk97IyB0coqUdnK2phNDP2GAhQ+LPpd3ONi9LQaJprouMM1ySMKbdDBIPbl/XZI
qz9I9burMWhopGvT37YBhHeratFWV7ALREuWW+pT0K16hdxTj2HUUs+M6pqABmGQcUli1zshQOU+
pxdC1Gs3R7lAIENNBcOCXdV5twva4dQo1okRAmW30T2C0nmtEI3Dx3NPHf7LcMX22ELOae/M8is2
HSCZXo4nlFVTQw4/oF5J2cuqtgWHoNMHkB73kGy0xK26O7Xfu+wZ2Phud2bfvbiIgXqO7s0o3P4R
68p2cjz1jSK+XjVJz57VIwdYPmCUdSEPkhNqu8bWTIT2atGdOphz+VZl+Y48rnxdTpg3ND160anZ
92WDCxWbUvO8Bjh7WNtVw17Kn2jERBK7o/79bBfoQ/4ziTrq6CEbAPtO5C2ybIKrtfu3rAxvBYPd
g57HsCAp89a+UJlkFBHewik/Jk7yu3NmwGWZzpPM1t9HVg00S68eommiW1Bhfpq3oEVC06+hw7BQ
+go2rYsduFQUpqg2G3FfCaID/QbtrjUq7xXV2bOxMcOaW8pCr8vdZm9D+a+GynrB24tiMzIWQ5vN
wfD1p5eRH1Bhv6g7tV8KwBUMUIv+XBsu7SHHtHbQOhk3pNWa2Yj/AcTyM6Ty0TRGJF6Qv7PZ/E64
1S7GaTIOYzQYl0AYN7OJ6kOsCXddmuwMYLwhzp3L3alsT7SKjR+lr5A0mNxRHLeLtEmUG/E/1rFS
EOJqBVaerBjBIpJxfrHjYOXa1o9Gc6cO60f2oqV6vAqdLvpJwBtxiqC0Dm6D03cEARo6Rb58NpPC
FC245dKs0isSxP3cg9iciGDvecyzw66dXRy4MqZe+2K4mr5qipKf28Byt0GZ9XsrQyQSk7weqmF2
A4qDVIQs4KnRcE2b3Fd9VHuuln/oWRo9nv8nQry1mntwUOH7HkNYE1fq7/jHjErU8+wsK2UtTsBF
Dlm8IgUwGhAvKCpWTrm7ybOqWSuGStro3Mt0IgU1HtuylXxZt+Y1buM/dgqo03UU+9xMdXNHSvnX
25crpWtyKuykedObFJMYhCLsDeY7YGlQCPMTUNAETkynJjaUs5Yb3oQ8grFQE9qQ59gxBp/OPFaQ
l0OQlgn8hbkxZ+QZNovYc35kqfqBHdb+g/4FSpTlvjpjbW2QTY7E4tDKlg8VGGyYkk6/SC3YfcgV
Wv19ylRSwkFWPNJk2LcB1Znl9z/l2amFJBsn5Ltv5ZodN3VFaTsWz5dwR+lTFuCxc6KMzQLDDt/O
qyH8tdliUo/d/p2fKQ6CfsnGZ708hJH4TTZFsyTsQtuE895cjVvvSuHfLMjDzbfwNqf6YpoRe2rS
EbwsPFfsSa+lEdFBs4c/otCtI9LQ8CX2iv7ArZzmjPKI2rD6gh32ULq++hp50ouoWtYRgBMZ+Azd
l7Gn3Ww8e6JrMUwLw2qMHwxu0csRh82+oxkAN/UrrWVfhiRLtiushp3fhO9+6fakDmom/Qn5jK+Q
1JYo+yxZBeiAoAj5NzPu46zAggUBSC2tYTVaKZb/ilyMMJBov/A2WkpOxgZI+SpGiZXFOGTnFpzs
vokBVc6iNqcB20vaYSYnLsXNanungHk9jiRbgbm3aD6PdM5zxXxpweiuK+yoiFyVkoZX/wjmC6Sw
yoZBR1LtxFhgsSTWz1/EjnE0/SHdjdgFIKkzm7XZvstLsyiqbNaqePjorO4EMwoeGbfg/lRABtds
+1iTHtcGqnb8d3bJQclUU8QVbgQqMieuEYUNpzms8SU+sGgVFQWxf5EYvnublUfunqkV3QV7q3Lb
xlq2UbH4rELvBaCW8RW9Iliy/riYpSJSDCxd2Fs3tswXG77HkXgvuNHzjhgKcb5BRe7hccPMjV0D
qaqcwYFj2mui+Mb6Wb2qqrZkluTe5StuNxPQBuB48uVU09YDYKWuEcF1wLdp/gAjqu9YR6ydZdOW
DizRkb1jauSHe60BkMomLOT/7m3yGTN27AByQRxUyF9zZ0runKgom1Pbk606v/V8QES1bNqOPAZb
cY7/Huy4QCFfl++U1SG/MK/kH7bqb2v6JQsXNQvAo3uKwClk+ge5Q8UfHR0rlKByqwoSD48sdfpK
h8J8ynwyseIuzl4IcqUZz4lg7g0t6pZy5PXvIYrrVRIC/rdU6jUovItW1aOfRQnyoFYxpceNbl6H
WrfwL0RfeP3IkOMCvCSGsfUbt/M3CgZDdibzsQbaHML2CPV1aKvXGJzju9q79R6A4gq59ohu2oV2
1QzVjZz75tpFt3/vyLenHqtUPnBjpLPfrYyIOVqlseVgIoKo2bDMnd23JGIXnrnz0GatYqsBEeEg
CDDw8azg/EB5zAVEubbX0qt2Z5Za81kot6v5WeWU6dV+iTPTOWdIAnugGqsM4zGKF5THNMnMc6gA
txG2PX3kNvVxYNX+wVB8DXoyegGpkCBvJuaWkKQl/RunKXcaO++djBTGIZ1thjQQK041RCwiaLZT
4tIXaQPqhtAHqzSf1lUemoT+2caGLqH1UpucM6UZfHo/5KViEkWibVjJA3TqXXhRsjS/u1axzC2I
6PKO2bhMeHMHvBwxI/gye3FWeq+5a0pevrHaj3A6F0NNJ8C0DOulsOjmAekB8mWrFoP4fCgYH3bu
SY9T98RWyD39exkV0GOJC9CWsJcI1ZGXeENWzV5280t+6wMMqQsos+pUi6E4IfInyHRLbDWfingY
mic9Bz0ME41+KumHcuPmeEP328lVSvnGuwxGizN8XmzaefFpbdSwXV0wPvNtkKuljVfVyh1GmJZ4
4OGCIEpuvHxllz44z+Aol6pa/oj5IaEFiJcNzqT8g5HJCeZZNfweDJYnegvNqskzwY+db4gZpkhW
ba70zvUxvFsZ9jG3eXP1NmV2gm2ryo0HTGAaQWJCD1758XqogcTaU3uKLZo+icN0bqJrRWnBwFLr
2ObXdSsuObNL3J14g2EDUXYBmgivup+y5QtrKNjoPv+1wZNo+pU3v0qTb1Cmd6tj8YFKaTgmwmrO
fuvThouRktEcIFurUikkxuYtCGklBd1FDHn6qupkYMICA6/N7igBd3SNIlU8SpQiXjreWzEmO8Kf
GH9HOqo2tl3n3KnFQQvscu0FtX419e497AWOl7Qrzm0av9iOMaEBfIh5kEMfsbxmV8TRHr8yPQAU
3senZmouk3K410QO/mp0xFxWQ+YTmeh8t5ZR/nZwvFehbtOdVfUfg0Aeb+g1TvMi/zG3E3MnGF4Z
D3bLsdY+UYigF5EL1YBEaEC0TmwT1254LtsX6itYjZO5F53/TTxd9Nxh+oTpALFDlR9wc5GKr0Cg
PoawY56npgP8FjNOUEYXExkiqMxGvuA25B6bUxnwUcyX/wou5mZpPSM65r/G7bbZZBXTcxCcpDrK
BT/TnPg+iKnY60TgLfwkT/bmzDCQPesCk/UyzeJoKd/T5195nBh79prlbmQHX0kxlIWkVaOdwLjv
scRWja1uRdU+w+jkxpNaP8U2VShrT0Uc16P3f2gBTQlwLBA7HNDupZ5+JrkCIb+l2eWjE+3mqMhp
CqAZpkQxm/OuaapD/SifJUk7Ma0i/rBkunLqaFtERrNrNJsjpVmRtuuQRmdJcZWR17LHwt90mcIL
QqmggfrMyvX4kubFizzvdMDsiyDo20XCTOTCxnLHldCzw+KVH7ZEexRAUKUIJPDdnHDf6U11qvyi
GjXunrwgCNmJE3BkMQMNjbGFAAO78KWexcGOKZ8VBn5h3/C2JIfYuEsLc+dmKlVjZ13y0pkeaBJA
PI5nyMbREk5K8V7h79/4ZopY3k8BJzjZSCAfcg35ENmaBt1uMlb/3gtxIjvmuJJTinivOiyx6gRP
XvNVcYRjnK7qSaHD4VeCILZIYP/mD+RLz6dJQk0kFXwe5GLWATwcnUVsbwJ7aH5wGSU9n8mXtpH+
AqHgbf+974d2vBSTkmzHBhM7jmV/S3V3oBb3DyZAqSPcZ3YBpBOcybQkqtaKP9TabS7yyppfWQTm
HR2jfU6dxlmJZRceK74CwFYZwhgu/BzWXE3BDhrk6zOZ2w8RLE+4U6IOXb7NoOzEmKY8ymW7JmJm
qYEixAszr4Gd3v/gkip2AUNUpJf8j9sem/1GCg9Jv9QhGztauS4zs7oP2qH2I3Mpf5QfM30O6tgh
9z64OgMRIxzPaEzaN0wBxdHN3J3cfTjuiym6gvg96wXqsHG0nCS42U0bnpA8m4uiMDtoQr7Av0Zg
WWEgPKirFkZNHP/pBAhlADcWDFgYz/MYJAqwqADv6PctbfVjoeF/DWGbL0ar7J+Z6jIvN8s97dDR
Tk/d4SGXEUA0D4HmOYLXeXZLn8lfYMSQG6I82DgyrbVyIyKEdNSsBbuXhq5a8xoR1Eu+KEVrMIJR
EJ62lHnUiocPpuC8GFGknguj2wZh4YJxPgd65b3KXCgzVv+284XckJSy96sOsbaZNTthm/HW0iP3
0Ti9GZ8nk1J2GIrirJtKAeZCcz6GIniHC32VJ7HSeFckQ/Fi6M9+GI8/3SzT92LCBNoHjvqLT/WG
fudPFbk43L0AgSLnxr+HRNg9/guTaLWQRnIbjT/HKPmWh9Iuc/qqiVnv1Mi3r4qlJjD/SvcA+tta
0jgYj8xgcCOuQFDk9yyvZg6Rhpeyb4lCo64hsqP81P0p+931r3QHtU9M8myeYzumRySmi5WGQGjZ
jl3IVvF38tpSDawDbk0SlnxpzZU7ZLH76OtAZEhEWZhaH16HlATORUeKzDHhll0qlbMNYYkvIGRx
x0yKP/OTGsTEjdUkWjhtXO5qck+XZAvNcbBE7+VRtK/VQPl2v1xToHfple/5PQvlzcI2regFLfMu
5h5xNwFpsugXc6wBKQ1+xQUoD2VrENMgTPMvFV4GruU7ABO0yG5+SG98mUQDJQlog1Vuh1+Dk1q/
/CzjHgciAHJGtzVkE6G20mtpa7iXG75pt2iZH7nxJipjeDAGjiotZM3vOTPBGWOIUvqz7s8SpKCH
Jcik5oCOLwLqMdCwSUOU9EpuHUTvtIfCK3EvAZbxdD5kaYlDmJXlm683iBTwkjILic81193VKnyf
sbjxzbrQ7qLcweI1jwETXXOwhIdcTqbYs5NyL5jp1JWlxNmjw8XYznoDeXOVfY0CgtFaAz/E4Veq
/WT2d4XMn/a5m4HoVCZC/fB1Q7nWinFVtNhb627FTI6dWZKP3e8iHTOdfkiT/e5Ta878Ua38wfqg
P6twB2jESbMtMuT8P0Eh3gKcKYfQoEdICdbckSFm88U//SYjKVukJqO3KPL/hpiYX/xhnlHY3JKl
jId9hRRIT/jgzqoyYMGryT4bUfvR8jbec9cb170Nq26addTUy3hAuPuYVr4kWcJ+9el6357bJbMT
481lzhwggRrNBXxSezsFjGbd0DDWZIJl8IB9BEc5jMVGwy4bFIyQFE33ru20JBFZRd0w9Yve7cb3
rgmKLaRVvPHNoC/lbYhE1f9uSP9uUg4yMjWsz0pJi1Zpw36jKbDDFrobeMfnEg5jKHoKg+EJ45sb
wejHZXAeh4isuIBkGdmuACDmnF0DK8ncvJBTM8SgH15cWNunythO872nAAHWQrAsTADjrR1FIZoF
8083ts0hJeF04QHGKxjHkDdiRtaG5GS28eA8b3CHsJoyKLs8T2cQBtF2ilE2ZcK13qoerZ2jhuNO
bnpSVv1F3mLTzkjRyEmjfcOBES/DKDbusUJODhJcEoLIxdLmiqNsgLnZqL1HMm/ZkUJxWmWl0JbC
rds92wZ74bkqxOzMw9IZ3J/bBD4S+Xp0/G/oW4Jb+FuurKKKiwMNFQSIKExu/RT6qwSSFrE9k3NA
vsbCp6AUsDv8aJVUdJUpcOeJXNeF6tGyd2xIwfhI3atP4oaBZqozafMxBp1Ity2YEZBcX8NQEsYP
UhBuIbtd+BEOySZpT2cxd0DHIfGi4yQPB0Znc5sTUvKUgndlt1bUvNlUU60+xPzrMtdOK/TJzEFj
56SXq9LFeYo942g1ZXxSIWABbPV3lmZ8NVNYYskb8HbTAehOasge7eGG8a2ItIqwiRBTLEk5RpG7
JzG2ydmPGpU9eFx8RCRmJG5GFmnYf8hfczbyX0nQ2cRNOS6fx5ZxiFlMyKzDjlbw3L5qRvbebkFa
hR+5P73GTH8KNds5JnlRpd+qq+c39FR/m14CfsxVMCqaLTI/hV7UIHU5elYt5TBJnydK8tn/vPQa
PjmBpR8AIkH9uJbAv6wb2VrO8JKQ/CTHpFv1TyGtzDJ0sib3QdeX54FtI3l+egm8w1U4DTimShRa
V90m1nku+O2YOLLOG7G6ZH6xToFurKw51dSZHwrRvtdliT3cINwav0J2YEizpI2ITwAfx7NE+58b
8lAAqli3jVptHC1pt10WWfvnN/K8Sww1tcT8PVIr3FurSo540c+KMsSvwRg9gF2P731ffKVMg72w
e8nnkUTZ+7M7l7AZEwuelAeBVXdu/oR/GVINacGzZCgw/QAjafJLCjz+uT+YYsfbkji2TLTVs1qc
ZodWb9gIh4yblBSryE/g92DC6b2kXRaTZaI1fsgNsPDKnWPBzoA9cZXh62ZjecuMCAPGEOVd94U4
kb9HLHJU5MTRAGyoTSwqsuzTDBJrAd4DjNLz0GDCjCG5cKtPPS5zMKgtkznTq1f5FE8UY63D6aW4
KCuqfT8l6bazcHA5LhjiREdmPA+gdBuBqW1QvYrcUHC9AdEBTUw4WG4+oCQ3l7GlN1BTu2VExIk4
xSisxkB25/X/2aovAndtqR31G6F9p9GqyYwofiuFnz58U7VO/cwm75nn/tc7iyqGQG0xgUApIyJw
WbuWUqNtpj6B84pt7IeBwzY5mfWCrcNbpYnRb5aKO5DhPFjplyAbuwJd2uS1ejFwlIOUC+iYKVXZ
rGRfEnbB2ueuxLAa0fdCNia76eyiDojPdBlRTZUeOv0+Yfs+Kz8ZxC3plK+zjvuvVhaPvDT0c2kn
v4i1KX4xR0PRY6P+q2v0o3FC8eq4zYPtr/rhTWe07rNsC/CtvI/aoq0fLHJx0n/lPr7dIGuL93So
uaq1zNvFmeYfnysXgsWfUTzdbIXSi3YHWCldOTYtTGngByjThnQ7UGjaB6MnOwQdobTxdB1mnGHU
02UXs4JvaoMJu5mrOpGpeAYY3P51lPbsWc14J3GUUL8x/BH2o3ZA3x6fM2X2fWgVqM25xV52tsn+
YvhlZgP+cy+nDZeiW15MEM3Rp1kgs+24XvdYopb2fFEr9jBuJ7ormKZ5GdfpCTAyLnTwNKcBw/zS
ZFbJYJlppA1q86b6EASI7OZnxll2a+d76k+nmohFdVwYNyVBme0UfTGjBCDy/98C1XTs4WuicqtS
8kH8nv5VSWQquVv75/4jhCQkOqbAiQPMWM4UxIQGgUlbZtJaLzoPQRwD4BoCSQZmD+NfoVTuqQ6j
vx4L/Ovkk6lWgSPOUbu/5nFyoGQIDvLqF/1MDemIFNAq57VGW3x4XiCIelDas+0CA3iY8sR5lQ0R
mBQEs0UvfchaqZHsQqRdTffcUmHgD1G/nRozuimO6l+fU+vBFNZOWiQmaj4ghqZJEI/KXDJTg42t
VOLZHnDnHsH/NArYhtyf/crQcNw9MoSrOfX+XT7w951tSQgUmOEee5qcq3Wc9wtp6ePaiRYp4JuD
l/6Vg+S64/ZcYQ8vO86XPmsOQOBhyA99tS7n5TOOtJdQzeOdK0QGd5RY2qwZ97LcMPEkwNlFiekL
YnIyj3UgY5udUEWBl+ur5y1ZtvTlA2daSX40RaEsNyxSzrgombQ9O9uD0t+6AGoXlmSrn40IKip1
HPrDWtrulh1bP8Yv7Sfh0G8qic+TGXenZEhr8kf7LWTFxVP6Y2fciTs8+mNBCCYUgzemdHid5tkh
XjUDIFnOZGeeJwaT0yxqFc8XLrCfWWh3575EdqvkpA6btUIJAlgb4MAwDsjGo3CtzsdMPtQxtSa9
dMg48/nuK0Z0A04b0gljagUgirGTb4hFMu88tU4pToq/Z4lyDhhBnYN8Jh88bfjvpeYpMMnnP5Xv
FTmBvk5Re6usChMs7zCsD89eldOB9jXVjJSs+cJCRoa5O8PTTDynfRBFeJwKE79Hz7xTNAh2jNHR
trXmCsjZKKyeMyArTZDWOxqUHaF+4T18bhKUJCkvWdKc5NqWOCvEcCSn6CSjZg3lX+dDH4xidMvP
p41gU9HAmll1obKzWkBC/x6g07BBV7GmGGlXcntx8CeyExkM9wMeP8tBoEUfCEzafd0kRPv6lraC
qzPk28zZW/qrp3fjJ6ujCAR3AjpybLk0UuI8Nd7kTiPODskkK4rX8dPoV3Y9/A64te6kouLfWGty
kIZEHnJ/vwHcrHpc12i1uveaSI0J3dqjpux8qcKUgFnh7Z71p/3/uHqP5TaStuv2iiqivJnCgwDo
KYqcVEiiOst7f/X/yiy9H0+cQSMASN1NAmUes/fa5Axhmh/IE5eaWKtsX0rBPT2VnrwcAMPaYBB0
hOtAimgD4Wn7uoe7MZr9U2OO+ON0OpqgRBEbMizcLIOVHCtg9molO9h8I31KatdSJoxmmVnvF9MU
l9jGvKWeTfLlzDj1FAXWSb2P9z8krpObPxnllnFEKTUyBIH+UpVme1UlfJkzw3aLdrfWtkm51ITq
YIzn3/Dw4AX/swTL8baRn7V82Fd+niLlZJ6mRN2FzcIhWbD38e1Qu0NnBUOCxjkp3c/17MgC7KTk
JKiTS51miW2R4ZzFrEr4yE8U6Qy3meRsi3S0rlTItzx2G7akE5M4cvycm5v8NJBwYN5GOyzgwfoA
or97MBMUZBY6wzmem7+YG+aDMtlidQDsIIuHwSqTrdq/V7ETPMTkebDMNtOtXjkvEOZjHLVoTVVs
SQdt50rO/D0zrl4AvAG7jThVO+m0zft0QB5kkgOOaY8ehGkROXLgmtTMzvWz39itqrPNHuRIvBM7
VLVpaT2CC61w2kzZOP/kmvwe+Gw0M20hCy4jxUYfcne3eBG/tSHVUet9AP30iyo11W0HbyhFNwWJ
a5G8qzaMat8Yzs5AuEYzslaHhe42RvNUxeYPjOTpuV1q8zxOGNaEaIsHNZJBKFZTvc83C5zcp2Wj
stIKP3oZ2CIeksYZQCBIbUc+YXT12uE1DwDDBzZd4NDWj8IhqpLvpr2FfkRCTlrDUEq9co8iqN06
2lASYQ6Yk0BYBHpYTqDq9f40/0zI55TfzIbLc/OE4Y3gzDYi3NMYzm02zJ/CjP4ESZBfrSJdx8bf
k2GnGxiquWFNFCueLRruBfb3K8KwUz0N0Q2GFbJ/NrjbZiqqdyCegCtx/RwnD1IvjihUXbqNDwQ+
k98upKmnCff70j8Lra4eU3uCj13gyQ+abkHtg9/qX/vLIOCg6cZwXBw0cFQfbAb9ZlPkSfda5ObO
SIzqDp9H/lhmtOdrDTfnC18iq83CCuqjO9vVLmzTXyWBt3AAtfzRdi2+tbijUPQ18oVbqnEPtMCz
A0+CgoRRhTqR7KSsd5NVEJOGAeK1y1sC0lnMgPFghCHq8au2wEGoWWCluz/rhC4IhcBSHNANbjXo
BdfWQMYrzH44OC5KD/Wy7AwbMVSy6WJKe7WUXbLSe5J59KoPR+eDWdI07tV9fknhOLM0RbdA524Q
FJFJnWwX5dOOqy7EMaQjhEcMh67uITnUDonUrUiuttTz5Xbbn4yFld7OEDslqhtrp8cvUFrXdp4Q
Btjz9BibFVFAxacWaOWpllcdGIPeTQmBI3k50noYiPg7f6n3gyu8oQbGLbpBF8uAdP3TC2Tbwnfu
rBxlkvpASRJr8Sg3Jxs5zr8KexYvpgCNHWX4Oeto1m5z3CFE6kgLvXne5MFlaukc4O3vK5LVrmp/
rtbpdTl3W49eA8ymj1DNBzqNlHE4m5WNAdHJHDBdBkgu+aOr9aC6kqZe+64X3qsbxe1Vz/uI5UaJ
0TyYukPputNzOesVuWKi+pgc69+z9b3Jjg6RaTqAdpf5UlBUeUmAwwzBCBulT056sQN66V3GCfGM
0MXPtbCbyqKV2W/TLuJWcSULYdjHEfuHVq4lfDJajgkXu+0E+ZNpm9S2lUFubdXEwh/EQlETCVR4
4Ts5UdnbgCbfs3P/JzYbACwOGOSxaa2bQ+rfxqhz8SLl0NDkql/wfKIH1iT6D4FvGC2kicRxql/9
NMGjXgGFYcB46QLWdICyN2FJuFcgBQZD1IR3fH9HjSH9TWMIARijA9FSIVr8v4cq9v+9FOhzDkge
zJ3OXJkQNSKRBg8GnrqhGH047RkYFtsA+9m+TiFl4TdfvJMn0Eoqw4wPiJOLgAdut3Gf8cs2uf6i
9haJwHSPemTXG5BhZWbirS17T98x45Zh5DZGL6uPXhZTBJvVFN+aaCinmeFaYgGkzf0XhL8jU9eY
gioPsDWOjdffoJZPXmIdtYzUtawY5CoAht+xxiO0naXQbKyDYOV2lE3zguGesLWqpsmWzAF6j/Q5
nxAbIXEIlhEsJ6Mt9dBK8/BsutgFpBuXeW2NG7cT+3U0RA17B9acQnhKHBwrFjJb9dJ32vn0w4pR
aiq5OpK0TW2D6lh7CS8am6NP28q3NJaXui8+g9q9qVvwMAQExTIv7miLsHamBz5XdIVTNKI2IOZI
FUaqHlLPvJz7+jj5w8Zqu01nfvhM9j8DRln7Weudc6/n5LnEoAVJXGkOnDTMekj42i34HBHsQjyZ
x3d1w1UHshd5+Z4MmXiTEiLJTtO0f1U+TWmyPI2WeaHbyF+refGujpf/cZsuurETj/a178CMtLoB
AHS2ZXUkCIkcuCiVEmUTEkbboJByWCTL87yo2t+a5jOykq8av0YRnyX9oQfliZ0/pHGR7nGuZfuy
cs5K+cC+JP5hMazaCg1ud+ujq6SDuCwkxKyToYxX2G1NWH6nFRbCBNAlu4M0H78hiUWOXVPX9++7
/q+aEaqH0hG3hMQ1NIVVfi71uLokw9KAyBh+qaIxcK32Uo3On5CTcLuWoFx/WVLjTNkSyOzeM/7f
k4wofaSiBFvBCaaefT+Y2MVJRsLapBWz9dhBD9uSCegfYikMbg0W9jhwJ4Zd/ysrnaUz36yFLnj6
bwyL+UmDG3OKfZ3UpbZ414cBdij98dVyAMAsuVFeuth7G5vBvMtyottDk+4G6e8HpiO6TN34iiIm
4nHLmsIiiOzsER3/LIh20ySdE/s2KRx1zAgOCMNGpAtfiNy2CJ0RrHLtuB6INbYF+vMwl+WjH9hb
9Spn0nQNDbM6qeuOWzAGt2uASviS7/nAj0tdmWc1hJqsxrjimkLFFMfgUu7WY8NA46bsojUBC7tu
ZgI1zZzK+yHos53wHYyjcVSTwaxVH4Q72LuAO+N5yIkkFgHmnfU+gxr+x3evT8RPWW9iu/4akJod
GwtDWm6Kv7V0tqqHKJn0O7WAxGqPNAmCZtJob1M2RIfeBAbbOdN+NFr/SUcUzFSkyv4Jl0td22iB
G3xUdsyoJ67Cj9HTz0bZgsNr42sDLf6tn36t2zsdEUK5uN1/LfBxPWBsrVWVdiOSB7myMbsPbfxD
FXKQxqOTRybTph7dAMd+empsBKs1oysYFrDc8nyrJndcPRlQyVBtevRg5NrcA6F7LnIBSiHhLpb3
2V4f0VBKgokjuwxFUlkmuIGLDfagS9EaCjtFkqDOttrf20bwEadjBad3NPbT1EzHEe3ZTYR5cCNq
mk0luCevNmsMN424ZAhBaMrRowgzH8/KrcFFk4wTi8GDRQkSjPnPZqysN6+uzpow3ffY864itJwv
7MzXou3JZTK93SCSZjfl71CndzY+spsuf6bIA7HipD5LJ/ky1QepedqppWTQdUj5sFdefW3p4E5k
85n5u1O75VtjseFrx/7RJJEM35jrr0OZLkV1FBtM1ZCtQtH5335aTcfVkoqZ8D6K9DOxXBUocQOM
gBZUx7WHcE2OtJh09VNtmhbqN2nLpuXZKJMr8RYmySt8snmEMP7fYoKxBf65tHgc7KDZRw5Zm+sh
X5bLEeUoHB8pSYsdq7h3G/bSc0DMohz/cg/m1y0xLY3NAwRBUDrEwd1netWdPKkozi/C8uArS2Gx
m2rcQWOMMqFUhzhky5NaMjPRzkbf3AMjpeRsTPS3Q83+ZrEgsEYBkDsSluqBdhi6wQSg2DYb92o0
3Z3B+Omk5Mrf6uW01pnL+HbMTdJKBJ916O/Wj0YbR0TWXkKmfDT2l6DqjMNaBrkzmBS2UtmpdGRA
0jQXuOiCTnuhlGm3/59dLsnZpPExZEFXLC7mZNgP6qF2ZhTfBsx29XLA25W7bnWdFYmEKo88jcR7
D5cKu3OHePRU2I+VbtrH74GEelZhkdsYM5oyNelVOwOdDqie+P8pOeZEb7NfKz7N1ZPt99/LUlgX
oZef1bESpfzorUEETANGpw2RfdtWmr7WmrvrYmrMlps8tDuG4zqTuHf1LO2GBk8hAUajNITPuoHS
0bOsR/VgDaBasyIMnZ+xkYmdlrkZ28PqHekvqBvbSKLrEHfRdUzt/zKQWMauz/TmouNr2AbUW09k
WFqvau3h1+hzuJRcaj8rD6VTmJekkxENzOMYlZjvThR1b2ka07JMsfmattNrLzWIjKGGfSpG2hhC
6KOtrwHjK1tRX/w6CvxtnvoQyH2Et0YlnqUf/J71X/6aFM9FC3q9MMPh52ihFJ0hb63P1HtMaofN
KN9bn+npbjTAF8N2TUiPva5bVEStRG0yIaOJTkLaEHMg+D4Ob83g2Btyy8gw10R/bSf/tYX0c+7M
yIA0LspbK8s29cwhqJWyErWgSfqSiPrhpSUc9dGJ6/WVaxX1lk5pnpG5cK9D/JGCJ1WTw6bFNj6b
SHBUC1R3nDesUMKdOk7tuaTslH/nWhpToWXI1LX7IKnBYXYohBCO/9U7r/jRoqqmR+pntqHzX6Oo
4W5JC3kfwuToFir7esD4CM8jYRS0VLsqXd6XAD07ArnqWY+QR0QJMaUe0w62riil2QqLQzOhbvMs
wf5MXiK81vrs1OHBXR9c3AKpeBN3osWJQNXWkEJgtSwElQQwEQiW1H28tezirgDdD5l3KfMTxjus
tNyCbQA5Z8vOXW/FomD5go1imT+70anYnUs6NyRK/uJMOcMl6WT6k3W3fiyiZ1NABTwf8ho2odHV
5mERdu1vEsd27pvqD36gmE1MGz9W8lkbECzh5htHGOZBrXBmIDEbqYO7WkZo7boEwcV/dTMgf3Rq
4lNlY4vekTAaJZUyFljXiTccs5z82DYGyf9NlWu0ycNvgdOQvE22HuI8yJzhZk7SS4FslcFxz0/V
Lr/ZuzJRaqLpZ0o0QjQl5/UKsJIZTBzkFLVQzwxs3oe4B4DJlu+NW9i8K6tOux8mwzmmnr/nNil5
Wyhl1UOe4Bdp4bif7eZnW9Lx2XLY5QuX/GDVIlLn0JlEFSHc5fwpOXwNkYTbbPbznfl/m4Yojcrt
kkbesapNjLG1Y0Puric2N/1bZBkfWuJNj+7ofnEN2/DH0wttIcu5iFCYlugWoYnpRReLfUc4xXPF
3OIyeMOTWsbWMk9KPUvrI7sBnFHYzQdfR+QXaRe1q45nJ9ompBWt0wxyWE9lMjrwUIAxjUVLwTEu
8NTTGmoYO2OpzjKtvrupVwHZgmijpYoJ06e1HYOigA3mUb7Kjq/ofMIrxHxgL/s4zl71EdvCJTuJ
4CTH5jqpNM/CGGAiETOX5inpJWrZ4ntBcDUt/woMpvx0dZtsHgF6urZNcOvMN89CwjFdvXk3XWzU
K2Ux0T7V5K5lpg/WStuqQtucneSx7Jk3jP190UftV2W29zoLtp+Gj0DXT7ZqU1npaXWq2epxn2Ue
PCXGtAtjr4FcF9sbo7ButSUYzdh2UgGiNdsHK/dPk+/Q8onka1WegOGCOZC0d6vcPqj/9KRv3k/N
Oda06PrNWgOLM145hYJjsEwv1Lkt0XyEqpdOyXKpNfDZmUJQnEKqmQ2PvHHe+n4/Na9zHNQHhkXT
3jGJuNUYm+98JJRfVaenZza848lIsvdSLO5zTNLQ3uwzpF/UDyGnG6Vta4b+BzNXuLtD7H/g40X+
1VCezslLm47L0eiA65ost4HM+OdyQXFgJPqFZT6o+X7qntUkOIEDxv5pG7PfuS0+KIHYo/jVXL6E
KqM29AwJj/emH0UE+UYiUXqjGtjnwgHF4CBwn3XLy8CX/BgZ7p7QhuUlCnmrkiIgsWA+92o2l3rR
xFfB9fz0/3s2TqQIjJUkjXWRzroRT1WPGf2SRIQVZy6DtlYfvKss0dva7f9j23tklEgKHFbDgz15
eCpB+b3rJtKbGg/EnzHwD1YSa59ekcwQcTiag5l5cl/SVM09YBbXcO27ESvTBqVT/dA7urOtx5L0
dbVWXnQbI6JU6nQGE6AoTJ2TGhlEk/daod7bDmbTnxfHHW8eILmx839bBXM9zjtbBOEuhZl9iRo4
tJWGA68OUdjr+Q+SFn62o3fvD9Mf1T/0JfnWeTFLOSFFLyILyeBuWK5y+t1nMzzy/7ts9S4HF2kV
9dY3SMbokrB6aZuh3SYa+nUNubpa/OGPyM+j99vBVktkiWnfiZopsGcWDvBP1wI3A4pCLS9z7vIs
XC4YyJ99Cq5VkgIly0Gz3Q1HLYI5VQWVvhPjWH/Y1CwsJd50P2su6pKJRikhVs0f9tGvwEPHrYb4
KQiVfRUhhsVnxK7E1m6EwYfpdmY4cBiSrt5ZCPifDdvq0K2Xxlsx90jFkR7Dj6uESXp4MtkPdsPQ
uhicdJOOGaYD5s8YNBhiNdkLh4RzxhvcPs47EmYC4A3grDPc/uxLgyOw8JXbKARcBc7Un82cWpi0
Y6xJ3FaR2Q0/RmuxHv3egqZRpjS+/Dtr1UvKHCmF/GrqZe/Xwx2Ss4tmxyFGePdDXT7V2MKSKUl1
fVyAfGPAg9YZ1vQJlm1Wh47IwY1tu+d0rgiiMAJmgP/nL3I8usOeYZLal+WG8TUFpXPoQ/9eKYjj
cv6J0cN7imK8uRKuMMwd/Uc0r/t5d2oR2eTdW58KOd+WPbvs3ofG+FeExgN8Y5FP7+VVHReA1B8q
3yt2HrbsV1NrniMx/E0TR0IkqcUohjowD/kfRsH99LnkI0jg//IxPHRu73EtL++biIQgJjyboE3B
MfRGDQleXlT7wH0ZzfLJUXUYhAVilCJ51Yf9EhfhPdvZGE+BhVEm9tJjZmsn/2XxUg0w+9R+TfWI
paUz2NmWqZWCjNLenKF/jTMzPPtdDwzMSWBmqzrDTump6TXCCx0Z/r3EuKkHo29DpsAZ4aGpWL4q
/ns3O/PGc9SLr7mfHRLsaL8tMed/QJ87TU7cQcwGxcCRAYxUIED28+LUWOZfxEz9/ff76iXm3rdC
S4GJSOmUerDT5cdc2tr6Vuh21rbqyKcSY5GRaF1kB1t0TMlHzYmPwABQ/TPxjLwSiDsFh1qxRb+I
vb/LY59Zlqr8qOqdq506DEohM4ryp0UC2FHO20bX6UCZ25Irx7MRHMSZ4hOzNeYzAjHQyDTdgKs1
hkxR9L/NPOWwKQ1xMuf559r3qpt2aVvlToj5vTS9+jcZj6roMSqb+IhlhoEum/o2Aq7htgC9yA4x
Dxx+3WrS/27eksQLD21b3Oplqi5u4V0wqJ+HHgikoTEkghfAFm3QiF4cucxjuWPG0dRZuQuq6Bl1
f3PT5eDdRrNlpAxOBl9YXGZM8gEK96tLpw/uHdhlAti66qTTnXi5GeS6QGFGA6f8sNCyUjR5fPVS
+x4AbkqD/1rWb3Kr0z0HkE9QpEcny080GTKTvGp1/KhHzYStrUU6oGvzdSC1c6MqjmFAewsqjglV
T9WLPyw/s24rt0y7jUNhGvrODRg/gctJtvqsOcfEy+crUqydCzfhHgXJDzpNxLJCBmXS/CKcwtZx
gtRWb3WXsrhvnQ+7Hkd5mSdSwtMZnysHoz6a3X2pY2LvDNLDubC9IBBnLVblTCklVsHH+ryhvf+J
WhQj/vAwk/1EHBkYWXB4/p4AnemlHIJ1sYZR4ZwQ0HnGex7voNq5UtFSQhdBKbvYGobrmY2IE4j7
gdHh2aob7q2jZ5zwlYvTKvdlaHXqZ3L11C0qXugCDaCspwyWLszUNHvui+XJ6k2MfhmmvqQwH0ym
4xdWxfhSHBLFUsP93cZmjIOOO5daxI2hbl46O7uMjb1fFU1jxQRniJ3pvjAadxe6qGMr4jlUgRc3
/rZ2p+5HmGV3ZlR5x2Cs5p0q0Ok/t6OFBZ3j68s3pltRWMsXY9/ydyus/zoWbxe1xUDSYd1Vk1tu
NKLBNm08/gl6ybgxq6eacf1NCQ5DsM3IKbrpMTFIclcLgKkATGQgmNzZFmzVqCtPIUegMr/4GD/u
YBNA77DcETx3Yh2EfFbonMNKMp6hsd32gRecJieLnwqXSZZsmlB2vypWUsP6onCK7AJeztnoaWwT
7ORk57ixq1NWecT+NESprgMayoxtadgE4JR6flDX/TlBsY2Hx4YQIHQuSIm701u8p36McEDkwDIJ
r36kEYnwZ+vDnfJjoXJEZxZDkbd97wjHOPo9JPqC6n1sj3M4cPH3zP4v14QHryoRi0VFsc81SJzf
FwGkp8heliXclZh59j7JGKfYghSPJWH+nJm92Q6eI7QZ5j7laL0VQVNtnIGRN8dpctYHq9uEiNtO
JvYidkoSgzsiLq8pnqnNI7oKAENKPle6or2sQtgZzXzfET7G8Mh+bmlB6BC7z2XmmrDVQ6TnDYT/
I0crPY0WMfhAuXPNZABgRG7c1a0zNhgTWV3ylRXCqnI90u0xEz2WVhv9nrvB32Al6+6CcrmtznSR
fwK6wE9LptE/aXaTmg95Qxbh5M13ZkoInKUEU9o41S9aYpmo8Zr+cUXrqtmFgai8wct8tIa8Z6hv
ZC/YuZ/KwiB7qTFferujGJLWiRHIciJ5NvQrOmduye+iXsoH9awHU7WPNTR2UWGkT1ph+Rt+g+Qr
736bbR1duHkgqJA49jkL06vX9A32DanoIh7nh4NeeB9bulg/XqsQ2/XTrYNwuhfhfT2wnkjKagQc
jlDFGCbUimXyVkQ6uAyIN4YY0JTIdYQiTqI5pPgUZBFJw34TsX6Oq8lbtZDsgsu7oeh+qu/SMGoZ
Bo3wceNx/p8Ed2c8D5Ju6C/uuEsQfHO44YTmvrhd37PRIzZIUR5cIBoKEJ+dGbOGh6Gqotcxs/LN
HCZ/yciLX4deZ/qsI9zf1yL6XNs/InzDPf+tk12mBv4jdsSDGHH0qO5Kc69YW0BsjsTyeANn+jbR
62PVkbbXOmZ4YQxTvAJdJVo9xIJYxMk16skwM7Huskyp5wsxDA/oqRa2UOCw/7mqeyJalyqw7hhX
4DG2Ge/7XfpPR5wa6VENyQROtZ1D/NdWjcvWmRl0LgAgrJFNPIS9JvJN1yQdQYM8aEkeXhHxnVyp
NVNvLcnyBRTBQJqVPqjbGdvW5FG9yiDJrms3VD7juteshGDxLCMwlNGjLtmGFtlcchpgHXR6pqlJ
G+rPap2ku+KvFWnxqQlL9z7LhYnhi180d4eXwENsbg4//NQK7pU2lktC8JAN43tV4bbF5BtsVj0b
0yPn2mrXMKyWVVD9byQfLP2lRC3BjHLJ/nSVcWT1ld20Keyvw+A8T6Sr/LWh5ITd8MoZjkyiHj4g
FxXHZYTQFaXFUWsmbgp8uxtzNNOnuXJnsrTck7q9qocxTlDUVLg+0/LX3BnNRpURCI5QXSo9dcJR
pkSpeoYdnrxdf9w2Hdo7JXfgO2R/Sum3iWIDipgccqoH9SUaBjPASjdq8uLwUw+xAXBGcRSyHk2c
AuqqB3MKsKMn5cdopzBXpbTGQ0RxH2GA8hDN7jQ9x+qUxHD/tTg+TAXTIWXYhVJHzolqxT09qXfM
6OJ0vls3bYyIiYtBZl1CBFqFIFGX4R0GNE9XJdHbEkuuHjziraCYMw4cqu4/IUk/SZRoJLTN8yGQ
pJ9y6f5E1s4pnRZnB+J9B6Dx3uNeCHLNj/Z+zUQo78B5wEzkB20C7xo7ZM91VUErL9L499Iub/VR
pG32q+zbPywhql9LWN33wV+lLRm7OLvYeSxBg4FxTTxBP6MFmIhXgU81FzsLj8pFaLlz096UREE9
KEkLgaeIWz2i70rwurtkFv4Tw3qsxuR8Ywnj3o4q+oWoyoU7xczpXgaXcspiUq71K9kq9o86E39G
VzxYsd9ddcbY53iZvpTcXPVrEXFpGxMtw1mJRlqrdDHV9MOugVWv9EsIFsJjAlRpE3si+S0ImkXS
KyE2cMbqDGmE0+9SlyRLS1uuY5Jaj2LQF4w4+R+Uis6lFPlNuTqW/FkNkFPWenr4zsV1PrayrzM8
7oqVlRfrHNMISapJHWbiaj4QoJlBPlCEGypVUFRce1tIPztV7VtppR/LI+P8+cU0PXBosffc58Op
rwLxbNRGeDf2UQ4NqYz3VjA3HFxEgOQjXZyYx1+I/cHMaPWvKRWXZKxBK8iNfTk7BnGQVPiqaCqY
1m5Q0XeIp4iLWnVlZuU/q72MbWO8gRDEctapNgZq76volwwvuFTktDgritS2rxWTkqOf1DhV1CJF
6N3F7AZmvGAyyIjK4lMx1u6WkZFBXNnk3E0LeWSYHYAN5Fy26hnhPQo6GQQ0J08LSzac3q13bkVf
X+oAc/tGPRUyaCYfbCY5OfFEGz1PfnNjYdZDbFETkirEpUH7Yds9rfvIbFG9jH0+YY8oRVfW4lQM
aMev6hdE6PSVhXOyH1B7rdY7W9Ll1oko2dXDbnSIufL0+SEMbfkbRUlIGDLQMVVbZAZw6rlG2weF
TGIPhdaCgDQj64CGN92rerQjKjUEXbQJGK+f1OFYTgxb1v/L4jXG3icvV06oEy0Nn4wFCbTrun9y
MiSeIm1ppXUj2JG0F+yHNl343C30fnX1MGclVhl7OcWIv05toJdg/Qi8EiaKs2DARagefHSx67Pv
9zz5p+mIKaOCJLX7/gPwVSdyGi/dNJd4BdznUWkH4ow6QL5U12OgmHh6MpeLI9b5e6B9pY+fnEt9
41u/BqvQng24UZvC0Fk2OvkjZCkQoDm1iuY61KoT/uOSpNVrkegIMeL6bZH9K2IlXeJHEerLlwbN
QuMnDdPcemaiTOgO9NCt6ElTMJfqD+X4eBB5m/5AKZcCRUyBDpSmxmILpPh8GE/u3NRfqdS4GOho
Nug3D5DinJ+FCT9RbSm9Pm8OS4ZIpZptFLVUFqeo65a3DDftn6HrGKWEAdZWjE5JZLTPyxCzVAaN
fmeijN9GJmv1gAwEDFkuikiKq1s93alJIXBq81rm7g81zgzb9qsMPU+mUbE9q4bwsfS5lQ0NnYU9
Nd45n3NCjJjfRb7Qr+HiTI+QIeu7Nk6zjWZBoWcU85TmfLzgb85GZ25Yqg0fjg4yO5ybAeUsgDt1
BaFgtK4hWqGnHp7ipuk7n0aaNai6NHUlq6osjZ6/dzzVyC1n1NLpINx0ujkRip/BTFdBk0xQedCh
kNrd1CNbDqbj0ntvta/1x9X2h8f9NiDgfRjt6pJVTfiiHsDrPCM9ju7VKw2WALhJQEhdkGgvNbiV
f6pON0n6jdF53lOF9V3Lguojx2Pz71wswYa2xHXV3KbEiPaRQ0cjL0nedxoWkIkPissAmLfL8PZ9
TjXIxo5Q67z3DkoP/o1baDqEmKt4DKzCZwLe69UkCLi19fnfVSkn5fVbz6CeMQmoy+DqOMSs6Ank
etHHzUtrwNhrZkQ5TW3WL0mAFbkKtFfdt/3nHJak1MPVNRmONiaadSyM4LM9DFSnOwLIJFG2M45L
nJyW1gw+hQYWkXa72FRmMwL8lI7OJo6XQ1OjSSCuEHu1XnsYuXXjlBdFT8cUFiy0i+gY9MF07zOg
RP0dU2dJr9hSyKgtcrAye+yWTcy5uLGaNjsWEYLbnNoYgZC0GzG6G9FaRPMGNHT1gJSFmhK4sQIe
Tx5b4L7F8YXStCy28x+7aubnLJyeCa55WYVsPWnAVT0+A3AgIm1kRU0i87PLoOtJ65hdrbP51O5I
mQ6d7qKL4oep+UxWHK/Y5iN6Ny8X9j6iX3yCjSwgkWmEsPpdToYW/79r5DW/nLkpjuqVHuhMcPKM
Cax6PRCcuOuhZW6Z0c1X9cc2tnJHyuLnq7d4zjFmt5nk+amK7dOwnImIBC9tBKZ/WMIm3amyuW+1
XVQ4B9DecLXMWewi8LLnNCDqabYevIG1Bx1vVl96PG+qO1bb7u8H9d4IHQE0d/Os3i/lpqCtFu3O
bOm7sp4VS+0P6b612QRsot7F1h9AO11f58n4Z2rT/8KCtLa1IuKnfHW93ryLSre5K+o6upLsQT/T
VzYOcSvetVb/g8ud+eK46WeD/2yTY5u7KkG+ZaGsT/5HHHQipljuAsBWWmJNx/8qzYWEbpYYuyi0
IOxSJL6uxelQcZQuoXvU3RzgN67sOyu02vsMc8gOKFFEPJPek7EonN2CrPUS9xnBuylZqOvgQ2gN
DbuZuhtu5X/6YPiY6yzdO1YYAKzt7gVRXi/eEvvHUSdjgBDgO2EY7jtBHufEzq3bCI7l28iia3Cl
p/x5lFkeCys9/qnuWTniQ1E1RZhgZfUxTDnS6BlooEhNAzmG0hUJwuim2NraWUUghu+9c8vUVqbg
tz4H8TG3iX7JkTHIs8brSVuxBXxX16u/oMFR/tjaYm4VsGj9Ox1IQ8xk1X6sQWKzULDeLS/CZyG8
Q+db1kNWX6E+bGC4JxTHJKt1m8Gq+uv6VAcnsTHOwqfjWhUAppuHfK9y06vjBlf71nDQvDvGMSBi
GSB6lhYcAp9JjgpJCaDpndo0dteXrsxMgWWL4xur7t7Lk4+sQxt5tCDxnBQ0EkErM3WV4+LU1ouv
zdp1gtbwDP/hd6OMDzLVHDvD2ZuG7SpCJSdhId4XER5rBtRPBLpVh0SnH2K1SpXSTdFWmcxMS+AZ
Uk+TStv1hHvdzwPocfDmQEyVuDj8XAdWTUOUCMyfh3AaAOjYonxG2lbeMzM8q1eLfCsRHG0iLC+l
M/yNuAd3NiM/2dlVXpVtamMy+XFctpUVWSj5EDlQtvBrEGqiHkIf6zgxVs7++z1m0inpFHhDBt8p
dz0CsVPLjGC/9mG1YKs4Okg1awP0VJl+KkffWGfutvXAdxcIhW5FvuBoQFL8ViD+SNzocTIe1rso
OpFjaqbT/TL1bN3rPLtPE4DzfEx3xtz5h2JZ8jsHtd/ZIvFZ+WiRRZDPCGAe2om8Ns+JFh8JyGZT
agf+Q2AhwIwCwYEp/axFBn8kcEL7zl4cLtN6yxBA6l0joS07JyUAjiPjyw7JIlFHEdKfS9a37r4M
J3JopWfYKGUGt5v1uJ1TZL+FGdyZBg2a3QQtma2pvpd4VEZjBrok+axc7GuSV8Y+q6BmMJs2HxH/
giUE1riZ2c1+xEX+mHvTUZ1XZTybKJGluk4P6RSQeXC7hAuTaOOr5eb6UyyYPXEoL0b6SSClt4tm
Fwy99aUE1Yi4Dn2NCa+yhAUfTRIWJnt8TDwsJwrIHQQYdRPtmrU4n9dzlC+j36hKPySG+uLOZGHX
U05yNrPYwYnj38nUoQJND+RSPAggIMdVnt9kmMqK8X7ym+DGIv//EXZmy21j25b9lRPnuRCFvqmo
Ww/se1KUZFl+QUi2E33f4+tr7E3fm+e4KnwfEkHSaZkigY2115pzzOICqPYC+LO4KTS8138/UoYW
Ab0Jweoha/F05rReVxECXhrqdrTJFpWirkpHx/tYoNJUZNDboXVyOwfOpWfYh4ld081Cl8ZExrrH
XtHeaAm3Nx+a1T5lrVs4FHtS0eEA79qht3HWedGOj2KPhiYY4dmLiHlRiei1rB/g47jjDJ1/64zi
RYkriw19Nu0Kdf4K2KDaVAi1SNDNg7Xrs6QoGhAKaQrzmwxhnAc5pczyTZDiiCez7+LN8VswRMoT
xuZsG5bqdDE0aMNYCD4dbK8LBM6crDg18EuynPVYmKfwplbJD25UCBWsyXoBuT4saf6mMLQV62VY
GB92kb/Kobyluu2WtdLftlXDSglffJcxRdo8OjzI0JndpN4O3ub4rkXmc2OXZUKuKvqUKqIxiP49
yWfylLRRWUM5HI9Aq+H6zM01C77RjKm3cqLg6c/4xaCj6ew7ZHvXITGmNXumanVvnGvqFXJcuTyP
OnKA6tfWJnCCv3I3y64FRj970Ag4xOCFZ9ocoodJxOUS9epgk3WedW5BIzyVJrRJGMBfHstJFJBw
ImwU8qQeKkQDDK2qXeUSUIhi1eCvh8OR2JJsmYgMg4HtFVnK0700FGYlYgKpMRk/tHyGhMmwG2cI
kW49u0nww3jtMRoq5A29Qyt9htHECRBvB2iP6ECJVQ5FoD0bq1AhD7qrb0GkvLtCcZMzGNs4c1Du
kjhjZz3M/VFuwarP0srDpSdWYtYd61lJkK1otemRe1KR5TzrzCvtrl7qKYaZppg7zL4pnmO3HZoz
o+YGSlFO68DYyyfyZXaD2qbqgfw5ou8hR/aapiC/xSYsX4qM6mmcMTiNpEfsWx9KhG0d8xz2pF2i
nB2EAvDvgw6obMHoLduappDzQK3Yy5ZdBhZs01SDsQwIlVggDSO/zC/9K2VZdwrbbMNYXCObVLdW
lk9iqCoaYInIn2jBqSJcBSXQz4Sckoi1eaiNTQ0R1OR+U+1o2D3u1uT2YM71r1aoQjpkn7yS/zox
OWgN5FUlW0SKhepNYgxynWCfqp00WKDFS9FVQ8DnS2Kz9IX+MkbUcbDU7Nmk3A+AuHpEjLLHwKHV
G6r9n1gaEwwEDhgdM7v1khcss/LkorUlyMIIG4lNmpas0umTObp3uhXKi6gtKUkXpWDYECda0k/l
d1f6sbzKR9WM8Mgctm2i1Q9vjzT4tJA7YGtXXx/YV4rymKK/nL7qCZoyWh4bEIPaLYBwseBvTt9D
jJiPPj1fSjWGz+XcKRuSMBdYw2fF4PplpvMcBD3l9HjC/DA+tYHmY62eOecLEZpNHJL8yDyXzDsJ
42AmTaYjXBQ4n32wHYUX1MHTsmdVoFya/GwheBMHleK9Txvl8qg2RtqLIz6LviXoU4rx5EGDT7+B
h4UbplHtQ6dooAAmO3yv6hIxQOX9EplnTVhfs1SdVmruO2taxXs0wzkAb+AHwAFSti4KgSfiJceL
OuYNYhinjEZ/KzIuDhS40R7kEPQR2uxlSHIyfayz7LyHFvCDx+kVKfYkQMX5ah5VmxRWKAa0qsAs
eLS2z6Q6G0pzp8ivD7bd//XohWmK6W3SE7QadQHyFM6r38U/rbzWF23rmhdckObF8Eti20ZiEaXJ
0THTz0RrY3Sfg8/Wf/jUIAPfcyJSggVWnAmJLP3jvCKLQYtmGDcFgnutw48kXWyG0v8yBDNCg39l
eL/4U37P7QUI1FJ2bwlGpRpDWruVTLjJtj3ac3lBL5YVG3xwhNCsz7dyVk69BdRSXjEKddPjJyQi
7qmvGNq4eJTZu+juTVPAL0r1juTfwnh8DUX3XiUH5cFOyWqkgaNLyFrdTy+V4QhCYuKSCif3CUKj
O80Gqig51Z9o21/imfJtgABcFO5Vzk/sGslpZMcIIcRMJXL6e87m66i1rr6tPFNf8HK0iinXk01M
xu8y87QXo7L8c2t02QvhioDHveHew0vDbcIMX8q4ZrZZpAbNtyZuKS6bbNz56hRfgsS8y+VQd3FV
0CUBdyNqnE5RySwlb3fls0E/kxrYcc09Ufs5m7C0tWOKQ+dIlwCzivz08CjtdBGj5LFpYIHQoKCW
+tFVqnKBZLAW0XZM+ovhY2wIhOdyuckWcQMYGFcmAJpKWSejVWA1qKtDpPXU1cQzEJDUgwp0G+M+
BumA9Ks/OyFOX9/UMVUPGQaWh8rUK8YrUQFKoDk33Uc40RHqfojiAlp4n15UB35PrRszM+ixWCnK
XwrCL2LgrM/HitFCSRLferJpuzI4sd/cTYEZ7AeLQZhM0SBVvH8ouBKhUuETNh/xy77yvWO2/1rX
zhnZc/cUuLP6WnlffPpI+8f3T9S3v320dfsh3cl1VwPUeSQaOVzVjmOv5NorA777cjjKRpCNb3XR
D++FnoYbL7Kbw6wGcEjA9S0Vmv53yEegULLcWcmn3kg6OyPzis8yBmAtvku5bYRLMm0ziqJzuizx
z76jF472JRqcteUb2bM6z2B0PJ0AD8tdyUEDRuA9CmrsxmUOtwky/NIWzux6Nse9ZJxpswrIJ6lf
utGGqjEyxIvc+m2uNOM8UQUhBb1Y6EC2kJTHhXwqD4oJfC9GDKGn07R3wF1tw8qdNmB4QWhUU7Yo
Si3+YbMdDKZ2eFdJP2KKcc0nYqRHUaj24uDY8XjQy/4tEgXsnIf+qce/Yf2XYUr6p0wnYlaJqDEq
8/SJ4cWHbPdpcyvA7d6JJqG9y9XB2UWMCTd5Qe53PeEsiZz57hgl9xmwJNJhZJfONdLY484e22DZ
W1fNkehOed9rE3qc9gT3s624S0D5WATv9Fk9e2GHaiTyV2D9oax8y0ZwZRXk7I0eIcgnFDQwbfNS
0M/YNHSshZK5XEa1ciroj//ouuJ5DD0gY2UE/d8k4ibT4VBFeA4iPy8vbRjQ0jJc++Tpun+HgHkn
OSr7rs3FW7R6zPIJjcGRWbx7SOefUO4ZFz2yp0Upct9m1eqXYHK+xcFUreSU3lWwz7dGcG8bTrxU
mz8wFZarMXQJah1TffW4Jeta5K/lZDLpSajoInRdYk7pTcZ4hR67qEniWVbCUUc+eLZv5dNgfDNC
usSTWJ9SAMhYYDtlG5jxgHms3kvrb4LPd1Fl3nxR5nJNBvJ7VuASJS3o24zyOWqju9r1V4A1OjI/
Cg+bsa0IoQrOWcO0kcTtZiODFXojIZU8yIBNecD7mZVox7CLy51jFsfeDvS9WeGDFdSvKgXyRCqL
frCmeWHbpvFXEtdPUiMLJwSuZe54+9yxQXmlunrFmE3OHDbShLV2J6Ne8hrgeRvm6gZ5sbYwCERd
aFI7QHJ7uS2cgEzEsuJ2P83ruuntzRAZK1knVyYNapDlFuolOmXgcF89aBsLW8kqpjsdlUmABAtg
FVyxwJrIykto/Vu8btHFtGutfhoaSDqNFUPQAZ+9Iuuq3RtU6nGSoA3JaAYXFq12T8mePEMhtctw
Gf2qISmNDll3utBWj31P7Lt4Ovl+QgAYxQ6th7re13FRrKzIRiDvvtRRShdRQ5MnkluVzkU3Ufoh
AxMn/LQJ9Ch9YMBdS8dcuoUtooSWBd5/4QQ1TL+4kwOKdj4AcKkRwvaWUkzvVJ/+EUKw4M0OqSQF
ozNo4I7mE5lZow2mFG5svEtMCz8PxEhl2Redxn2KPXMZtXtx9hdxwtRnMrRLqtSE1QUY4+Ng8DaQ
lNvNpJQ/Bs28+D3JR/A0sAL5kC8XmkM2TO5gSsj6kdKrg9JWP9dN664es8YHcBGHVYqce8wPIGym
jemUd2UwI97RHNN7DttlMpH3YfOGVybGkHVfjTNXIaoRj1DZ1eN242h5+erW/im3mBfZ6QyVQgBb
MZuHC3NOlPcwKzbxbDovwIXGvT8igutMzgHN1YnZjUUbMn6uO8fY49/aNkLf65o+KMvCCFeVyv6A
Bg75UIh6ziHe3UMQZF8lbmjM+T9qJycLVchCqsmiGzCykLEMndQagkhP0fGgIadOm2xyzyMh01aR
7w2vvmWKWVtXXbGcZN8S8BdyRBua8bSRJEOVgRgwM2T5tlfSitcj3CVa2S09m58vuDhY3RYzWShe
Dp1Mzqebqu4PWWqKDcxYH4q+jDd5NdPbLzIkvOikbeReN9rZ6Yld1ockLqEbNRd2VFOL5sZAnOTw
GcbZdp5j91wDijn2BafQpA7d3axgHkED9HdNRF5lnwb+Ql5lVhgYy9aKyoVa2G/4Au0flHJ7RZk/
mNSjtiCgfF9XhrvOBUBaSZKVVc/n0lIJC3JHfR8iUl5WTvazN3v9FfEJdpWaiWgfECNn1ynFoxCo
ZzlLPIb8bw8lY9+xkSI74tq04/kx9EQj2q390Vs1mR8e8mjqlogpNnL1zFL905nDSzE01gtMtXzb
AmxeyadxN4C1BT+0aF3mL17s8nkILIkceeLfDICbm2zmrCje6iMDxKIOTGAwYXukoUg6EImuT4GR
HfNBQUoinkVlW/ALk1IJus7QVREvKDAurj9c7MJB+OVZz5MRqE/SlpYo7HajeM6+K0i/e4AeJL+f
ZSQtuN35zOwcWzmXhpt2zat81IzmfAtn1i7TmbqFkrfKMrK/x8YcbG17KknJEjP7KSfhXRayzNRl
dFULwmcHvI3wN9T2az1pSFM2dRopjTOsg6R1dp4Wz88IZO9GOIyXQU/xqGTmwWE4fi5VV6MwErO8
Ecf97hHTzHwjKhacrSjeSM1b6SNEeZ9TZRvSxxnikDApceIinyxpsREAq1gYEcScJW8Ihgv6Ljmi
JcDprVsnR/WuAcaWWxDPFRM2A2a3BV1EnqUxWRdr9vKvFXkChzRFI0wOcXN2VOOFa5KxSTt8kvCn
3csQrT9yWZu4ZDAA8B0jvoOxVtVXEAfdWmoX4JcEG6PNh1VUlO7Zp36GgNTHR4d8rbhhEC7vC6Xi
H6wZ6GswYKJ2CBxb5qlxM+Chf+2coxoOcCeAqRz8qPrMBCVxQG1p9Qfmcj0UvovrDOxzDV3n7J6V
lUObdvOQLNZ1w42xj/dJAxlbPAjUgrHJNNyo40wqaJMExc65JCO87bbyLgWuwpUSjhTbJSO+I047
BgxsCBaNpBYpbkXLch5XRUpmj3QhQR9rAd+4J4CkIvYYr5LUCFY1MwbZ/1O0LDuYthouHEWdX7Um
JRRSOavd1bX74lDR5bgUE9J7IBnLWM+HV/kIxRkSmREgUaJp0Wmox6eHTkaJ1eyUZyEGG9WNr4qS
b4PW6Flf8+Qq5jzqLEg+k2NXmxQT0LJXMlSV5aq28uG7W4QEf/iChd6MXHDu+BTPmJd8I7CXtOmS
bVRN/jNwgPVjVOmjOO/7c1Jp3TtLqbJljJPC/nUvrLKouoe83EHeYGwZBHtZwjYqjSKfe/02mrwj
2F+diSFjKiOnMUjhqFDW1jgEBsLepQ91BG5K/aI/mGFQsZ97vRX6Z+2mJxTwIg9OhZiJTsXrW7bt
AP7KjiTTzomeaRwma7PAVNW15TMx3sZfCr0v/suJUEsZMCuJeVNIGV/orlm+l6GTrl3YxXvZ5Ofm
A8nEgoDjtJSiplU92UQMrzI5mWEJGNnyBjffDr6Mgg4GJble1uBhB7Ay+8Ymg0ipdG1RIqGSCLNJ
RIgZpt2gHdBXzVT7q7LPkbd3zv1RsRSA5RRyQhKkyGfXfe9ifmRfTxGcSrqScweYgRtqtIgydlcO
zsHniTqSkm7+oDNk4Ski0UM0XU++50SLRsmmQyUs/6ImOKjN9GGVNu450i1ka2BoneaaNmx4+saE
Oi8qYTcu8guM4hVEMHrRVqQfFWcuEWSixo5JYORanJ9b26yvOSOxFUG487rq6aAV5btloV3KdM1c
RW2b3qzmBaMmWI+qmXCDMZTw9PpVYey2rUnCSdweCXifn5xJ9Q8hKWgL3XRrzgwg49Kwkbtp83ga
z/eYTJPbA12RB96682OERY227gT8XiwLYV9QxE7uezS5DaJabVgpfRag966PdCaUc5p37b1wUNLZ
fXDCf6Ju+3n6QUtFTbEMiKnQwzQhCr6kzbPDmBj+dajrg2ssmTVlyQKBZ9O1+kcVVV86QcCq+uHY
WJrzXPklamV7N0wlw3gxpk+1dOvjKFw2Rl+dErcuj0xM3Q3xBuq6hcaDPGFsTn43tMte2FE1uNDg
ulbalMdvmq198Rg/fe9GDwkH+MA8tU6R6OIE4uBOJDYqub4qQjS0pduY1zrkX52T4BtUInv7WO0w
27fbaoBcQBsiFRTG+E4BkHWNusvQJ+App7nrZJHxavp0P1CMn3pB33NKGo3yzHOMt9nJn3w3rSCf
iz4GZks66lkJwUA4xIJatQ6Ro1wS7ZU2hnOToIlBxaLSZNRDo1I3W7qJyOnkmFzNoF73+ZKMlmSb
CE1K/NPBKb4ZeyzBj3/CjojUGuecFqpZOOc+N7td4tdfJWCspyEMjTUf1+VgVIg0e6Bkdon0TTDq
qihU4SoZO/SB9ZMCm3atlM2EBgjo7oNXVaTI1Kv0iLW+2wU1QBLPrN+QoyOpw3gPcrOj01AN3LRM
M9k1lvcl6LKf0nam6QbJDG5h0YDyaPEHiEhD/V75RCs7Cgp1JlUdUFF0cK5FmoZfJvk51dw3XbE/
pbqyztxNhfqvQgy3r5iE0Gq2vKtcJ1DLtisUahmTlZz2MZoR1tL8xTBJoo4rhtNi8zgjznhwFVM7
KOm3wYtqFdwX6EekFXYYRORchqCobtsPWH0k/5F2/8AdoTph5ICFNTNGppBiCyoOmhIuba7FL77p
LNJz0GjOh6NwB+2SGhkgnvaFjiPVWKQBC5eqw4OtQmP6Wrfa28y7yxWMaNoGF818frSiHcsN7pwi
2S/GOfNyV2ByzE8VuSmbGWFI1RtnGRBxeNbrikmu0Z3USNtWOH1apIl6xJir8ZYh1eI4fdWs0Vj8
8x//8//87+/j/wp+FtD7pqDI/5F3gPyivG3+45+W6f3zH+Xj9f2P//gn3iZNhauF0MVwdDoXtvjz
7x/3KA/437X/4Yb2mFuUgSRRNZzSIrw4qhR17YxtuAxtqzoHNTBENjHgXPR3O8c8myUNxKHaXbGT
IRmFRsaldyEI0aqIV4837xetvRgaBJvK2Fr7nkQhFfMgNxzP//lLjK/k6jOD34T2jKk9B0WE9X7q
jN2sFijKCu+WmdmJ/p1+G2iVKkOY498iLqWiqVVELSrHMGCmoTXNqvcTtPSiJ21iKT0ERon2RxSB
WhAeVWX2b3K3LJ6ZDQNhfd6jW0tuFhfHERn9Pe494yYPWun8iMXYP3ZMrjRtUt9lz4L69NZ5rnse
i97eyqbgaMTzSv768hORhxAyeRaFzE47QHXIH+Zvnf2V6owz1UbFLT9hTXzMCv6Xw1C7Ry7jrxW1
8ZNdpvW2yFJr57GPfp6ZdxfhjQ9bvcsDJJBx6ccZbrSi0u7UvEu1q6Nr6k1P6EP04+h2sM+nBjwy
dzQLgnvh30COfXYlezS8unhjC6IjzUydDkluvfiWVTx7blo+G2afM3FOg6N8jZIsOlCDz+Qr8Kcd
bnuoO8xZCVb7woayRkBGuMVBLbHhPSbcUQVpRdGU9yBgpCHXHzVpWwy9wqqvhRqkK5ZNzmWi65O6
usqi0J7LAyfXRXaG+yrqrgaNBtUDfu0Aek1IT9ozq2ZKN1fKTdqsHjUkc1NGCyzeK0go0a1DW7rz
5uI6IJAjbmp+kiMKsBT9Ve6Jo8wmWWJCq+E6CiVQaIQ3Lwp/HRJfO1TVHJ2sSUhf4mTcQSnEPFKM
6OIM/dFtwTrewUVyi508uWY3/KgV5TzEmXdX0UEzi8efK1poTWeh5Pd6a1F2RkeidSAMb4yD4Hdm
N0X7wv/ePLUgwpcFbJ11W8T20eajZx/8n4/kay137w3ehLfHHzYAhAjUWqmkxTCm5l5IKFG3V6aR
74e49XtqfZfFoOrXKVvz+Hsaej4LZ0yDjqu2tD9d5gRIS6PgGtpFgzurifuDFdTZZm6GeGV5RraZ
GgD9igZ/swV5hmE8EiFUSbGV6tXJeCtZEIfqSzH3aMW4IG+xGzwTae8swsS3f1Bxk6NOq8j64ZSt
sycTGoQF0qSIKnlj9Vl3ICiw42cKGROTy4+y5E4eC4STZJo66vCzm+lSM17edeAMXppUXbthaTxF
aXGLRa6R41egbF1nXokGwqUGxnvxg+ng2YPJAMziJfG6aabWhvInPhI0be3aOUcOjh5hsBr91o5j
tndQoq1KC3Z3IjA7Q4XMWK3h6BWAkn5hSpoyxIsqktGnvgs2vQbsIW0s66X0UmCP3H+6tvYe3b1Q
97qVA/tD3pINp89Wmo8EI07UmIhnN17IQZ18BMZWP+g5lzIGL1K4kIv16LpiKo15VvRtXdfJelZn
hPCF50zLOkuDVzdQnsriu2yP/u3d00t9xk+O3O2/hARYmjSdzZ3EDvohADnVaTakNV1Hs8x+iAeF
X9IOlfkkMaTBVZX73Xos6HSNbYcY0yqeDCFBz80x2mo58/KhcP2nmn7QU1tivufv1JGqn/xomI/U
SdUmgKjLzpv4iymLJlbNWj8lik2KlaM+lPCRTTqTG1t3iX6anT5cwHqqFqaazYfBG+y9eGs+Gs6l
jD34+xBaUFJsImM38rU+0bZ0307GaDQ728ZMTqjE9BVvrCDeNPG11ir7WbfHfV855WWyR3/Z2R2m
0vfBwBvZp1GCxsaqDl5daVsmZ/7Ncj/j6B01cbQsqrn78nhk4weZkuzFtGZ/PVUxQcV12+xbZFok
T1IIyUPnzFscUoxLyJt/zIWQrv/S98hADUdYUa05NZDqGPbNIiNUbgW9cK63M+G55Lrn5b4FQgB+
CLFMajvJzSHiiiZYZl7Y16HnioINvRL9SqypslZaRFqqXT7FQ2/eERaok0Yepq6Yq6wuH7FyKP1/
EbBBP9L2ko4MjNzctR0lv1AD74jMCAhQYJfVkNDKjCOcV9UIIL3ok+ciVsDoWg58gEjjPu5jT2Ul
rQs80YiprImU68roghNu2gjPvN2vqYO8DdLRcl83QiwbWcMmHysqATGmzozh+ZGJhkvHIFVU27Zz
bT5JcrAb1NE+wt93MIvhRYrb9Dztj49Gk9cp3ToOJyDhZW+us87VbiW8V0zEbriDSvsksdtWZZ0d
P3j5O00AffzTFDT9SWJ/+r7LlogR+03tDeswHob7oz1qdSM/Ro+dsy5u1EPVAhCMQAY59nh9TLix
IlgbQA9QbIrPx5zYVkv714CaEXnyK99EjgsfnrHMVL1DK5q/WuCWG4Smw6J8UALw0CkKpInKdI9y
M1Z21V/hh6lVyi8dCXx4n5uv2a6jUnuGTlYcbMTTS0toWY2AOawb5as4zwkJncikLxKv3jk5sbyP
yNfMJ/twxJAQZBNjyk8ZbS0Popklu6BlSANfamxMDf6Gb5J70iXfIi8K3qN2cLgtkmjiaKq9i70k
fzKi+qsCmOZuE1B2pPuYcS+L1NWfS1T7twLVM0yVLoRqGSo2AktV/71A1bEIKKCybBCObMNnn3c2
4a3mdjZZjNS///lf093/3z/nqZ5uepZq6MZv9bA9DzpSGXztD8kFY4/v0VSKdFmT2CvDnK/DxIBD
sV9QcrDhtAORFZFuC0ysm2b1SBsEpgbeNC5PSZH9BOAZ76SiAbL1yzxA/JPPdLxplkuFNYVsRWax
UtZ60KzTijDzP/9Wrvn7b2UhjHZUU3c8V2ePpv/7h5jQ0EahQ1bRo3ayMSkts0pJTn4Ys7MRk6TK
ZPoVAi1fgKirbmYz+Qg6IfXOaX4ArP4UiX19Mm/pW3lgq9kwv1umM+yKWjMJjwLDTXpvvIwqN7rq
s9GdLcXBSciNJEzr4AsXULZExEDTSDwidtimO9QgsRTqHxOeDanc+5l4rRvya+q9UvW2OrV9m5YR
IisW1T7FJk4FV23Czo82TVyug4l1I2mZ79nZUx856r1BBOnrmn0haG6VKjhTAv9OvFh5btyQDhpw
c7LXrE0YB8TMeNnLVObWMm9pCooNtKUTAVbavbKqit4/8k3SxmQb4xbVWdJdfF/5BOA37hPibRey
tFSGrAMulrF2oXEln8XfyQuqHnKRDmIXxOKtHM3/FlWBe4GD5/4314il/fb9WkjxHdNyVMc1oX66
v521eN4aPa+CHv0yYxkVrv1ColECNKl0BKt3RQvVtakyFjL58jceffF13LKuuUCPN/gR0ytbwvRq
iEcJmM+1j4obsBBP5WtaGXRreQPDb2Ku5PCW4C9iafP6mDF7VWrwS03IAMsKp1U8Rkxnw6hfBxqx
yvKE91tL/9VBHaK+W7aznq56z4s3NR7OzUOdkjVZCf6BO0fWqCZu+CBfw9awABUArqi1YhlOhOJI
2CdAtWwtN2d/vly03zfFnu1ojge70nQstseqWCT+ZVPsAcq3rIjYOdlwsJxhwCalFpe+pLc44Uj9
0g5WygrpZNcZeti6UsMM+WkznWBxO4s2i7AWolhdsrZVO6Q1QKKbSjuDDQKqYOz+/H5167evX7xf
17E1kzuI7Tq/v1+C7YMB5CyZWnmpn6J2tK+adx5GXbnIJ+OQ2dd6arkT5yxIJLqtiaC1CG0T9jGP
IVGXGVu66wkUrNA/yIOrGime/fABH7HYPy38frLXSpTbDK3I0o1VUtb/m1/l9zNZ/CqezmBHcyzb
Mb3fVirPN0pHCexmmSbGk8N1vpB9FqPXP6wkwI1PMqbf959O6ZeLRFMZDWiCACWCVDp3n+La+5yD
CkR2x+4lTjxtH7eefWncyb4otkZ3A3bVn9+07fz++bseeUmmqrG2Ev3sil/qX84Xuv4W7aS5/7XX
DcsOMDT6+cVUm/1dHpRRUxY1BsWdfAqXbr7l+pdh3svkGLwM0bMgZNJVbM8EieSLvHEXbaOGF3kY
vNqEVKJmK9NQqlMxouZ2M8cjFda0CUERB/o4CzKCchC/tf/0uJ4wE86PQpTuZrask6rbaE3rrRvd
HI52EqaLJILZUVRxtEDCWH9L1OoMmPeYF2ZzwYFcvmnFxVHn7Is938jxpA2Si99P0PjnaqDZr3XF
MS8Jlh9Fa05He7NSar1eSQpBE4Rktsw1QD/hUcBQvgmZuZ6mpGngHSQUw12z09pi/+cvxfz9Tm5p
OgW0Rm+LWQUroygs/uVLaRFoWmpQpOup9e9KD8SpgmMDN4pHUdP9TLWg2sqX5B9aXm1s4gGQjMT+
/n1o4MbvE8unqBUDCtix1LMIDbrQv2iikpUHK6OxoEbpssPjd8BRrJwJJzG2jYbYUbNIkbbKTeP7
Ka2ZvDYXVu7RgoEltXc7KjtpSO78wFpXTdqsGZbs2RmqT+il3ZXdxt5TUubmSqMzf8877BuD0/b3
gXCnlTajXfnzZ+f8fhUiiHJUTXXIaaNPaaqinviXzy6xRobKgxJvHkghJ03UazxmaCBHAEBNHxSH
vw8+ki+98D9KbfBPVo8MQmt8Nq60cleZFjtfTaplhDVkBJG1NMGDU9GtoHJUFaU5DnSL2U24KuIk
m2wdVL27UrDDdduNd7mTEuQkDIuDr0WHqa6RJobeOZm1cTe7ysUSYg2pJq00chtwP+710ES9UmLy
X/mZArYwSpy9XrpLxl47k1Pi2hOKQ5JWM29he5XfW72eUePatAojfHR1uvLEk7hzPeStJRl1WX0O
SDs/yZ3LAOpiwTdpr5zBiZGgOKdHNxfTrrlRVYTRjq5/1yeyRybSNpiN+aaBcCpLLn/+nv6f7i2K
NM2lTnXE+e0Y9m/fk8a/X/iAIDelNTh72SJ6tFnHGaBQU2Ihf/SN4slaxeh4lj74WsHkOHkazhcp
c5YIUrpeKqk5j1cQ66vHgDx13bCfVTMMVoCrNh3S/lpkhEhyRqIQqRKMUxFvEKnXl7CdpoXq9vwg
V63iPd79HQThQUVXNSSXolQh5sXIqtQuthg5hLhHVNN4G5irMjOyOpSsjF5GfBNaRuaKBkjs0wca
mWtsQkZjtgg1qobtnz9BR9xP/rX/jYeG5pNqYjAyOOH13z7BmSSuuckMf5mpnnmQpjRCYKejfES/
CT4YxddSwmXcdKV7rndLe1z6FE71Cta3f2GQRdROWLYL2QsuNOLJs5R8F6nfVv49ZNCrI0Juy0qp
15wfwDHEYEYiAkZT/wsHVnNU0ryGTpGbS3KKYOAomkdsGEMKnO0TSebK/iFyNYqtJmaMg2Ic67Ge
Ab/arxaGKCE5gjWoeOnCDDDuSvmjPCTBRyEtUp73RmJbuiQahqtScn6HKnrTtLHaBfYnctFE3VZ5
GtGm/h4mqEdrS6k2qvBpIXfBS+CSK7TUErVdSgRDF2AeQ2xZHeVT+Whqbn/+tgzr990gn7VuGTbj
Ck23Qd/8Vh4UbVjASEBW8NjIINH79pC5J7XB6F5HXm6U5HSYuHAWceypfJHDqbLguHRJkKzMQekO
nZ2zRSECU23TBf0Kit3ATkHKqeXbOPKRU0x1h1npBKdlPMuDVkAiUzQIs/jHFy7A10eFTal3sEvX
fovRNK6LId7S6UZIphITEI+F8fRYGgJFid6seTY2todyznGr4h1qa6b6wbvBh8XbFNMRKBXVIWg7
QMTkS6qML/vK9U5JlbzaKYvq34LZyCTly6hSgpfCZesGRwPcprGySV7rc4s1ktCeLA6Low9NXwkd
VNaGalbrLpntZWcYlHziMBu0cZiQQj2iQ8e0ZibkZWxdJq7djM7lQ5540mSbOsGr0vlXJc0acmq7
8CWJGyICCeSSoo6Zkg6dRrYmZ3yXIhEKuWn+NFxoDcSDX9zSoYBUqScJEuhfbTK3t07ix4t8AMmx
9MaJr6Frvz80sOy+66XUMU1xOZ/60aAz5WbfRhfni4ufdKP5rUZWE+4SM4PiZ5X58Jicj/ELCoPh
Yg3mD+jRym7G+rzxFAigo0oKcNeMyiec6FUWKdkF79m4oiP4YZi1+wQIaL7ajjMvDKTzu06zCbrR
CnJzFAgqW9VXNmPhvP5fzs5sN24l27a/UtjvrEsygmQQuHUesm/US5ZlvRDbls2+7/n1d5DpOmXL
B/bBBaoEy/K2M5lkxIq15hyz74X9fFEuGIk5PtLL/s4cCFrjqJmWsWKKah6b3hi2vkUkEGO220Vk
sMhcLYanJVwfMApmdvFkViZeaW3AvOUn4S2kunwrTZnsndS8C2lnUT/UHiPfHh3S0rsr3RpwIq7I
q6pw30x256fEz/Otzw22ytNmuuFFviSlkZxtq0/Oyz/ghR3pzKnKMdEN8bkAS6BKndjnAjZ9In1A
QMXMsJQeCQy1OKsweiYmSdwkggVjlmIs3/EhvBRhLs/uBHDD0SaSyIhaJjSmLk6ArBhIRCHaJunO
fdTw1QEsJQKlIadFTj2aQ7DDZ6I9cz6W69Evn+sUhW3hJAhcp1qeMw9Vtmx1OKV0y8KM37YZVO+H
PPSOpY7sfZqNpCwfL+yvgC8yEOCW2VwZLdYyeZdWjC/yCaTNd/6GHN4u617bTp/Yyzg/9KuWnPPP
NbFR20aW9BbRqOPVUp23KyqMNsMcGkA694wyoX25fKsksXzdGGb7KkxPi+Q7HoKPjkGbWDgFybk6
zssLzkkNztUim9ZjBROlhuAdjEF+M5JWTA26DhiKnhfqv9b++1fL7zkRzObvS3zKBMkOC9JobK/e
gZdrHy4/sYC7HryZQJtOgXm4FPsgFKIHFXcZsERi3jBvzRlki4ignjfuupmAAi1PK4rnc6zadd2X
6ReT40LD4LnyLHXSwG1ZGNCIPp1Jc6kTAGOZf1WVNHq1WCdvTTctGNZTvV9E8h4DIMAHgtEjX9cQ
+3EZOVl8fbkQnKUfisGatg6zrZUhZlkwxNuVePU9mJJtUJ2EVTggYNu+5MjNXRaHmtowetD3i/Az
MmIo4H2g75WJEuYiy6W6LleuYcqDlw77au7WyAIh9QrD1BfFLWmlXbpd+pmLYBxtefZdIE0KIYsm
gKBz32YPEAWH6zJtr2vPlCeYD8aNE48+K+JIkwx5ctob+pEUroTnJFbkvIzckGXoA5QOfXVa1nrR
gyuc5Qm2KnBlSEC8i9I774eXZWr5+51Qzm3PH+uWeRuUjhIsFRZNCvmubokHsvXCjpSPxLOBAnZu
eW/5ol+5JYABciCPQzQSLlMCW1zmgSE+idHso3M2VfWVvO5Jnu2xOn+uJ+/FsaJyZyVBc5y/U0af
rcEJkzqPA5C5ZZMYax+X5QrRMpvsnPdjtnm0KdrC20ZDi5bPpKrRveExmAXl05gg52RDJg3tRetU
c+pxhZP1YHtXvutXJ0fl97+/HsYvlYHjcNwTrq7mWk4a+vszeNirnI6Ot42JYlm5c/qz15H5rOYv
jvBvsYiax+X3A3DiN0lcM9qAlcwZpwIdhH7xOOIxPwvLiw8LE8Lw028BXoKD7w/gd3R0rEstUI0u
Jb4dN/Tbk9iHT+Dr2xHTlYcndWWnOECXTlktXy/PAtNSZmqpAXMm526vCqLM9LT/1jV6elbEZtwI
n+vjxskGjt20D7pKPZsBPh1O360xphvf6l3SorTzMmydGKMrQuxu8Ipvazp1m1gT6lhOo7ZfFH1I
VwD0qZeuaonDMzyP6UuRnyTWjaBLDm7TdsYhs0nwBBild2+d1Y9XLq4K0SYdDolSgbieYV5p8ynD
wrQBd4skpbDsr8sP6VT0F37OAtGJhiy9dITbdIyvOgtvrGs39pURkujIgBHybZzSadCGG0lhd04D
zKqLxre0UxusqZdjimQulUnD3tE6iTc1soFtVnhkRjo9k+emjkkCbrwaCIik1q1hsqvEtHdSEF9A
O18cp5RHry7sFkV7696mTRJf1924DZEq3AYjXoqyI7edUNp+a+T9rq71/hJMgCuiAjI/mydc1R1c
PE34nBB9Zh0zkbod9l3VJ3fKRrLBQ158ShhxXi3zPc31Y2qYkd173vNIQDdeLjVfPZlsVMM4bFN8
6Lej4/SnqKxNoAj++GoOLbXqLI2oR+dBM/rkKDXa7HYQY0UJa+1Lkg9r+BeYb6ox5+UYFslwVb/j
OX+7SC50dBLb3z9IpnjfzHKUraQjhUUXzkGl9a5v0nYJlsC8GXeB10GtQsacok9be/kUHLNAvDAT
s4+XY2SCqkoDkZ0hWb5bpggIHHeGRSKxVXQRHd5wuO4ED1qF0Ohv85uXxhtGL/IbmunrCkrN68Qt
upq6+GzlMz7WyfD8Goz3gs6R7D3Y0rCd01SngN1fHGk1Sr3choy4ULpwJPany73KiWw4jMvWUoCc
WMeV5e4smUb7PEySzTJlbRECHy/T7jpQsKpAJnN+xTWZ1nisPN83HqyiQftGcvnZEI48Q85CsdgE
527BGKjYRp4iNoF/rSFXoK8b1ncGOlmn0bu9XbOSFvMIWva4ZpO4udPdigV5QlA0qxv0wYoPjLme
lpB3fdAiMEOTODax3T6VLW6PSM/amyAPGfuTlzOnHWtR0e6XKAWtg6CL7ljulvlLF6P0WWqkBRus
Z9ZFR6OBnj1VZYXplYTxE6Kz4a6o5gD6QmZIHxG2mNOo7kia2xapJMppPl7+J/CwIRJ41wTOCLa8
V6vLg9G0HBJmTVWVVIQymwQTOEN6pTlG/IhWJlqpSX5zaffvrV6nD1a2OXgg5yOdF+3GrOCAUAZu
I3NINoGb2dde+HfNqfkpw73TOgPRQHH/dUnV9YqoWY8ZSUdLo63zURG1VQ6+m4g5LmOPzGvWXoYF
Zd7ls7e7oVmFfaJ23eBC155/rLuwXy6v3bIZxrVee2dotJLkTEuQUXaHwugqCo101WaIRJmGoySu
Y6FoVWZcuhovedQIILnRtOtEABxr0Qr2kYTRxGyHCQUD0SSXHy7VJdG3DC+8Jjv20GbulWhIK5na
6C1i8ZSWvQXvtEIngt+YTSJadY4vDxH619OlKCP4HaqksIHeyuKzWRTZCmvGksKZ+nT2l6nSQInj
KZiCi5wTxTER5eUIQmYuBnOj6cCChEdmb/vQb68XK0QWu9o1rODaBk/ZzGOuJBwBNBbxddR0lNo8
Z+SaVUer0fdyDHhqI7zpnG2afdTR3WUp/f6FAoucy0kBjmMv9XZTSvd9yWsva7q6UVUfyOkChFWL
4F5nuH52xvCY+kN0tjAubEp7eLgse3Iwb6dcJifiWsVNGuTy6vdLmXhfI7lCGIah68yPLSXcpYb6
oYvpd2KynbaS6ylCWRxYrXUYbLhetp/uEzqWdx3Eig6W6p5gt3rvdQ4esfnOcWW/8xq3uV8OTVwi
/XNMc/YEtDS/1sskuzK8nDTp1JQ3cZ3eCA4DYRKJK3sk81l0zBu0bBfON6pymys1MJkoByIDfv8G
f2lx02zisEMLkN6fTsP2XTcknIIJ7UHa4FyYtGs/SIb70vc/LOAFZQltNzHmDFCkFEb8UZcwtgvR
3dtZ8lAthBQzPcsONEzTzgkvZsggr0zWpVl9Wlp8Sxaw2xXq7Aq6+Zf7Rj5hzkc4TDG9zEOxqYcn
geFA6FV8uDwH/ZwWs4AwTRiA1wyaH5caGOlOlzfRx6b1WS6L6aNbeddlEjwuJcLAFgOFCd//oS9S
Y6dJSHl/uGK/TPZQExiOjvqLvVq/9Jd+uCUUCddukgEd7fvmC2ph71EiCD16loPaBuHrI76R5jF1
OG3odrXuO3OA+opTEvC9OMnRU3upODBXeV3fQ+is2K9hGA+mc6zyNH2o8tDY2eAUsV5O6kJCX5KL
ZDHlq2XRBjLE2QaJJGOB+qNR2/tlZ1IlI0QX0eI6hjhBRl+mTjQ1skOOEAczlpxOHLttLKUQ9tlb
F5eiPZD/6WrZcCT2dc7kdfscnJvHWasRbzFHpD904IxfZ6PMVOb7znWZrDiXOvyHK1jKwtXjNvLW
IcGY52lGNRumgxFglhRExXOnof9rpDg5NALQb86RBFGvk3Xmw7dbaLYIbkPwRK6GCLu/v9yKkQuc
RiIGtMJXsQSPKGjoVyyoK7v1HopuSA4pgZnNii0WKw3+mKW9miVyWANBiSkHuvowIKplDD2HlI1G
Aq/f9vSDOQYaPgdrZDH7t8y3LybQ0765tpqo3iwDBFGRxZwm9BkSMT3ZA8PdBYNX98MTQSfpTonq
e75DKcCaLRvsovrSfcjrHKzSnRPLmSzcUr+2A0hiPo+9K0KPDCzv6aJe0uLuqYJewBbqx4fFiCK7
BFf4QmfIepyu+AIEenZCj9uOBJQlvRb3unV1ebwqu3kjhRCuNa6H62VPTuZvY0PcIuayj0Fi1x9Y
uzYLk6w2/IaVndPrUtLnGJPsTNdMhB5qPBUxda0PJxcBeX9pFXfwZjbLvWo47XQMEE8iAjMKRFaE
BgWddY0Z8HlR+LZeLnbWbBq5bCI0zMSxQ5zkLljc2sv0veEFn0Mn+dhOIwS/OeUjEh9//1wvE9Yf
j8Po2JUydAFNxUDS/v44bBep2wRFUa8VEYGPReqBHaqD7JatWztHjvGZnoS2M70JvnSLDWXKp7MM
x/AwdM5LJZqCbcrJz2ZBLoojBvNQ1jM1PuKiTVl953Iw4GIRLTg3pCy/qbaNurVLld4WpUC0nYDM
yL0gPA1YtQ/NoKXXQEq6XdCHcJfL+C4YcbrgCUyZNjWrHrjgK+Zfsmt8/8BYkk6QIogZmwrobi8/
JY5zmIQRYsTrzScT/PxaU7Som7y4t734kUqh3QIeDhjY2/21OVjHLO/k332fvXIYaW6dtMA2maY9
+pfQRuBCUta5K3J7rRDQMF3JxGquC8+57n4mTQn4TRRrW556hbDX828KHCE3y69M+l1b09LbdTsz
fc3SuxtlV52mzu02VC9bf97oRFo+/v5Dtd5PcPlQXT5K3aTPYeu6/U6GIWoErxGhqag9Jmd1MRaM
MgGq0stt7zCbMe1SfhynhpQ8QxINENTd2dIa6zHOx31MQXvXiwAvbNJMG4CAKGsbIrqihCDqam5A
Bh39KphedDDm9iQ+h09KjcPt8sPaP7WBFj1HcoJOHEzeIdDgJMQBqYzu7GEXwzoJ9Jck/bo0mNpm
BgHWrT4jEKKV69qAWWQYAQ0l8i6XwQgNWyOGMBeEwDioM6U7OC9WapxZ6/ijAmaFOJA3oG5yAbgX
abd4zTrQEUPUfs2d6akgYOsPEzDxi3hEKdNyHbRa7GGGNMTPs95EK0eDLgdkfYSfs4WCxZSED1OO
h6WzpSfTm9nF8pg21snKPHlwQ23aI7EnVbgcupUjvewmtKLPl/UlrImxUwWo7ZJxDfJyz8Lu7DJ6
v7gnh3Ra9ylHmKSGYbtUCfQY/4479ez6KK/HYJqzkmi+Ll9wtFV3PM6g/39/e/1aHvLGHRt9oU1D
3lXvqyfuDiYgHf7/yK6+Lm/ViszHNFfTVZmQ8FJZerNHZ9KfrepJOiBI4mRniyHd5TaWny7Wp3M3
/15VsPKbwZDcp37Zb6Pe3xEv1BO+HRyyACCCa4T2yYG4hoc2dp67cLiXHlSHwt+b8I6CjQD++4fP
9dfikKgzpvgWnh9KHeP9bDhShFzaKhXri1OjJl8LtBnHvDm2ZfnV8iUb+SOR1o4rk1z4xYz0n6mX
IH9x5eDu2i6BI70dk/akZbcIbf3rifChlUW4JjAwf4eWCNO8ZYvT5cglpuZhkfyTxLdJa+lccxVu
DS+U5wY3Oso58teCCfOsN6pN3NnxM9MZ66yKnjQyFd8bA7o1DqHQqYE+r0lmddY5M5H71iZXyYYk
sHw32kZ6u9wZ/+cnW1S92KS+5MWI1SFo3n37X095yv/+7/zf/Pef+fm/+K/r8AtlXv6t+e2f2n/N
b/5Ov9bv/9BPfzP/+vdXt/m7+funb7ZZAxjlvv0KN/lr3SbNv+1d85/83/7wH1+XvwUt49d//fUF
Hnoz/21+mGd/ff/R7AZzaAX9t3ts/uu//2x+/f/6axeScfZ39vb+v/j6d9386y9h/HM+iWCA0hHj
mhjL/voHx3V+Yrj/REFnCt2kLUL0oqKhlOVYCfgH9X8iWNPxnUnHsWje8qM6b+cfWe4/lWE5kHAc
hz3HMuy//v3Gv/vaLp/Y/+xzM35e5BhgmxyRKFvRA1Eo0OH6eZGLWtMYIimDLek+5Lpa6g4d/8D8
mpzP2ho/Ngatw0qCWtDLDxDyWrKwCJBEUunPyWHZ1pNDC6cKhcIP1/D7K/3HDw48k2v8QyN/fmXz
GsRRRBjS5GgyH2J/qKfbAdh6NWjBlkBe0IL9cI/T7DbVUODWFTsECYn4zJAeN8+t5eavQHI3kYen
RuNN6IGrnYSW7vpyuE4KPzzkifeNRY1cUeHEmFWHZt1XxPDoba14DAHXmegt6EBGqzzohj8cD8TP
W/bybhxUV8iNMRXCIXr3buxBa7u5r0dygXYyaknWCxkjqaV90C3Oe8JhVmHXwd1UG/FIBc3JKu0S
7RHBZANBLt0U8xxnGeZQ4X6ZUk3tNRxETET9HBt69eA1XvUM/LPcaF6R38l2n+qi23VB/YU+mf2B
RnYm1bRRGlKGvoOEELmFebRJiVmp1tfRE04BLeFmpoUXwWqIx+QP8qml2vxPNTpfBWSM5OJyy/F/
W7xroeYx+CcTcD04CGJ6Bo9bJ4zcYM9HCrTJDQlXrU0U5jht9BPKufx+bDCVm20IwbG+IiIrvZr0
1NvWE44wa4zdUyc55/gVlv0U1Qx9eReRmKW2VU+rLhIKra6aFKHaOTIbWEy3tT8+qdR8bFTzeWwd
Mhq1hEyqQNYHBjJxjm/Ewm6zw11irzkwB6gEPcnFisyDDaCJDgmwrzzEX6E1f/Kdyrmo+OkKgQ/g
IM9agc4eEsW7aY1bgwMavZ4I8UE4V5XICef2/OaKFMSHUYyHOGBTcOetIBsizJ8eaDtXI1a9iu8J
LwSmnxronVqSU7UciohlM9nQPcLKTCt6Yozz5iOt2E8U4tu2qZlAsZOs8DiqfW3Z4WOrk7ZgGdkm
8U2xiSqnP2KXaVf4+gMMvCbppab1KRuhDNOuhgo+65qcrFObLBjlwczL5yazv4GBsj4wSv79miDm
4d1PV8cmeJDmu87uTVWm5tXshzWBsIfStcMIxFtE49qmsb0uSr+8GtyQJ7k2jU1NWBAC7ja/g9sf
tathrsz9OF8vuylDR3sdwFk65TUIUw9BCJxfwbsTaHs5L+RBfizDeBX55YR3J2iAs5ENWc232+TE
2VYryY5fOqBDTw5B4Dp3XmsRjNxkwZbF/OH379ic14Uf3zHaE8Q8risNS3JnLDKtH95xNqDMwm7q
bvhjBUL/Ei/JlFmk03QpLVTNBAWbPhS+mx+F6s/uaNEyd1HkuZKOZlHmKZCiqt3A1+MTdkmHZTHE
zVkZhyK2uJ+G6Pr3L3kpD398ySzcADiE4Abm5Ik/5ecPKSx8mXW2G20Rm6SHgBiCPmxRahkVEUBu
zb2KoG4/iNI69w5gEd/W7h0Vhjdjnha7P7yYnwWbl3XXFcBqGArbjG7ejYNVmIdtDEtrW8xBhMuu
AXYMxiPNqagPGI3PZJKWNDIvkEd0QRRtWmuuf/8ylsf2p2tiC6FMeq18jFKai7vmh48xqjSjsmEX
bqYCq3HvtcxjoqsIh/laqqgFGI7J0osak4hqoi9JYd2bwF6PeLbIomv0aYVUCH2BqT3UecqExW/2
ZKUweJrMK9er0zmRMPj0//OqcU2YDl0EzkLvlutuMFsdKyOvetLD7WQncpsDTgY/A4HTL0BMIUBY
GRX+0rr2971d4+xJ5EOv0nIzjkNET7+/CBdK+4RYyt5iQMnWWXu90NTCOmm2v3/Nxvuygc42akWu
sIMijhc+//yHKw1l0hbj6GOl7n0w13lPED38VVVdLXuGy4HSqU37Tc542dRGgi26/Mxhu8TUmHun
Wlqf4K90q0w02rYQ0fMfXuD7SmB+gco0KG0YvVrSnDuxP7xA6Bxs6WQGbrWRFFe97L1jUBdiR9SF
sU5aEg8GYT2V2ORPkVfGtyHNOkBfnvZUNuXa8cbiNR/D1xFi00JoiBlX/mmdfX8RGQxQfM5Kipl9
wDP882v0rGAQQz7Dchw8Rl5UGKt2CoZ1HQbJbhYOohobj4KQLHvgpRvEbOEIfiqcEQ0oCS6j1CJG
tyGZIGwUyUQsssRmCaqzZSw0DPuk2MZ5zcSBGn/lWdQBdte8QgP+u3FQoFVJi4rCnXvPKnf2elR9
wcU3neMpenDw8m3yFDyS9Mw7K9Iff/8B/bLkzm+ewpv3zZAXCcm7klgULMnUSLz5uoUw4Xr9yZHE
npPG/Fjx6hiKWfFzpXqkCgOtbMe3DrQuHoeBwFE8vQHGNa9feX3r3ijIEmuTgmHlpPWV6avopind
Px1pqfl/3iV02EFUyXT50NlKtYyuf7insCAHTBsTufHIQVguPmS6g2AzDgF2r1MFSrYAKADXmAa8
Zn+ThT7c1BFZVmQ5eakgfjEcNlZZhn9QYpvm+5dGM9xBhK0o5gUb2bvnkWRKD4EHQi2/cByy6kKy
kn33rkG7f+vnQtsIrX8zQeWvC7l2A7AIsL3sKJvjMjSMFEGXfqhN9ZAQuani6VbDUwllgiWaou8x
uR7MzL8cc3865f549Pi1CJs33EU3Iy1sK8vl/uFyaoOD6YONfmvVJzOac6y6lwaYziqIEGMui0qS
2TyX9HoeCwKpgvoI5ZW4rNpxwN8lT3Y1vUSg3R6orr4Opqkflhy/cpqsK9v92qnev23mL9I75AMC
hsEFTMfReyrSTZ+I5krPiuJACrYCZV5rK0S07Sqjk7p3iQgfFVF7qV+DdcsBC6XxQZiVfeXYdkOj
NWMzKKM/DA1/PSna7OmGZPliooNg/91jketaJDV9EBsfAdMyruDWaVvXx4hN5l8Br22dhxocUFt7
yWuKzEUtQlG21mLNBZekaTsmGNkf9tZf6w0ksZL1FGOanNUZ7xYrvyCN1GpLexMrVh0mTvuOZOE9
QaPpWk8loCZlIkCcAMSOOtnETOhfbKxQJ4AO6R9OrTSQ5n/ux62edV2YXCJOr1Kfd/uf1848Jk+j
0pG2GqO0d4vLoO0Z9V6Gu3Wbc0ItceaXMC4uX7IcM0GVq13oMtuKm+iUVA7RS/N3/vxl+VVP5qKY
vOg0xeVNNPTdY6fX0KO8acZi3yzcjNDObyQ18tmaoZhtXXx0mnA8Lb+1FEBaZ792QgMw0Tj6Byem
S9liPLvr5qNwIJOBKXdJXv2AYCxDljSyGy1DcEZt4C3r20qzwCrJsdov3xq25631zoPPoLc75dv6
Q6PseNuaTXem+xUj7OlXIZqlrZsiBXHATeVjoF/1jG3WbJDRDTbqclVNPE6S0f9BFaRg5v1rVveF
t47i9kZlvg0vknIXafDe1QcCQ0TleNvFirCYElRtMERcXqjyFBCk9FVzZb3H6QcDHucX4aKWecxa
Z28akD8vn0Vv5vmxYgBxKvBkLEEWXgS1qoyNvTZ37TRzjDZ1nZrAOxChW6km7gD+N1tpOM2TyCew
wkn8BM96PNh9E34oa68/FHMee2BETIqm4n7ytfzaSsYXn/XhqbHcYdcngXGAxUT0Bzr9Pc3Kt0CK
8bUzmIxeXhp8X1TsWjLruaDmkwEG7d1hydTxZtXY+x5Q4HxGSIn/U61pIKVPDdmEm5o6c2NYjShp
wyKst5rHkuH8o1taz2pCOk3p8GwiT9yYBVhRorD9DZ577UMHbqivg4dxkMb1AtUZlGdvio5gYad/
DKUePGrTNDwwAnZkc+7cOD01VZlflxGh1ETpOTDMsK04NBIoqx6ciR63iHuL3NYg2rmuP5Jn4G2W
3iqxtjCAyC7YCYTk8JEce6szetmRoKVDaNOC+5H5WTCMNEO0KVNEF5MSUiH62aHPdjdLGq+T6Jtq
7nLqnZ+RRlOQ/d67IfWdnM5JmDFOx1QWgsia5zCNnfSXnqpiqrKVM0J5+VL22n55ONqxM/cIKINt
RFpfVRFXGjgfmoZgUgclya4ik2u1dIlL2d/jPmI2GJO07JfwEgZhn8OxDHeO6J9VVnzq3eSsu2ND
UGt2s7SaYuICbUPnTFka1RnUWI6LKvY1ggewApAwTTyUcVXPLjYZ1ONKGv2As6p5lqiKo6RWz4WH
MxmVjbaLc4/j0/zUquWB8F2dRrwgLiE2zWqLS0Zj/sCxvANwsY+aId4ZBju9NqxzQG3IoDPjoGNd
X6O+K05imJy7oNKijUgB6flOLuFFOPVh8nqY0wFUSKOcDvYwvXTz6c2FcWHV+T2kHPswamV0cBKy
LMQE1Ds1MEnSW0b2TgDETs6C10yC5hz7aecbgXmj5WLahfOveluaG8xaxKvONO1FkS2RfQPh44Ff
ZOE+VvOTirWrPhuwl3FE27JFfVl68SlQsflobmi6fb3Y1GcFwKJLyfRCW5GYRnC4H35LbYOou0EB
zzB1+AJ+RjLmwqXKwQSeUqPHetXDpNYnTl+GtXHdIjxIu+qOAUwdlg+WA4JRXmwWXmZAQG40O7OY
5vrdeknTSPo4hATIzj2Gt1OVyFsxilenR/hfT6zVGRh2Pcy8DbKl4tPYX2MQSzCHGdp1CXdj9itp
Rb4KE3UDJ3GzDJGH3s9g85r650XvlUWq22L4wgiWl8kzRwX/VKeWdz/ols5nS4oGxrKBhMvewia8
L0DgvXkqJ+MrHOSDFkT7MSzCbW1hVPH9Aj+BbMiGIJb+UKRIxOygewJ0vFqg88uXpE5iEizjCnVH
SHZFEY/btCHCHLRWujdoI+19ShdOiIE9POVmSSq9ruhQxa9JkOlfafZ9lY4HSsF1uwMLOMewhntW
BB4R36weQ+LlTF4QGltLK0lnudtP7b4Xk7ibSkyRy/NXENDD7Iy210VCOs0TkVLBq5pq+7HXMfXk
aXhYFpc6tcWKLDR3X9llse0GuLJJYkQHbIgETsMTOWQmrYcp3yOR0mGXI+CkxvMHh54erNjjINL6
YxsfA9CWUV2FoKHAaVV1dkdLFg6OmE2BvkvAtDnnxedlt800gubKfty3obteTEYaMRK7fILmgG97
tUS9asWHfMZQ56He7QYkhMd2DA19TUDvvgo6/7pqKns1Di0hYU60bW2Y6cJHi5UY/NuX6OREU4cp
NNe9jR2B6D9aGfNl8Tpjt+jFDEYcO6SoT8slSoT8FocVMnURJdfT5OxGoKrn5f4Jba8D/9xXt4Vt
bkP1NEzRjru6fACRYD02UlsXsApmp5foSWIQBGUei1E/EGHoXfUlFOnl76lJpg/xOEy5+blqifON
AfCsu6Zf1X4mTgwekE9gVzhIN4jx/qHRxiMg1yYiDcTN5BQl9RqeTH6qfHQCTkdQvc39YUceJUFx
MhvyyeBXsSInuxBVrEtp0hCyxeF01WkndB04FmA+HzlrNeV1UT055P4Uo7uxBjhjNjwvgxH42wRN
SXVPwfAl+KyHeybhFQ9DtdPKzYazWl+gq1QoI9VX+15k2M8YCWAmTyB6xihOskG/BmlCjIM+oVoc
XjuVyo1T+m9sjsGtjpGArCH7yTahPIXQuHeaScBxMrIRzfFUwvI/12X0KVYkEdB/6zN/VyCqMTzW
Ft8czyzJp8DbDPU2mkzSnhBcbok2nu6gcmE413t4i7gSJwmvhHlzcexdz9mnBXu47QBkRpyknVS1
6uEUT8PZYZ8/QivsYJ9HL7JObsoQFH5FHugaYMHeqv1Z2xVVq0HR3JUdydJVnBDT7k3NvuawlljT
beJ3d0mICB9t9sfMQ3UzuPtRgwrskyMG+4zqbnwejODKCkhFLprdwOshb2hPsMnVaFnruCCOwozn
8AZdIyBpiPTnwUw/aLXx3CTdzpH2KiaMMitsYLCutrfCceC8xDbIp042KxvUzYCtapdM9jlisDGG
wR0LMk6Zpt5NRrId4nptGCN5X6BUK8u+C1J9W9SdMR/ErlXtfLPs7qrXiyO/900vOY5XxJhG1bEw
q3vmXB/S2pw2Yxje+dZw75pjCdVxeIYM0+1yd3wrJ4ySltt3O5N8IMMJypPmom90Bz6h8QpA+Dbs
Sv0pbkS6ZvZUkJvVIJPqcZ74ias2MD6ytc1pnHJ0F2pZvJocidA+esSo/JRHOATnGyXUMGki5CI6
oyEXi/VLgW3z2jUc7bWvCM8O/D3Zg3eayg9RlkMI8c6T9c21+ic0E/eV/9lq4VkZ2FZkfuuF5q1Z
Nvi0SertVoUifcfrCQaRxFhb7UrPMbPQ14Bkb9bDLR+7jAigTmPLWQMtnlZ9xmUR5ptL6sSaJYo0
8cr9HIfT56kfACq1D71ufnDMiNFTZT3pBkZKrz3G4MeuQR6BxR7GQ5Tk5B8IgMkr5IQvFgLS1ZCP
PjBVZRM3gPmiNFDLdxEOcYPR8r4zDSBjVRV+xFa1tXF3rltXbCNdgBS7de1bmX/LQI6o7DPxoKew
1eguBhAwQQTQML92zWHjtIScZIrBR3eQ5deRpHp9vAfaDcX8Crv2HVCwtWZ+a0hFc+lrJnuRZWfQ
K0BLiYixBRu9avr9UMtPXC58si3JdB5ysdQsnKMV6tDLymuYwxpMLPUxqfCcVNjJAzcZj4nVMJGc
T1Lg7I0EaUc75W8uYy5FIJjonv0PtUcr4MbXj1pab0y0/J6jrxuM3WSvwu4K4SexQFCX83iupPtC
OAvEWWPEspkOH9IGAZdfugZn3LT/ZHq4zHt/1CkpLGLsu+ZOBPVTVMTNp7hzJoAxdNPwyqanrBLx
mjbbVVyxf7alVZ1I02l3HGbvh5pBIpIxgpCcZ1KGeR1yjTh+T5I4AExv3Vk8rD5CazpcgHf1bAP8
ai3IEq888lkHezsn8ITdJul35TrVHkfU8cLC3kaGVvTRtoERGI3pwtDNoh2BFrctM71asTGZQfZE
4Un8xaxg8soK22e5DuD5r9ghsv0QaseIxs0RXni8Gn0n4vmBYZ17WGlqMrEcP1lZzQHH931TNWww
Iw4sjYuX2e4zTpobN1BiS1jG29hbtxiR6ZqQxcFoGaXewcvDDdSkQ+ETFpHmiMB8rrpiFktB1LxF
ubkDPs/imm2cDpMkglQKP7SPT0bxSe/T1yD6AAwleQhLGg9tddXBNufEC5pFvnV4KLqyPXyOMg0F
7P9j6zyWI0eCJPpFMIMWV6hSLEVNXmBkNxtaJvTX7wP3MHtYsxlaFzWrgMyMCPfn1VcU9WFMrgGB
Rh0IKWXZicKUXxx5EnhLzEBxvogzTH0MdVUZe8souRSirsFBAH7f0h3HRj5JWrxC6sh+2oGSe93j
7niu8jY6g+Ao+KsJXhLq6CZj62bdExcMwY9cyBZp74sZAsInB6avR67jOTvGdlUFeloRG1g0lEx6
dydEcC8PKxcbcDSgt/KWzPuCCy5QGpabGqilOXm52gyHfkztB6Pm6iAGXXFrOKWkemrTzuywhBES
4a6Lml8x9N+LrPzGL6iGdY1TsNBq6a7V3QN22+Q0BEb2YLXjVgQ67vQ7coRBa3MuqJ6zwUQediZ7
btUTrwDoaBI0osG0SPIac5Tu91yDEmtcE8twUWNfziAZRg5Or6PNmN+yZ79yijDLepK06gntnFK0
WNxYtBcb3SsCtGyvztUYpgQjYiBNEBzIIfInZskV51+u2sC5EvHdeckqHsc6fXGs4s6ovNpJQ7eE
BY6XPU4ehV6Ymp8Y7niC7OxPhc5twDNLIz3Chre9v9r+cguhaupEaJtx6sbp8lrNY3eQovhHmEis
5Tlv/LiPh3DCdh4bLNdsQI9dEqgSyvV/4/RPse8pa3s8fxdYwElE8wZs1gaI3iIiIN7h+55l+tTP
S87qmmBbLF/L4U8tgRJiN+D2NJLiSAUNiKN1ayPnDLhlxFtwQQ1IzLFD9rAgny7X5DpIehMWXtRl
pzlHaBkV+atVG6ob0x+JzoUs84qCHoxnG0jUYn2hdHJLEvbarJ1D0CeTfF6jM4TckzY4vlYLUOq0
hGDUjiaxKFWm3Y0ZEAcqzXBkhqRIu+3XsmftLVloe71pWOwY5Dezn0KFvXMU2FW/0T8Lp/6JgX9Y
aoIRFaVMpckk68zzX7PLvyFwUFj0835WOULaIgdWLlzVarkdQRaIS5a/k1Lr6mSfNNC3ndhwqWE5
r7YuwVXlfF/wkvQJy9740oN2R/9Y/c3Kdy3RLU4EahqU8zTcMil5bTfh5UIL+7g20/g2Ttm5aqrd
0EfzpTXR0uUNwwPuebnn9MWenx8ZGZ3tzBwoNxsOzrasvpE1ctOlB6EWeFNn17Tjz06om2QweUkt
N6a8B3A+WX6dlgCLmCkmRG9Q+RBUkqwkWws2iEgrAjktDwuIjrK3QobJBJv4BeOV2NcgNshLMEtH
yGsRkRQT1GauJN8E7ktTTyOaPIXn3TNsbBe3LQBY3luViE0O94mwmIQnSqiqOD0tpBjV0oaOWjUB
wIjuhTl9vckdrb+S+YfEcvWfXQNU5He8aurbiKFfx2WhU3R6bJzTTGflaI6HOjsVMEotnd9g/LFS
kuGCTUapHGftZpYHRyII5amHjaMpTzKqYImjP0Rdji50I+CGTKdKwqQSTlYeTM1OmS9Z9z7haSE3
j0wAV133sbojSoRR1jK8EPUbl37avk5lUEghpsR0Ip/CV9g3YnlfJCX5EEwDR8h74o82Ljg12Kq7
HwtBPcLZSLku9vuyxQkZX+rkbnAMY2dj++gPk3Ua4vf4tEbuAFiqCAj6YBsUrxHsAdvnDrS6NxoT
BNuk9Ylks7R4mlhyydzh6XYU6bqaiW+RXOM4LP5Adjg46Xvrlxgd5895Ha/hwA4J7m9gylPZ740B
whU0D4rpkrzqYuMmItMYyl1u9bxem520IoIxVlgcxT3rFGW3mIR8547u11mpvur9SvxwTvVMiJEP
vBKcmAgjR6p/in57/ooypUbKD31SOAfOOrqvLfp0nalUdm0LtFgKFF0ml42B4QwVhkQWl9AkZPru
6ELH9TDTcN78xnOahX3TM33vdAThRvpQMkM6zqNh7LQ50a8r4Di/zjdp+vDURbrBdNxBLykjJxgl
foWEBccbJmK4AAlloa7DmZqx5aB6Qxe+NGcN7ISsckyG322iVe9hwVUDnNpB3qELJ5VHZXd6n83C
bUqa0vR9tEAZh3BNDb+rFTeCLGN1zw3Soqh4QyWN1b0P6At7BdVOV/pkV5UjjicIAETvDTj51FF2
+XKXe5tArQZbLQFISXHisAJ3hqAZsuuk2U3aTt4DqC2P1nCr532RGa4zY+w4tI8yKWYra4LYWUPs
comz73Wo21pq7xXrvxH0BvFU+gvrup1Z7kjMipJRZistmG16fMjYAgOzbCgPBQV7Q/k+F7ZyZFKY
uXmDjXOsQrM1oKa3Aa+9K6/5meTyQ6WtJ2tGB9XSepjtoNWqmiYB+xeUQXUMNZQJWlL7BC0cscmf
U2veT+pTHUW7ZNB3SyT5+VbGZok/sGtvzzPzCGLgVd8Yuf5oT5E+8jBsr4nT+EizPCZt9IJjBE1R
YDEeKlE2pJ6Kk05UL+XkGuqjArocdYgrO0UwakpA4lvYRyUFP8GM3eRHGlXCzAhx4PrMyJiXoIeS
BTKTGx4ThlZTSk6DX4EAJnHGnas7PduA5MKH2QXbSRXY+0sH9azRj+xUQTzh0SWirGzP/JeWn+ny
VKsoNJLBUyogY8RvRfFTydy6FBwr0d2k1AeypxCQYlhxkFu6Z0+NKxGbxBZ7krjNpnoTQ6cPHBpo
HqLrUug17CPxaWbs0RRHgMe4S8XOrsC2TK+c3dmJ9B1BOw/lcJ2HIj7mwHDu5fZGVNZbH52Qfqhh
HlWnpKNRC4CuZT/p/caO6ZJ+0erYwIow66VXZjn7OMoApjiZQpW2kClf5vi9oqNs5CdRaFirFjdr
0FRZOMz5GPIPr0DUX2QOKWANPW6ZxkPMRWgdHDHtKxJ2TEMivlkOSuevqMKVSdA6gsVKaOFOjgcn
hVMybm8OYgkgFM3SwoFrJIk/tPQ5R0DQkYWiMWcvQZUYVUlcEsk6bG/9IPCDb/12Gcu8FrQR2XH9
NUk+RPVoOGlA5e6RbYsD/3lTEmRyTQ+ZgbZaoNrDrlp+syil5o3rAAJYTKomGdqB8QvQkIyHSusA
5iZrHgC2Pyf8kudtqy85PoeDov6RJt4jceN42kxIKoIzKWgtyXEXs+wvJOsKTDEFayePimFVmDKM
tiAWCj82YXlkmOMi4cfhbjFNGOdUX/L4kWswWjKFpGJhwMGJySNE09Wdy5zY0GktYqowtg+YKmdz
ieMfplO3Bbp5rhTLKUJpBvaRWE4GR22/XwhpDobRekrr/MJdv2vaHezhIOsGL4JZMGryQ9UlR5ve
GW7sByLtjvPa04K26TiP+XPUUczUsyP8slWppCxwdIZqNVfRiheQNMldFd1pbvXlMizDuwXr6Xl0
nmNYjG4nP3VvxlBdpbw/kad6seL+FEl/JycJNa3cYZHbFY44QUZy5eSPllLtkUC21nag5U1QyY6n
qXZYTUoY9+YFcOwDEBjWm6cuMwOiVvyOcxk9KiY416X9G2cAh9RHCfoa2d6+PN2llrYmlgp9jo5U
McHMFRCNQNkraoNDKQXgH2IuZnrhtTt8EStDzcpxdBS+A7hgWFcigeO91M7pFQDhK77sztUoZgJn
Fniq0UGjVyuOrd6821YmDvpYAvUpyfdQBRQmTgj3FMp1SdJwQBhffTVHpSIytq2vZLXEATSO3P99
X0NgLwpre/WMucLIEelHEfXppWFGFjM+Pc390Mkc6XBULUSFIrnsbgKgl9shlmFrK97qNolds3ea
R9EOA055naPAX7u17UPUEHnkJHydJIS5b7PuM2FgcB0ZLryq9a2YLfOFH1qeRFPcapu7zRxFenWs
VSZSVhBvE+lnrmGAA+ulstfGr6aawIF67IOCONVYV4sXe3E4CuUvMa2G07olLFE4x8FY9hCHVWsI
tFUJDaSb73Ntv8TJPk3MQ5yoHyMt+3OkY9AZ1Ug5R1PR7mpylQ04caoqpMeirKtQiQEa2g4S3MTR
Ip8xrnki6+nfb2J9o1rz6fdfBIEru0GWbuZNSaEAdOz9equCKyOi0i9MkwIJC+JgBYWRG3RODZ32
5XWQs+as0/5uGO2dKgtQoTmqOqWRQbcMn3O6k4ka6rw2r7+qDGSWSA0Kve2NtEWUEfng6pnGWS3H
5ZzIJPnRgqUgN7VwqacuUHqSjfIZvnmMrPYuW9Kt1wrljaDg4TBIe8KHy8dB6iQ/ys000Fccd1VS
ojwenPQ6zdlXYmk9g81R25kVPfK4jPFxaaQk6eYDFj7Oi72jHpmzUPfOeelZzuCil+bgReaEDVoN
yoenRyJom6nfy3NzywgSRu+K+ctt1fXdGsgS7fmLu+eJOvU858ZBi4cVq15VP6y58/ILc7MTWhtT
+tYo5d0ciBQ0E3vYC41ytLUTpvZCNj3u58IFtXPQGoXT42Ai3MK6iauLXlWm5Ue2mhqVJQMhPbXz
t7Vob2PvLuPH1Pc/SbPmF0DTjt82MXnO8FtRMIPdtrfWzmzqrybbsU+b5hwr1smclq+U9hCnxroP
TfAlR1Nt/yJujY4xVECwczMNvyVn9AU0eVDxfFbwYo/oIRD+J6Eg3zbATfJvyiIzGJfiVAN143QK
PLueFLpEaQS2avvXf2+01OpYOrIhNDnJpJHVXmkljkZHGihJp0pWEQ/vpRpCdcu5cx9ksG/iyB+s
+VuV8/JCmFwZIq1WuFMHyodVL3aS2UlvsUrlLvV7o3PWvd0xMKJDd00U6h6h2KzINacXjYNVIpmv
hb2nQBTPSiS/0itSgw7oG6+zo1zGQd0VMhaJNdKzm7Wq/QUJHpCHPrst3XecwDMb0DLu4yV6rAuc
6UBNGagUcnP8/ZcJhRRKjwPkYBOMtCY5ReXcFARaToVXpSvIBM3Zi0WxXyZ5Ft4Bt0CIkmNnILFH
h6o3cKdVEziM7g3LZ10cpgzzxWsjGRyeHF8qgpoXUtAyMtnss5loMjDlK3dGKIpsuNdzCgdWtZID
WyPwNGYBuj13n6yHS3hWCMI6WAVmTkipdyt/Z4DhaREhk0rlhFrXmmd6kys+GTD7YM7McUQpaZp1
MOpAHmN56MO80NoHZY62cDCoMJ1qNzvTqU5IUcYjkt0fa4onj+0FNVMrsZrwfNq15DCgBzpi5/mr
0oFeWyrrghiyvJeRA6OMdYuau47e6CDXid28OrQUTjn7TTvg8ptMBBaPZQFGvYQL5dJbdXaF0tEH
Fea3ntnMk0jAcpwazrEVrgCnTjAutBDlKKi69TrF6tbie5kU5TPeK2pq0UyVwW7xktJ+NA/j0qyv
bU3cRel4UarcSzkZLhi61PNUM2dLKqd7TZXmUY/lu6oDF5l7se7JJSTMWkOGMzcUIYWA3qelZktj
xlqeHII1L9u5M43LI6/hLYvS4oOldTcQbuwtjsWSUydUFcve5iQRjsXotfTi5KK51K1FFDZdj2B0
5M5badDSCNzeyU83Ds6oXXth7Juu+LMAoSoY9qmdtsGV+eLfN0JGISEqQrcmHdlI/zD+qbryteq5
aekOeS1G4CR+12vxCQxbBGX2XLL0R1rp6uSXKgFcvXCEihSudhEMWmUFzUB8HloJxA5j+7bE9stc
oNc0ppbkcmH0bmI5ta8ia0J76xZqBI8vYXAX0KCUSQ4iAAe96iUp2wl7bPyD3c8XMft4Ez2pnAbR
G++6gbD00bxOTNX4Usr6Xk2Ocxb/SG231/LWVwt6BnFWe2vB/RalzW5g9q8urmEoPQJ9mn9mFSl0
7Ih3zHJNYXpJ8y5RZLIGdFJ/gQvEvjTQPjIsRnzOuRlWOE1OQ05h/gdV2LXsFPlF48DRiI4/uO7u
KefxjiRVpZN3jZQbvtkkmFJnsiTn+Y9ubvWUTBe6NQJi/BAZNeZBB3ad1JUUbKEVUVV7mKUhAXSw
JSnD65zMm5RUAKonAEf0eQsHNUID7HeuiEfJphDjUNRIr3ItmHCBQOGoSNhf7jCI1xuaJBkuH1/Z
UoXrUgEVCdSeTNHjolnhNDIyKspLiaeiqVL1mS2HoeyAWZgR9oNpIG4Zs5rFRlTvzMkUZuOM+1B3
oZ0mksUgFYnn2doTIhldm3H4mKnCtUL7V1alfnfkNYCuPPgdEY22FbRLKYWdFOuvXYspvmNqQtLI
uDJ7p8SpVdzKvASx8h4tMlvSH4K9fVN7HxyxLyp4/RqBlEvjm/rNyp8TatmkOMvam0xzIx65SRmE
Z6TYJfBucwmzk2okR4PhRRelP/2WcCsX0ituqPLUy1l8ye9RS/sxnTYlQv8JrT2dV2XPOrwzI5jL
VzMVGcOjyLyxEFwdgiVe4mo8ZpOdeGqVUtYz+TnqmQVYoZUeltUxw1TXVzqOK/4UoVJFDJFyIILe
cjtsM28YpiC2TqtxaDuK59pAj9XB1jkAuJawTOY3WtbW+FOJ9YMWj0fHkS9MtvBxV6epA2zHyzTu
C/lWto+VWRKp8r1gmJZKLYwzXnuVD1R0yV7NqPfl9I/FkwH91M3kx8UgJNr6rQTXitgM7VPENPHT
iuYaFqyZWUWRDHiaBlZw7jd2AaJAl5P0mDQFvRmJg3Ejpdu4kZUKx2JVeVkrHWpDkKJ2Q5Tt42On
/eH19BAsbiSzeFMoKnszaLuLo4DFrb8EmQOjbXrVGlMREgmkH7QCnmE6ytaty2bnXO6wcYNhTeL8
q+OasuP5MZ2T8ozoCwFI7fR+bmrJVxzZh9G0HXi06nBYc4VjUG/5ZZ1In4o9uL2OXiKBcQVXgumC
7kpUI0kElYQY3pyOTpwz6LxF+Zu9m8ZHqd3Z8ZGEar8yuNDNK5ODcXntCgtAU6T5XYn3rDXkfznr
a6YVuttOfmfEHwj8iI/8VyF9Iy3RazMaxso3F6y0/F2ZVJN3O5VM6Oj1QtYNZDZNoPghaVe6rzqz
4jE66w/IAlAnxr2168tZ8lazFY9S9FxUorqrNH3PUt8wVc2yMD1h6Vi4oaKwHOSnXk5fSJwraJFh
9R/XUXzrxGJInca0YXbT5hajQnBHlPCHwVSQpOM3pWWUzh/jYv8kEB1vTU8SrJozwvp9f5og+J+Y
XYdt8SRNxI1sg1CcRJ5VytNHj2Zml7XwCn8fcvMfUY0OzyTRaRjoFjwT26ctJiqSQbDgK40DZD9e
bmVEtF9kM5KIHEBuUq7d82S+b27DMXUwU0lyfjcAJbiDlI2fjDjIUxgW+sDdpXNyhhwNI/1X6mS3
Y3+jNa+jF+2ZvNSzxsZioowuwhwzHWofnCaGlniZRSJVprprv3h2/LyYnNDid2d5tZcXC3jMarMA
83+nUAVy+cxbtY5PAh0FHhWfl8Sr5AfDOisMigkL9pSJGU32hvjAk+0yAHTDWZ/ioJkCo+ZkWCMo
RJ7lPHRM5CTGxQolyNjTmrDIgZ4wnEIQ7eZQgxSjtX5ND874u7mR9IG5WU+nsVnw+tCAYUgW0xSS
kpRe3K2O/2na7Pf559aBBxARkOSHeNyTJ1R6NJIQOnmEBXjpz2IunlJKXr21ZQaGE0URtuQhrQbx
prHXrtwdElFZ1bm3vhFq+e0SHysgexafdOo4YnQpe+o7q2SmXJjtu0J6Neh72Ry3BEitmCe0Y9ow
dE9aQUOAloPoVdrW/2rukqx97+uvAapOTPcXQ5AiMnSYtivMKwKlcNFLb2WXiQaeScYOjYYwViWT
1PzfLZAwCSD9jisI1phXBKj9TqNuR+3KFZf5A4v8Nm9km/ANBnNUpL7QCJqanlGwVMzvczHQgQcu
r9wlXKh9/0Fnl5F1TbPtwI3g5S0d9RmSCo1YvU392XjU58Yd9DfDxBkDs4zrNIeCFKMriZ8s8znO
iRkEcK20TzyTbsv3UprOjYcGTjAjHJurnlVTjoiR1T/Rm/MSwtbA6gtPuCY5gcHpkh9ht/GnHZVa
80wECBM5nJb8qGthBF0RiIqfZw6TUeHVHOXM/F/Um35NcgBJdMwEmZM4fxP+dGmm5bLdTwzqpi9T
/9TiPwXwp5RQ8pehZ8wqXWyI3Cg8xe8x4Z9Fbc33ESbeY2ghdXdDMe+azVdbHQ27CBUURxxGXVLQ
fai2LGXfGQ6tWebZbP52ovCRZLg18gNJ+cGkhWbGJlbnZYRUJK2mi8fWS0qJZ7OH/MoPIctaJDOy
k9GrnO/IfLftxuv5KTrpFp0IVk2EZsEVn04oyX465R8kWbcxSn8sak7iaiDT9+GQs8si3atlVBgD
WaIMOTXJs/gJ/JIASkBSMjAzuHi0ioNG4jv242JOdDMZ4NUodNspownPQKVEfRXmVQYJw07KkNiL
SyX34kVV0JMMFu4iK43sj6h5ZUqrIYZ/NCLYOaIdKYbUH3V1Ditjl2dcBtPzmg7+3E4HdPDzi7qq
WlDSZdgpbeK8RbPyGXEZ3tJB754B5wYDSBLcLPFNaqPx2M0MFwF9nztd349ggQ4sxpc+cfJHGeA1
41pxkts5f8zaUr47jo+omagoE2obk36Emwm1Gf0Cy9pNuFQeEROmjwgWD2pMSD3VeRu0+po8Nqsq
XyQ52SlpnTz+vhk5gZk9M4w4F/LZFGlzUk2pZjQ6O89Kt+FO2JR/OABzxjSj72IaC497j1OoPA97
hcbP3phV+5bYasNL10/fIuYzRuLs02nf1bUCmEX7t/bACywSYRmWGcvJnvTmLGOeJYiDo1CaGi9t
Ol+zfIn+9mZ2nQYuVKb0xS4Gdnb+700jR8iMkxB0Q/u/7/59z3+foMes13UFn/S/D7C3o3ahMU5H
WNPP0/ZmBdoVQ9o6/r4rE0PKlbN9YK5S+rpq/v77acMWdT1Uf6KpI9JgjuWzZhnTwkpkv89LW+23
pPXz7wfatZVJp6m+2wQkUqdMJdK34YC8MnonS0bembrVhYqRSO+E8DxjOPyTznF+Ugx6XY4d0XRS
JqRNnZl9SOZk+LWVW57B/GZzdxMu7YIbzVxVTlm0e9Eel2T8x6/wYbSS9VZdx/mnbKKfeASCyAaq
74srCQ7rTanEP90S/Uc/rjvEDqVbYYD8UNn9p6571Af9u16gJcNMa8PZlnh6F/rsansne+Jxgj8e
0E8Tx0yiSTGmornmJm1PUyLj0KR9ST6t/gW+8WiRM+eOCR3nNXPqvVxJ+Q5J4PSuOpNvVOSy1Kgr
srFh8NLA8hGptSOxiznOoD5uoKmvjFitRCaUp5+FdibGg6NNrtyqOFqYNTsGrdR+n9TiZxYDETMS
jQuRIBgiTXN9QBGxPiQxHXVXzGO8b/a2Oj1KZUnb30YHUKmGG7dmfZxylc6Z5pDXNOIW2eXaulck
zeuGJmc+3O4IuaC+4jOz1Qqw8CT7eQLYtpmK8ahL2sW0gq4cv2XdLwztrA+jtFcaMof6Rtjn3zdA
c+hoqK0AKB4ffttBv2+kKKU7A8aHXimBupFBkhLaCGMf9eAg1K1tFEdjb4MJrko3L2QD/T+dpd8v
Ngq6IFGjPaxOwVr9+72Kgh80WkrD4IfPq8GfkRyTSbuukkyaCLoVIg2zWTXSeZfTNPbzs9WK8oaq
mIutHlSOvdJJrzvlbik6UjbKWwJ8bqQGyr4oewVuVFn7UoNmQbH/zh3PnTqSrqUnJKn047/KZDDe
9RYxAOk9z6wihIRGFuSMl86GtvigrNW/eHv0+664f3T6HT1D7VFNi/kZ/OlPzSj5QUwlkkci9/YY
Y1J/6QEMFmmiPXeQqXdOn+Fc2R6aORrbzmLE+/sw5bq8Lo5yahoD4xA8STeho/pkd2ECITwSUwcP
YbRPqkHz307X8mNRYNMatZMcFbs/GUJ0V+BXvSc3E3BMVIoL9WZvlSgPUws1y2K9xSU4IIUfOdK8
XgaBzmy2QvSZEvWqTNDwqPaMFvXyZlZZGizqpD8mymh7QAnYgB0IscABxndApDSGQP1/EXAc4KOd
2JDin8w2/SVaaDjVhXa24D4uHKVG7dyRuXuwR/Uitke/H01XHWHEOHDlORCa/BT0qv9/vu73n79f
zIV901tygn/f9d+b3+8lWZp0RMgc/r9fOipOGcSiabz/fvDvJ3bqcm3iItnVfbyzLf2zzlHmeqae
WMEkCTozDKNaFcjhwJPH4H5qr5vE60p4wqVj7Tr+PqoJQ0Pfokp7ZhDKKTMIRk0c86ZXD6m1Gnei
g4q90dAWSLROezQH/LNOu2T7oTceK/ydnyNhgyT8bSReUIg+1DxSFpXpLBvVz1o4ziVpnR4ZF7f/
KHFgyWZxhBoru4SYCmJucvzezqfQpeU4DGdzThJM3prJSB+FBgs9Gty2+NPpHOoNWd1Z6noZOAEe
lZ7GW6MIKXTyocP3QtdCVcm/2poaNDknDLOASGmMoCLNNU+Toz9mlm+qgL59EG1aus7ajEGHVe84
SHRfjKWNfYNWT2gPeJvNWHtHS0kWWWI9oNH9AyUi2mERsXHP9S9qVNAvHIFIO5wMtWjwEWGpB1vp
+1OakGWmdu05yrvumm7Rv/JK+GHdQWhZOlr882yQr1w351rtCCcw5V3coApLY4FYXUW109TvPUt0
aDkNjOtmtzI5/bA1dIywzJNDxh3VdOMDTgP9QRdVDmC7QlWiz2w2qbjEXbnB4LNbVnM3DyPy/KaO
caSS4s1hxyjPEcSiuo5SRIubImHqgdAJIlksC20rGxhxlHEys95ACSCSe+Msc/jt7D/ajD7EMGl+
M9Y+IqRyCsYdirDQwKfOqVgRjVazhKqj/l5MqaUpKU1BNAkY0oV1GEeKjKog1UONn1qUES671D+1
0p4R+lak/3KeRybmVvg/krIZD9aq7TJpifet0SpH0fEN1Wh8SAa5uBi4ElqyDN2+6zgea+kuVVZx
AO7JMLlXfALFgBlgI2GbkZcHUbEzZhKs+9+HJD3TBtg+0Fs9B/7/Hq96JPvTk1pmK1B/cqVkfXyZ
HORInLREKFa0OoC2v9peXT1W6Y4UpYb4LLWCg49UcC4a6dws2CW7ifg7ddADxxK0D3HnzYtZ3WdK
7IsiGBw199FJ5iuxsRfaodJJxo/rcmhTxxS3mW+zzj9X2O+RBWG1ypJ8Oiv5+j1vKPF6ZFwI7Bln
IIdo11nox+diDgvJyG+y1H01DPMPuvIPSXT7kMPCPqs4CAc7WY5kHA4PJY2LA8o0rLLVs6obPDEz
Iy9Bptx+ImLQ7+vhujraThel/ACj9b3d9ktLSy4ltnRi6j6jhv1rltAdkCxNyB81MZw7OhTptdCT
J3l0iv1EBsYhqjLYyqSdxmtHvNpesvh7yCp3+HUprHUDz4o5PekxQSZx/dhEqgg4CkjIPIc9dMv8
2s2M4DQWqzCXo1usw35JJEHJbGN6aYVYkXBby0NmsuO7jETgJArp4qzpfhTY642of005jZKZjerA
ZIuDe7lJP+ttJ+hO9kwN0RUGSSkjHSVSTwLkyxLl6tR34vTRFrnikcrFAbCp8oBgIuD7Cs1Zc8b0
NGNH6eiiW731z4xK+Yw8vmb6ruTDDzP0kknRGqdSUMUqfcBV6jEy6H/LKSuOTE/CJMfzX6D9qQeE
XHahbCmiIvXVuG69nmrIjob7PEXgC5BaISKhl5oOD9ViPkatZrs5B8StTq3RlIEiHvHlzBUpqHPv
KOGK8nhoFXU3j/DCUVo5QaXk6I2oSmKaM7IC8skpCTRpW4O6eU3DLd1dd6r4gMDnXFgyF1U5ZGiU
c8AsoidIzBnexomUhJZVPLGeykUl34FlHefjof+ax0U+i0V75MRbvRVoaEgcEu3l92GlvFswZjfs
gkLppAUFqOxydvp7ki7GOTcRaa3a81hPxuvUmXRe0lraOZV6ZMpGNw5npp8CwFBxSnpQCz8QEOGt
tpd3LXPovRIz5avk8xpyMoWq9WI3q+EmHfGO9sANrc7XWIL5nW6u2B6RXDNxMcsZqHiOwQ9lXC1B
r3JzMsOlRZ8KiKhJzj5Sljfw3oIkKvu1miiwGbSCGaVVUG5pMbTTvIEr3aAW9NV+po2oDTsMPTgv
E/M5jy2i2tbpe4mrF2NocOlXXyMJ5q5Oc9ZFQ+gVKdx8SXdoiecx104S/dVIuN/rW7RYYT+lUSF8
az0MxrD4CbJu9O8RHRWSKqzqMqf2cJpH5x47Ihykr5YlkFweQ/VWUEduBZxmqUwFI+x8NYVm3irN
CuwMg1Wm0wUZJxovc6+oPgvDrBDu08sXBRdSTbfUynK85rZzII7iOqVKsZu65Ekx1+80URDDOnbn
o1vKMnXZcz/v+1TMB3Rsj0r3N+MQcQB3VrptRzus1KnRJ9J95DlR3aLD/1i3xGEtgw0KhdEF5KaV
Hh+xYwRrNlels98wydtHdpT5KKT1hUANZLiYjgcs9SuZpnhZl4vSlngw5QrtdCe/JxP5Pqr0qZeL
5g/0OuT6w6wc6wS54pk0R4f4QfpF6ZaZUTfDP12t1psGhKmY6QTl3XTMy74J9Y4ZAfCoaD8OOQcL
a+XecbQzxFvrLmUsqBvW938IO4/muJkouv4Xr40q5LDwZnKeYRApaoMSKQk5NoBG49f7ACzXZ6+8
mSIpihzOAN393rv33KKZjvQBvEeWNv6jbsZ/PiGyx2T+bPk6cNqiQC7RDs3FC1KijAljscmJu7Qk
d34/1PNHLu62AU8JneK0kiyqOtijhX2UxhGayPlh+drykQt36mgaOYPosTiJFIa2kqRTF4F41RKj
hzqe/ybjwH+yKE8C183vnYaiwhLqaLhmv/GHejhnhr+OKPxoq0vj0BAeweR4TA7c2Xrq3rJYz89m
gXiUwQofFiHkJofhJ1L52RWS+EShO0jCCapHeS2Z6DpxU1yrfg6TM3mRS5bfkxtFz+XYJftijgto
PTplQgJui4UmrlVniOvykd/Me2vHpehb3U+MB+k76/4BuD1e65R+DrKBaiMbJ30zuGts7ieL4e/f
gufPISD8HPDddON58j11LtJ8OqvgZJZ2eBrzQSC3nb+O4Xj6/g49kO1JT6ko5h0GlX12d43VZCDE
oiOb3//7chU0j9zxBYHH/8/XTUEzt9EgXCz/W41eDpTKQR7Tm+/2LNpM23dcj/OYk+7Y8mUXw/I+
tKKWhJw5I1Hr4i0Vn35aHgItxqUR6jodWN5TGgXL4/LlTEBlJnKKnuIUxrf/HoopS+ndsScVQVAS
90QiDEl21ZAd20m+LN8YOgVvnSiBO7bGZepbVt35hfeBLZ2LRiMzjS8tD6nTAEjLUIhhbrFXvuuL
Q81GG9M5T0cUwGNAXaDV+6p0kW8gBUF5av8A765depf9uPQM96crM4JrrSk6K/pUP7tPXLp4aAOG
lZF6JSddvHH6FDtDCz9hYcszQpgKVruh3n3bGxkDBS6YNj4lpgGDi0cOdQhw5I0QxUKVChmytK7K
R5D6/V2Y5dBWMeOp+4dvxhmT22ZCTG+xUdUYsSypcAE14MJ6Ez/3CDl60FxGSyrM9+kUGT9woHIw
51BtUyFEnKvuWcr5LkDT/UFQMVIZt8BvNED1i91ot3x9os+zB+aMtBz/2IcB5DljYPPqVe86bquL
n7T/90PXQUpIYgc9Rwr0aflXQ+n/51uqCtd7YZFHYVIsUSrzn5cf01bl3e6wOHSoI4lz8Wh5ZP7D
Ch0s2V5FxBPny0tRjnscyUjFwzLeK69QT3J+COn/oaTPdoPrTKjYO+cpkPhGPFc8uQ7zfN0IjlIv
nwN/dhdNQ7+qurHa5k1Ar5x228bJlODdtIevSLwnTR/+TovxPsj83oNLeppAMD6ZZFBui3fhttVZ
VSH5r8pARkpu5hONEPrFDoqNdMRooAXoSJYHiph272s4lvxe8QbPD//9a4WqWZ9SefnvS98f9fGw
iUMWsf/+AY7VcAvyjVcm8TPLQPw8dfmzo3mQlufP6Ha0jy4XtO35bPmuVGfX7pBF0XIZ3u0M2VI+
9C9OOFZ0bDBXuKTgboM+yHAp1NkmxcG4QZnYHOOg3y0CouWB1pfAFzqOa6329CNz7bX0diDqurvl
OD/8pkqvTsLpyUsJts97GAlT4Fz4q4vtaJjd3s05v/rtLPOnC6ENQ0nCkZkfXBsJd9MCuEvRDkEM
bDaDx+RnCnwub5k6DNVLuZPtVKyIySz3eZIywg6Gt0k3Zw3jQwu8TSyz7mLm3LqISb3rkD5G7S+F
JfF5msjXQSY/88761dJvAH0PRrNClAF4rHTPAZITJ+Ua6BT1qBHfgzLzT1JghWwQL/kjqVkOdIRr
JKJDHuX+yc64y0jzfQKXlqPC5MDOQPWEdv2pIyB1U7kjd0g7zsOwHgu2zUaXmU10bvUMR1jH5VBI
uhk+9fMKskBywtX7YcVgWyjo937O4W0I6avW3V+m/EQ2J/csG7BtUKJvG98jyoU3F9K/cDYZTTky
5d4j6eqHmPOEO5ck9E9+6woXozKtaBMXsclF42xNKzSeh5hxRd9kfxIRDa8+I6PUjVvM/BjmdNWZ
Fxtv2LnEEmXGvjpU6rPx0mNIitMpHV4ay6rOrokFrDM8js95tibKfefrBWIp4e8HIepdVfu01oJU
Pxlp8UKsRbHlDZcH6jdpOG8z1ZLKeCgkLP7q3xgLRvmTwRCl6d51St3ED2Yltu6su2EEgFWHDGSt
0j6RvbcOscufZ3D5luNWvZKjnZ+NCIVBD+KNDWiePiBiOcFBXsuxOXnC8feqZ9WMZNztyzlHaSie
WRyafVSxuxPf7vyobHHso+YTCE21yus82IScfpknaRzWzOyrs9yJwh4bvCsRtmXpS0Y878mUCQow
VkiEdZjQlMLRICZg4CkLBczjfDV4wQ7iBN81IkYtWNArZhN7acNJr3Kmhn5yUDkyrM4iANJ1hwPQ
s5Zj1PgT7UbGLNwi3dqQ+A8zReoM0u1imoXRjao2HAepvTcjOigv3deQSq6VbgOuwAKS0tFQ6B13
4E0R6+jCu5c8PWSLRrrVDR/PKge4Nfog5yZi/DE9lJwtzrn2YVsuolXs7DsHMBYuWZ4mThf7piTT
KLR5q84Ms10oy9PEyVwnKgPuJjta6tGNK0tQxoRlbVEkNmueS3OwZH6hxMvXw6Bru0ExXE3gHgrO
JnSJMgsmVizYkRyzLK9+HD5B3iPYr21+TL3CSWVONi8rilnV0fr0rgX5HQ+hss82l9W6F+hDSuSq
3Gv7bCRZL8/xnFEJHWIr8K4uqXVbmmPOhiaHSbYltZnjMdrQcKNptTNdNHJK9mXPucZCP6ilcENo
ZKEf7HJ/rbWdupFdzkx/0lgQguBA+XWYZIhQNhaoHemCP5SPBLY1u2rfxz71uzJeapfJMuVFSPsx
nYGJiPAzaLujbYEF0rWr42bjJRgoBRKJ+xjl5UMD+YbCd47kMlh5kPrADmLijHbjaazEl90EH1U3
yW39g9Rf6EQ4QFYujAg7eI1r3H9ZFvjXtOzeqxI6jBcnxTXyot8yMX/aghhBE+PEdWJxNaiRnj05
e5UEirWyLSny8jw40y0pjqmeXxpHgPnSoz0740pwBv5QOuE0CZ4BWFBXe36oOGvbKa+S4dBLs0yQ
LhNNi7ZWDqYoDE3wcnZmQbJmPOA2cbITbBgG+2VEBpDkJ3pGd7BzLLqVHhV3G/KA3unBKYg8cL7S
2tjK++M0+l+yrCNme8naCbJ3zWmqhy9he8TxeDOn99FHcdSZcJDo4D8H0QELZn3iJEll79fNykN8
fRANbTBRaRXq1unBNPbLgBFEU0i/JArcg9LxntRTRFaJid3MFTzzXtCPCIVGZt4nebZdbDS3yBX4
i0V4C+THYDRITDW0XCF1SlvOWXvIsdsqxf7w7pmKvJ44mhVliKmqSOB0DJHLBpa5i6fCOBSd/8uZ
lHuq1aE0qpFqcR7n09K1HWfYpjNJqGpeMz9DJo8iVCALk/p5GhDN9LO+BBzkuoHjwvuJV0HX6DkI
rlcdpsyBLE3yxpj5Rcy9Vq0toDPK+gpdfKR06Uj+CLAFl3ErsSzTep6ZF0nOkT1sGVQWRXnC0R+c
aouDsK7tR5qpZIpOVPRjeKvxUBnlZWxC86gcBCGEEKUbTdrm2R2+4sKqr40uQJ0KSew4m9kG+5K5
8mPvGkcouzuQ1gdTg9VSxs126plz+Xr5Hrot0melPnop6MjE+F4HQDw4pGp0+2DevD5DiZAnf9Az
DTubozcbRFYziVfFVqc6pUlFkDF4ghiyc7evhQtb3o//dabZof9tKxwnuIJjDZ5e5osVKTj/iij1
d3U0/qIyEMe55y2NnDRxt2c8lWtPFdaofd/heBoIfVlHQJ02wkieOkf/ZWPwQzxWv+bYwy8E0OzR
qXwl+vgbXsZeqxD6qrg3Ny1+dhTWx1x5khTSoaboplsBSRK+RnUk+S9ZGajPt2VsOHsxVeTHmiVc
3RJdXz3yNwVoVhk7ar81LbYOGrE277XuvdROipel0gBnDEZ3BDo+7Yd5tt2hbNoVkR/eCXLE3iw8
DoPKUAdykN/qNiMNcESiZXfbUWas8123g2ADI7lG1UEHmnE/Td1NV5fmbkg3SVxvRwxMT00nXlwp
5fFAhQ2wQWavQW6ACvN4v9kR9kCjsi3SBl0fvpoc+X9EF5vi6XU9iMg+e7mA2Wds4d55N0fz//gF
8bh1B0yxaaS2JmL5LWzQACS15tFnyTeSJsvzUIJGruKPTMnhRhR2QXtuWuMqMc6c7kg+RIvhajat
KrN91TEDwVZRuBbVwyjSdufJAu82Nkl/fA/KtNkUmcH4CXSIx/hn1ZrTbxlFZGCK9ylFFudmGZQL
sn7jwfmlcCjtRErurS1NvP6ZCdBHWtsp7p8nxnQM2Nx+rcQ8kJWWtXKC5l+KyWhluPXfumIZ0Dvk
xe1vy2Jyjtxd7MzaH2jrcRmmdnfRqnRYWW6NSC6JvaPV7gRpVmXmEuMr5CeSxGnbcRK0sj6+hKl/
NEeNg17hY+XSOAguD3bk5Y8g0v/W5uSe2paGbV2/Vdr4F9aGtia8e9z5wtybCVOaDJfZpjc1VKVV
Qmghy7JVJAwz0gE7g/OWSMEfwwEMdXG1m6K/idv119HSOITqPEMn4z1F0rrP0eqaxaCdcyYqUI+2
8MhYvPM/tgz3VW1wjIrL3/Zg/uYUkmxTDOqMxkp5Hgjpdvrkw5HTcG+pMHTPjna2Zotz0CcX4PkG
4jhOVEMkD1pe3aQiOT1rneGVFieT4kjtPEeFW9IrnTc9J3MajcU/MyV+rLCvZdsMV01DbU+9AFWV
AGh3Sq6Y1qcNKqoUiwKxAUhFNkZe+KhRnK+U7YH+GAwfn9fOamj7GKN7mMwaGk1awhDrjlEAihEp
qNroEcRWrUH+qZFutCtbXpGIkhyX7SYUmHiCxnhug9jcMpA/yCYKt7Mvt7VS7Rp6bO9A0JhjzSjV
5BOg/8RAnkOi59AABqqJTUpQJrDErzy/eWEvgKM4UaoxKn8xQttfjSkZCVnFXJ9bvqKWQqNKKaoz
UfWBzJVgbURlYPYUocHscDhQMDI8IIk4Bu6ODIFDrZDKXOtu8F6bQ7ertIlYtco6xj3GCoQ/40bF
n2FCUoHbNR7hNxKzWqe6Z2kG/tZTwz4owK6iTO2vTUBoUwQ0zCs75vvzA2PNX66ZO3uZcqXO9AmW
b514KqTh8cRilYGJqzS/4TsFa61oM1wH9PdJVDVJIIK9h9kD3+yM/7P9INjXXu3vHQuvXu89E0+i
vyxgNDHY+L4zh8mtHZUkzfvO3pUG+jtF19uOsz/uBBjSC+Sxipj45rOquZK2cZJe86xyS20WzKJJ
GstmaKS1s1GVZxZZ9QGOush2k2tRYv1RgwE5AqV3H8h046ajdvdydsistvK3qPlaEoMjX0AlCoHX
AVeEy2Rxdsc24K7KwnI3iR74TxHJT5thJjsa1Ln7zkPWZ0pxNx2MO0O8tyv4em7JkGZ04uIOKhsn
sYWiJWVEEosyflh+/wta333gZT9JavNZdLYQLr1OrzYW5pW7G1Z/u5acsiwUL02Ul9wLQrws3+XE
07hDXxSeS0y/baBRTmZZesjHmnOXlt4X7JsivXahFLqWeTKYRyDb1Nrr8qLzivrkGQsEfDM4MWgq
DcIS5Lsyplld9vW731v6PkjguIR1+MQaK5n1RNsyt1Awedq5zbIEcgEDn6ZmpuvWza0TkXul+Qzi
AQ4CR073voRn0qpZ2xqMiMYJq3Vj1s0atBrqkx5B+HwCdXGnOvx1a1ZOymPiFK6tYyOJb+yzVif3
SDrTSVB59jWpEpqVpleq1eoYYpVI7T411oXw8m0zavpB1h6ZKQaxhnZCZmzOhnaxbOditxrjqCBh
/JWEb0ZVT5cJtdKeYKD3Nu3UKSHOYhdl9rCn1Tt+MyplQGwF9kI6cey6l+WjMMb90bp18TR2Hgly
3vDKty8XUajk7JrjFLc89CwUZZWuGihFd1P4z1kZGKeA7gO50RSzNUZ7LuBYMJX06k1Iok/faWJl
cGZ5MjAbMahx9RfMINjNjJiImYLis6ATf5464+TpqE4nXKfHqQ2APmGb8llNsew8N4Glv9mTOo64
IpfY3ETjqUVMCBRWhFUUcuidck3t9A4VSEFie9oh3EWAHSuIv3PsuJb2EB2zGbDlKWM32ljrm4Bo
8yBmV0nGIrtHOlLqKP365nma1ltLwup1eUiywEAKq7qjjobIINF4TYpRuokiX2N759jtD8kHjuy7
ZmnI1rgHr/NnY59GCKKZ7apUARhFztiMrfMilP8alJw6BOdEXJzOucY8xJC53vQ9rRLMsSMFokL9
RMA55BIoMbqBRxYV/4YrAfnGnMiTTvx3x0qTzzoBFF47O4OQt2uhpd73Ox4npIJNgnganX0iSLPy
FtWh/jlGOUsIQr31JGNwEnbw77/AH62o1okymJDmApFnY8B7VHE07CaDkI8yqooNIDX/4GMWeePE
Q5t0hP2+KmurRN+aqr2ml9M+qeVrL/STykqet4Vyc5Q6iWzMbq8UA+0h0ZtjJ/r3monrX1Bq6zBY
Lan2YRw5a95h/4qISm1NfeQcnKrmaaDEe6uHjt6rX6rb8qBbalwVHo3rMYBtlOvJjTMrh2sVPbOT
QG8NJ4sNM8iP389fi/I33X5uGI1wtkSgFRDX5MB/3cQdJlk0AryLglyjIk7zwwj53U7Q5aG3znew
FdotuY4sI62Goq7tDm45hU8SWFOBB9mZAuM36wZDgclS+8l3/vadpf2gqQ8EaH69oDLnNI2D9sk0
X4Kk8p6ywTnEeXQ0LbgMmMka5N342YPY3lpJjtCImf2Nuf5j3sGPXQQaqwvQMmgm5vNQczi+1n+b
wMZdzmX8WF5uryKDdbnd8QozdJxbOQ47ec18aBuajJ2RRnj0+wu8dKhHa9//MQUvoerjjSF9QeoH
UKTvADk6XsGmE5q3/97bQgQs1RpX9oPqOj6g4J1wqJLLlxHRs8scnDQ1gy1qa7c5aPzzAdkx4BJY
Vuu+RtWcTc4+yPFFrgwt/YPludgBYtmMlOITctrWz+kl9GLaF6iKXwsgx0c1x9uCyAXXpeubAXMT
mvzioc9c2iXoZdkBNFPywi+LNDYs6yT9eleQLXtb8nSCFh/b6JkEQzeOuzGa8GC1nbbREjFsJmzR
90AYf/nt0FZ5HXSaPAAXwjFyN5OqjFfADnSTW4Kbs6o6RdJ4J3xNPmk9opDKkL9HGcengs5C571/
Q5Lt+Ww1JWVwlZ1yzhhyAzzAyBNMOjs74Mbeo+0QsadagaZSYzAZuBoxExjipWsf2GQ+M8TV75Oi
j411I2xnIRUY1nn1bk0EnITx/KiYlHQzK33CzcpInaMz7mdCAkiP5STXJNUlSyf15Wvaqldmijz5
MwKDdi97NH79GHmXUIyoq/uZExaKS+a5TMuJBiThQZs5t81ZR+NIyKp+Tn+YFbwQ/pvSdyQrE3QW
M2wGir+xejE+LWsnviCmDGkKWtDSMPJMjGMBLjzKeUs2k7TblImzJVxX/RoTgFBx6ey+rzWzx3Vd
2PYv1648TIcWtJuiw4fSMQOdHIVBTAvkYSzNX30i0y3MC/C2RX/CU8chI8LJpU+WfYot9B+1svDj
aXSW0iT5wwttkb1tUJ6RBGRA1Knp+Rw10+kPul5ips9ssPY5kyvMiaUZmk9lSTqKMNvqaTiUet5y
9i9IdKYcS4DPrEhWpMdgOSVGRF07hAOVciU1pC3zLl07QK2E4L4YbX3YSAs8iDe0a0QM4831m7MY
9vlodnfZaem6SRIfdDUnpQK/zPJqLUshDVH9M7fNdBPMK0NoFFgQXKc/ZeNMOk6LbT1zKeirDOhb
J/MrsoC1ys3CLuZt56ozgxg17xjfOt+EPDbgn11etgxX2dazDgQV1Xdfp/ruI2tbpsI4eMtK1Rrd
rmFivWtMvDn+zJQdag8OshORH+AHB8KzSSXuP1WXJJsiNT6W32qYTrC3jZwm/LxcI/rtr2ZjbvOQ
u7Y2jPZY9Nm0a5X/FXX2q9X7/bM7cBsQ782MF7Ezp/FR3PGmztCM9mYO6mjWpbu3Ryf7VAKRY1Jm
+FNlbWyjPq8fqkRwlOi9c+uH8EODqfk5wiVGy6DLvcHFsJLtWOwA3gOXmW+ekZIJYwBe0rSJ1nEl
8+esJqpHodIqHdE+iYEJoFG4z76hgGrOneE2xuzql9GlR997g0b+qelBf6wBlNHkJpq+ryGbKC8m
vmgaLxl5VXTQOHpbA5u25LC4Mb3ZmhP742N5aRhRosCaoms7T+IrXe8PpNRk5yjjKJRGtnYozLTC
zsCBK6AUOGtOdY0b6KmjEPcS/DUQMJ4sISyzreGKmWHTw3VcO6nVHAsD5GmbwrHPvdC6Tbh78V1A
y8yJG1llBQoXm5ylY2RCyhjKHHcsIvNVY3i/AUV6L53DomCW8TyvBMHuCoOFBVrMqaliF4NEY6PC
qwPG2bB7VVDaQFaQjhGN4HLWdaeV7zfJpStw65lG8eYoMf5eVgCGV/V5xPG77RvuDGXXw0YfEEB3
Jsu/SEd/k2PEwePn5re6iAeO1KxduWyRj1vWdAKkxJpsotiz8o9xQFvhIlLAoJ7jPi7L4pJ0yQRj
Q6FkjeSjnk18Je60jeHX/IhAg9okG2JLMvxIcdWO1/Rfx2LqZh9eq/pbkJTeusyc4gBuH4M02+oq
wDr8bDvNNUAQQFiRcbPRf61LfD07nqJxoG+9UqTOxh5l7fKKt7FdYe3H+15HMrugxXB3U6lzKp2k
e6W3iWFPR3Po05/Z1m1bH6tW/aFrE60rY2gJzfsDHRgt40DagAPip/W1YBt66K6YzjcYpUqs/JFg
twjJVUfd+bNrpb4fx2TA00k+lw6jC6EBF5R8npoweNYxne2qwRwf369WORBptxQDVtNjlQESgFDo
u4QFHHv2WHxhiR9o/Y+cCaCd1HZ5gKEQnTPf5ig0h6zpLLQbwdF9u+zH+Kf4ITgr9UOPnJVbj9rS
QZbd/SYZ0DzG83FcdzpMrkJDOFq7WCxHovMUl2aXOy9J46C7Ug7P3UBHPa95AL9b/ZZ04XBtGzTl
ASyAJZJgsimtp7oGbAVUZAXmh8kLxYJtVnc6ZMGmDTCVanzH1jJkDF56pnTp4SWqvfhedfJgd9oT
mNeU6dcAnyRB/IJriLYqgNtaK+wXYisHTEetseviol8vBecQp3c/7sUlEg0yPQRZx6VIrYSFeDVK
XqS6L9d66ePalbKG+5OOd7qk3nkpUYFSIwVzCVObMyK504wNTeKWBAvA/NLT2BBnp5iGRvbMNNTe
ah3mhAAvzb2S8aYbvVeL2+jZHhLnihngudWN/jhYxoVebb3uEdydJghw6Bc1ce6d6K2Jym3tKCze
ZW9ffNP5qLyRK2I+QlkD67ucjDO0hvYsSEwTOM4im24kiBEqHz2GdzqMp1L4D/JDM4IYFRz5OdM7
GbQL6MXkCtuPRgLif/RyDmYXEw9p0hr2DTH8gEo0046Et9iqdy5x3jSb7w4BQzAPDNot7Yy3RBVA
EYdc3Ermu9c2nOOFPuinVGxpgXaPJxszhTW9mQPadRQcIHbdHrFZE3XYSB9Ri2Hfx5UQ5eZm8GEs
oPAKzxKFKmryfH5nU41imb+YXIdHV0l/i23GRogltwpsh9Pm2iM3bd4W3w3WxMSL92Vpn7rubSS9
Z0oz4z4i9FsXBq7SeqqOneNYz3UPZ8olOBPsbG6d9Ej78iv9fUr0+NPxGfmWPaAe1DWvaAOaDvmN
Cwv7rjfNDwqr8WIXQ7MPCXeA6kebSKVAXAx9kEdT2CslcGGrAmLn9wFXq5IPjXv0vWz8aZVkwr3S
AwUdquqPRs/lbWrJ48xEjHze+uENgP47VcQPjIre1szpjfWTFz2ac3FZtg/pQ8r5Xvwzdwr31jya
8zuRX5ePRI/LdMCReQjjwX5obfXe62byU6Ah9UZ5z2zkmwHOxbYCmM+T1vi9JKBWo0PnD369pNrf
8R07hwPjrLVNzvgLD/SGqkMPZ+c8xlp8pvoh4AGVy2Acx6lNnqkF0rdsompt9DevcA8J2Ddyirtp
ZdJdjSokyCozUOo5CnnDGI3o17pX4RuQWmTzgiGFOQJeU2gWkXyjBYPFuZXHNAQ4s1wnZoSNvRs3
bpOVhCnkgMAHolezLPpaSik7aT+T8mP5TWiXjJfSZkmU/UucTmbAEjemV3TWe5pLxoZgBSYGGgOH
MoIMtuQ80jYbvxsITHaBcHCxrYqa47AxNP8ag1FcZHbpTSX1UvZQePgGBD5vhPXI+vcyIF3a5pk2
7IxxGp6/F+aYhDcLZ/FycWnwSXMU+7LBwY++14qORsfpAVFT8Yp12uaAOxdFKpjMNUeS6Fr2P5it
rSIZUtvmxq+4A33ujPUfd74NM0RMe5IJiNyCkvcCA4NI0za8cMICwjWwZcfNcXRw5RWN855Hofam
fA4WMe8m2oMsuHscReHHmdHXlL6ZxPD8mTqWEL3LymdfZZSlU5wdlsVRl374rqzyza3G/Kkmju8J
4NiTqKT4mTaM2bGARTsDq8XPxB8Rkml6Ak5KUjciIpv3cHTJ1xQQlloKtPmhAnCi0GwclzJQN8kv
yktLXrVYgXIKmjcfL8iyzUwpvGvb7lttlVXEEHzHffi2/t4AjCvIdt4GeYJ+TOXVzhEMhSggt0vo
Rd61zqkaxYsZLf4H3cDjheFuqJvzfw91QWKBzqDrjBL0jirFpE8RZxdlVcY+c0sWZwVwFojoxg8Z
XC4bY6vIWOU03h4KKzDXBbO8v8R3ASxTLbhxMQH4j2En+ozVL3plJwyW43afBrxl+GDkydTn+kqg
qq2ChIk+PS7KJ7tae1OKKoLOtHeGDRbsra47DXGiQaK0S6z5IRQWvWRsVWNOSPQ625c2PYiq4vC/
hMqn0qloT/WP3HfN/RDw01xUdCvTrbsH7a3qrrc9T2+Mkl/lBJlMG9Ah0mRmvbG657Rtr62cpjuw
bsC8Ob7xBJXUiWmm/cq+E24CC8lxHzj0VTgyLKWPO3WHyJ7AsehKHFxoJjREsIpUkTsehMTyUedD
d+4nP97Mdk5MtSPk6ZK8BHRxn22l9evBpU3KtZb96PNTsMQXYeUE2pN6UIRqG7MN5Nlo0KZjXcn6
e4fXSqSwnStwiprG3+ViEi4EuHTg/nP0oX0qh/Qrp0TdWDThWBCs9yyM4Rrx0rKzblJLj38qYFOx
pX6ynh1ip03XUaY7L1Y0veZgCE6079oXNKThabn4ChesVVPnb5npmNDV0eoZWuDs2xSZFUrh3tT/
uFl+gAmBoXG8zq3C74nEkoicVlF8FK1tbMKBk3CSTd3NSsWTb1XZ0YgGjz3ej662D/4G0C150LMj
38eLj8kC8IYlVkUqiqtN5DoLZHVNZBUdl7eh1RB8O6NxYYLGXNq3OB20EtoMXbvEsMO9LotwvUS0
1QkHNFoIr/ChPFJ4s3jtdg5uLypHz/b0g44vJI5JERYTc6qk0p8it3T/6G576y1QKR0NuA3nzjWV
mvnIfPRdVcUhN6XOjcZMe60Z0q/KEXEF7NRrVvuPxhpoMSa0wJZeKozDuHzYYoy3qhz+ALGaMZod
MUwxjihkVBK5NdFsRT48yYqqHfhfhsxMN3+EeZju+CNJI5l/hq+vpUX8dzhYP6hB/mQFXWQk8BO4
DQpznfzBvQr66LLUc9+dheZXRaLbc2uTFTTb2LXCPC9NV4sD8Nz89KQze33KfzQ2ybcPreCqJPkB
y0W2nIqW1VGzI/BmJtqt5WuZ19Bxyd2nqfHelwBqO4+ao59hlwQBvKMYeGMY7fMiWt6NNhx4jBZK
+PKpmfhEzxS6PjMRPzJ4hO89RSluSnVCunfGgFs+XBJBHgab/fL7Jh8kb5LazSYsdflwdSdBmkSg
AWBzmmw9KTxuqpJn8oMfrhljKiwC3i0xq3J1sdHdpNtGaqj2qC/kitCIn0jlcTMp9vnljnYa59pY
ZIdp080wevdPGBZPmK97Nv3Gp4d4rr3Beid++hkLMKxb6Q3MSMCBpVmHjj0tm6Oj0s+sq4qjAU/m
1oVonNg9jvhOQdvqdD+IF9xETvdPpyP37OM2XInMMkiooRO1vIXL73IGIgsItMfw5unDZfnIdnHV
fXc8XfTc2GXEPXcV+iyT9m9TGq+wVcJrxdGOdYmRw/IdDhK8LIeb4UdU/gkp4IiucIom3bTXBvTo
QMuTW8SNuycBAMXUvKC5efZ7Qoe1xElNxC80IiO7D4nwTw/d0pzpQQ1pluKwPOWCAdBBuifdTqbd
9+0ZzRz8Fv5qXQzZelneUTTVF0tFzTkP5340Ekz7klR/Wy/2P3Q8xLsaobxJpAxooWwnUzM9DcX4
UojxzeZIuZQxZa6m26ChLG93Ud9Qg+qjdYmHaqKM4ePCZF6avedgma+Igj6lheb0+5hSBzW8zSCR
j1LnfnG78mdmImV3E+pGsj3z/XJ8xdQbcCTwhl2Xv1ga4RTNjPFa7riSchhfPG161T4NDATOylZf
CabtBzYm71GQ9HsUtgH3OBt/13p+BbXCXMEgToNL1aDDyYODk/xW9SN1b7AyB9f8Mfn643u3t33z
YsGSGSh2b6K02yeXK2Vt+kRpLE1zO0c7Ltkok8I/E4xd0bmB7REZpfv/SYH155zy/zvIUzfhOBi6
ZTi+4wXmEvT59Zv7JxL/638Y/7OoiHkoJiveOj5ix4iOylYbwF+5/5uyM+tuG8m29F+ple+oCwQC
QKDXrXrgTJHUPL9gSbaMeZ7x6/sDXd1ty7ns2/mQaVuykiSAiBPn7P1tHVBanncfqPQWo6PFnG5R
btKOJtv4YDsTE0FDEW7g6MQmoXaF7qmexMgYwx7E95EhJvwc8a9m3Ndp8izGJN3gY+TiGWileVEM
HjTcgt8PAfifwuV5tpJOODgyaW5Nw3EWZp/LrYcN/Hq4ONfPMCP3SFcT+qL0ugaHbI6086hHW/RG
5kdSd7j+25Z1f4DLHM8OXUTFEoEcp0tmnPiFeq/Z0oZduLIrtufWUVJwGItqwhIMq75p5vPcJE2q
PT6MgzFFW3pD8ea8Vna+RsML3QKWPvlN66qDGy1yYVvPJgD2RR962wRrAnd9Qt02xdukZ3TKKHrR
04M7ODbKPbSo3MnnYbHMadtJrQ7/EG9tfI7g1m3BKySk03Vd3WTK+XNEa9N5et4avE67ZppkJs9Z
LfuDol8L2cjqn29HFSjSkmzzJo09sTKly/AiopCgkUyqYJrCKFGxcRl6BNAUeCkvVST/ELhr/hpd
79rCVrqBwYzhsP4pSLYs9dbHkUtyaocz0KSRtokbDn0jbbchxnlm9Vp+LLDNjWMD/4IPz/HCFfru
5iqvsBzBis+3NGTWdsfxrRFp/VDh8Yjq4RUfSLFwRTksE6XETU6XXxTgmXXc6ku9Iv/C51j0DcBu
Ilxol0ZxqFrr9fdJ2+bnqNz5CbN0w+YxMzBtmfrP14HEl3bSfVxA31dEusHNyoAYdy3AW6CJj2Rn
IR5AAdG7VbdOoqJcYQUE8tcQgpBgEdIUpOeBE6hTjM7q3BowuVqzC4SuXmTenTv3U0OMGPlM5irW
ExLD5lGtCsWNlaIRDLr03oWEfnUeWcWxNu0sCtYt8oAB267GFp02979/58Yva4tNFJAiXJq7TxiW
nK/9D2tL3w0W8lJOqd/LX2RXTOMDTzElrug0uPAqJQm8CA+qYsO4tdhPc5KHGWE78kKUROxY+vb3
L0rMyfM/LnjcbFwLwxUoNlyApPOL/uFFVZlh4v/EbgHVBBOc8lFeZrJY0TLuv1hVN+7KIrogdS/c
cgY81lF5KSkcH9KCP2krme/zzL8hIbC/sioDeWpQHGd7bUKZu3XNathp5g2a8OKF4ZPBEuNrsFj0
fJ8k+tEIImNbFaWzhwUm/pARLf4uhdyyuNmkDurpl2cpMNMhj8IKcrmLiFhXDnENpEtuwoYhqJNS
mGSIvtZOGT77zBVmM3e3QW2LBJxgsLiuApKPMYH0UXQ9IXNT4iEX2ZpmHpfH06NDrIXRoU679R+u
if430e5CGApglctYwbE+rVUasxnyvW2dLJxFQ0/m1opI9Isb6HroYOQy0uPpNUrM53jqplsEtN+H
VeeVDUFJeDkwpXRmzYtmzckt5RRzGnXHK/oaWYC8eq68DKZstovl1sp08yFqZwFqVl3YhU34YTuR
KzxkBbqAdDZ8SiqqcUoe+7B1t0DvznIOFLPvABDGfcfkf8ktQgYQK8iiwEGG+aIv9z4Aufuh4Od5
dPl9mg6XdF3QupwHvLWBVvrclrc9hUvQTYjAiHp2SVRMIN6o9MpNxmJ3rIP6lfA5By+bnm5Gj9xb
OUzh/bmNGGcmx1gXgmGRCm+vAoJBFZpN1+6/ikYbXuhMo3YRUm3RdtL1kylBIFmZbwmnpc9QVohj
x/7YKPt6IuUgKzwaG9DBRRmfTOBylxq742ZoCR/BIYM33qH12jebsUBDWzUYClGKEHTK7lkERQ+E
LNBnKsipidGtFmWLM2jW5WiO52xa/vy8ZmUJCcIpQD5A0frRizWCsuRl2aFbVz7pO3UoDlIUT6Iy
votgzNKesyppUFV1QyPk/MtSdbAB5sO5DymJsHp82KnhILMioMt2uhem61Cpq9jdudDb9lk1vX8v
qC1LliClkxoIFtLfvsBWahHidxTSdXdWCJA9pBN1D9PXWiWsi3r8mo102tzYFzzDjGLFAPhzsklc
a+sx3Jplv0EKn+GEM4nG6rBtnNdXQEr1orXC8L2tpkfD0b9ruOw+gP7gTvVVi3oVAjnzSMIR2XnD
4mkIPayKFLPcDk+GAU6rhtmFwHIw6OW36X1rTfpV2E4PeR3QOQ2FcQgaMAAKXQLpKg0xWNXwqMBl
MPjsqgvLxBw7thKHAGBiJKMzujb9sPt8uG2iJj6EsHHg9N5KSpYL4NvrChPJ+QCaYCcmXMszl30M
1sfGHLM0BvHQN+yZodn2x0yKp/MhoPaYb/tgpuivuMfzr5qu+dZLh3HMH5aJX/cTDpG6tF1b0utx
1af9JEujvAwr3Vrh6zT3yumR20ER4Q+fwfnmiy73QCXWRsOKzk2VO8jWdddBsXPmEZNBqEi7DIty
IVqScpGvLznMWkcL6qoGPQFJobups/EmQJz8h8X5b8oxU0mXMl3qhkRG+WnfmTWRo1FMzqrIRrXX
YOnuMRvvY+6SJdoD+AZKcDmCkBWpxWg6WvY172xRxYWzcHU4Tos8yqPN6ALSS1EEPQ+0QuLzKesP
n/MvFYt5rhcNWykTlbE+b6E/bJFoEa3UnBTEkDCDg5HG5lrHscT8z4AprbxD2jye52C4WtRGcWDk
LmYENh+gk+DUJ/1V3zs1gJNs2sh+gJ7NKra3C6YfkbZu56tXtp1Y+oD90yD7OCtlfv8mzmXVj/u8
bpvSMTnQCBs1hG7Mm+UPb6JucACyxNsraZTf6qE0L5gRJOCtaXm2hn3so1lLrKENM3urI5ElLNdo
5p7TMr2zLY/HBhuwwVZ7II1pxSmJQ7xN9MoQxY/aREQJAl/jAImZQxMZR5bW6eSP0GrnEEGPQ4uO
oUexcB7cWZGwDr9/f8YvhTPvTyF9M2ycdBb7/c/vzxpHhCY6SZ/nSafo2/AySwtAoJqg1RrmK8MS
5h7QaL8NnexW1xGPO3Z08/uXIf72ZVDbUndw2jDtTy+Dy9j5asJmDY0vppZ91K1B0ttLojttuAsq
CD+MUgwU8WBMI/SV6yGr2QRzerZ6a14YLjie0CWclcfRhUNDEduRzs5OR1P4XJMRS/2nIvCXSmm+
JfiHQ61A6204P394A3SpKIwjNGMVLkpSk4gOlRSBSOShO6UhIui4JwI3Yrll0yZvdNKeDaampyF0
PsiJJTM+ip1joOEbExajitpmM2xsGKOuo9EZCvyLsPd3EFrHp//vj1wg/rckD6frcBXnx/eHO7sP
ktEwu16ApW2goCN7uooGOKjcKAj6Z5FflOOe+i5b5MQWu2j9kKHDQfF4t7Vosr1fx+M20MhIjccs
OJkx4axhWRzKWXzqtKjAgmnzh9f9N0WerUs0ebxynb7Pp+Xb51A8toMUK6EjhrFFml8G4fAmYtXu
0Bau07L4vqdokG0WlooonCtEYYmVNHcpm6iv1SNhtvNkKUmC1zzyT8pBmXEWFr34aTMedS9pVrl0
8eTE3qswyuJW9+Uf3on8fIbQbd02TJZyIZE2G3I+ev9wBUJdJMggWrofZSmIfGKYkzC9sasxBorS
A2bUiDVhjmlCTwVPcf5Xr8u3cwe1GPNxX81J6PBvs2UhY7lJHbR5iUOsOmXrk+d18WEaDbEvk2Fp
Doa86ql81+cH3GeisoLCCtRKYjfuVAV8RWI7zGyt2gVRfYgjbIFa7W1n3z+nwVwsoEIRaFaTmkDj
+XxnSFc/ZU6mnUIkjXbPS53ykfjipLvnZOxeKzLWsYmF4R+KfWt+tn5emIWgvw+DxHYl98On2wCB
WqLgdxsr0xgQ3M6zcrPwoXh2FgpPGwqkTxkutEA7nL84p8Lqca9eXKvajTriG8O6tYj1wj9ulay8
qeVejLT9ullX69vjF4IbIAVZfb0rCk4Delw29+cK1H+QskHR0tnyMMS2AvxOsF+rAyHJRife4HXw
9hyKsqMyHfS9FsLyFZultQHVgSK89iCVRoN8n9KRqDGfLGiCpHbKG+5ae1BLtxn1l4ygU5gp4tGn
IWjDuD34nCpp55FTZAry2hvpQVzyxDFpq3FdOAzXfv+kWX+zvElh8iHb0oLFYX2qNeJQFUOcKLlC
faOOXj6Vt3QY786HWlzPtpSAGkbGTwUymIfcGQXZ24lmzmbWt6B2ke/Pf1G1ZFdVAH7xRfIQOSrH
ljCN6OlSnEyGcgTWtu4R1ok62pxJjyIPFN1fRQtb4HwNw0aQxEgwz1nsU0XeM3YTd3PWdvt+dO15
0a3nl/UuDS11ZKitVh0TT1xj2gMZSCgkmMSjjSGF3fvimA1pZI6oD15ifChmTLtpZMUTbcejF6r0
CKVR7n//UZ4X0x/vVpM7VOm2EsrkbkV/8fOj7gsNGtpsRukyInmxPiTbvET9SaMIa6b7MJSoWHyh
tLVp1mpnqYYwCL3bnVsyGho5i67tLab1aKOBn1wVCanoxCw/xdlgH0SGwyierqPCw3lSi/wUiRqB
FsiPP9wTxufV9/xGDIctml6v5TrzPfPDmtWYnCuqEmv/uYcWK1rx2B3fzEl/bEo93OqMY/vOrK4E
wQ+n3Em/chRAKBIZLE72eopK7RHPyrRSLl2333/K52Ll06fMq+Kjthz+se1PC6qtIUfFaMinPNeG
4Fm3DUKLAynV8Y7B9c15xheQl4KXNNwqQ7t353UjlQ2ahTR1923dfo2z4F4NAG2Zf3ATDd60cuZN
phjKNSFtwQnrgzwOAQURUM4l/Fh/wznYOTVq7hiT8F3Oz0BtYM73fW2NKo+sNd2CYud3K5mW9l1N
TcWgH/dHCzuhFKBRetvD7eMH8kR71aWeQc8ph/BP5d7fdHNN26JR7+imq+im/Xz5bKJyVDrMrtwe
Rcl5qes0bL1n1Rzsg30UF+OrD5lZdtGI3jlcIqsqXuxG3yA71ffTxLB0HhABYU6Ufhy6pl/8T44P
58r6x4s5V96WNLErGjq7vfOpJNSdqI20yrBXZVpDUa1mhSs6XVYSi+w1s3PIua3pSHdNsu5H5eya
NHbXXRLE+7xI0z/c+H9ToQrJRXJphAtWoc8TDmwUpsPUWK5iOa4sGs5LtI7vU21nhyJhxsb0lweU
LLi9ZzVAwhERrytQZcHs4ErAFmJisQ76EM3+I3+n0iTcTaTKbyxQR8yt9HvSz95+/0AYv1YYhrRn
BJIlaeipz11KQXkna5M4m9iwUa9PBlkrWb9vgbnvww7tyqzxmQDKMEZQBuB7ptM7t4SNBrx4cRa5
R1h4WpC7hkiHjS4gmRtNqv6wPp6nCJ8uNguKK3EwOOCKP3e3xzzPWvQVHEPmRtlZhwBFxKeSTowj
J8k7CsolvtLhnhbOxfnU6GJIuuwYv5z3ZM9O7rzM1Y9VpwcrFPj9hiOPuO/6dK3I0Xl2dP9CD2ye
QM1qj2eRhopUdBkYlX8p5Ul2NfnnceBuCEGvboIa9JbnCqwxZJQeiCMkbRo3mWEk3h9KGedvDj8c
JNhnBYMWVASfNocsyZD21tZ/zmC0VDt2xbAMeK4GUpMgpS08zQ82eeDmSAgRiPsm4M/K8PWtbhUP
9PvaZgF8EaDyPNlHSKs2wElwchs6tg6M/mvL8F4CgbcxH6PuqEqto2czj1YtuCTnvugmTkH8J1Pz
jqpT7FJjuDuLjyRGJHBtHSkXVN6rvh9fSMU55N6ch5mPOX2/4iWaXZdGhPuUMJpoM6dkXeL5vzor
xHOOMosq8Z4TA8y2XviEKOkEb6c9Qb3sivoKpJu81MfhPe3kFY0P6+A1BBOxTpfMmmSs0Exgihjc
MlzaTBiPImvUY1AA9zDMo2X06cXkV3iYpZpWfkXuh+i7i98/TOavayclOsY7cCdz10h9msAYzJP1
Lh+xiZ+rxr4ZSgAmeHsYmu165h660nZB25CNrpFbk7vDE7FfxdYPsmHXyKuMhsxWNUnwQtTAztGM
+p5axjiFXWMxYubPpQi0ZdPFEdrlepMFpGENsraO4WC/aZHtMnq2H+K2JH3ZIcU4HNCmVCPkzWoa
1MIbVHzna+Iio0+yPHs+szi0/3Bq+aUCmAeCLrU3bRHa7ObndVnmuhM0niCcLjVRkM6bfg7mgsF9
yLw1jJGXzqsgNZxzV2bewQrFaXLLFUkG6t1vEFa6gZZu2hnuRJlW/eFp+mVcJGzuD7qSggmMqcPz
+nmL60KzRNXj62uEsQB5/K5Z4/c2VuMcHqIV/toOsq89sMnD5OQPShPP5yFKyfxsGSq8rr+/bcTn
24bXM/c1pDSUcm1X/3RQwRkxikJv9HWIinfR8x3rEBfI5F4JP+w3A0/sKrTKBKRrVpBK7Yzf5Ys0
MWlhGNEh74b3UDj2Dnei2Iv5rNjKMNinOFiHkdlkOc+FCmwsrpm900cjZLyzhlueUm9r63CfFPrt
PzQinc+F4Py2xHx2pTmkO4b89DRgTdNKvYGD2o/1xcC5hSnY9jxXGIICQ7GIV/FY4MYcam3FEaPb
4wwZrmNXkGHbrr1Wc9/GiKiP82LecpJDJSPKiUR7Ex5ZRhsKdNNFmsckbaIKF4Asl9jw8gffgtVX
WKSmY8/owQRXiLWRsmi3HdWU7uak5qTEMWo6tjg0dJvzIlQ7gPjHKfB5WCzzUudjX9jzUQQ6C72i
2WSIGenbeTNJypqIKw3yUtaTouLBgcDBuXaMnCiW2dDiBBjMZ8a46Ix2qYSPtgQtzUYNQ3KwOMvB
eu4P9SRfDDhziyKM0DLH+Pbs4auRhDlvLiPAnlzts/03x3iD7Ayji56CCIRt2aDoqfKNQKpBuKlV
/GEt++UhofEw6zTmFrhjUdbMV/eHMp60AroEWjyzCGhfju6XtEFk5ZBVswxb0OE+6WcMnxAiUFtk
d1GExgzk1EFp9uW58Xp+SP7ry/C//A/yjZLRz7P63//N77/kBbkuZCt++u2/T+GXKq/zb81/z3/t
/37bz3/p39uP/PIt/ah/+033RBTk6edv+enH8n//z6tbvTVvP/1mnTVhM960H9V4+1G3SXN+CbyP
+Tv/p1/8x8f5p9yPxce//vqSt4jF+Wl+mGd//edL+6//+ks4PDb/9ePP/88X5/f4r79OedZ8ZB9+
lf/ylz7e6oa/r/8TDJnOomKzvHBK/+sf/cf8BUP9U9Kypjvp0JzRJUf3DB1D8K+/pPlPS9L4c6Hu
U8fa81G1ztvzl4x/wszUJe1AerCSA9Rf/+el/XQJ/98l/UfWptckpTSzyscRc4Pgh6qOUewsIKBi
lrwSh0bNz3eZ10B+BAQM3g7Wm1YjwBjig551q0J/Yqq/YFE7GZqDBM1+RJ7OLKu4YZi5ZHsIhQKC
bcM/gpW1sIV+VbAbASlAnh5K4vn07AFQ0day8W2TFrnzVYAWun1QMa7isIuyRaKFTyog9VuCQEAH
/9CAjVz2TVAszDG7nDTmguUk71qDaDO35EEWLmkIhtaD6y0egMbtU2jkOTXVIkij52bODG47sO+w
0+1suOnqlCaunFBQTMmyp+8cT7m3SMN8S5juG6BD7K4Z5BaVXjhDC3TbpWIJVf6S1eQtIq9MEKUJ
0AqLjNmZ8gnfK2NyjLz2TcITj7vq2e6yuzrZ4V988YPxPhcgqIe+m4Vxkb9SadS9YDhH1kJp5pdd
CNs8j+loJcEhCdMnv8m8R53oIkS37XBlBIO1KVMUiA0wm51XZHdMk7x1Ud8HYfyqVdlD6ZKoEVcv
vuvby5Y1dCV7PkxbatupvJdjiBGX9YRohA79bmTcyFE84MIkuLehrwW7MMKoBJDTNfde64LTNbxg
HaSoRRluRMs2N/FAdOplRC4P/wP+czHBqjQfTfudyQLZxJLzaQllfMiLOZGKqeGEAB3M9q3Gd2GN
WMzmlk0b5y2pozq2SDMfKTAxGihtmZLfa03OG/SXFTyUE2opRuiSzAFFLA4Y5GETWhloQtteNV7y
JZie7DBlZFleh3GRrlRvkHYVD1/N3jsAeaI8Br0CwheWZ0iF3NVQUHEgRxVCg0R+TBoEpCn1noa6
OaFs3tQpgZ+QZdfSnJ5dO7sADpUsx+QpxT/DD6U2YoyxD+Q3y4jdCxXnGXAcsqdpc/k0Hzet4745
dnri8LMiUedxqGOoZHbzFXbJlduA9OrxvUvX+9rZtC8jUj7oTjYPUAEWAPBJR0gKCCNm9jzV2L6D
4T6H1eXY7mU8lE9Vne1ATe6CcTq5g/dmJublWE4PtixObmSUFybzQUYw+g6ex6Glll3W1B1jYx4K
We3F5F+ZSUfsm2186aYch11GChJorARt87ro+w2UT1yhYCHK5FkJps9pnr5JG7QNY/20ls3KryEG
61BL5xfTJdNdESCW4QItxoJzT5Y5pGDYr3ogrquYTzOUmOSaQr3jikOjCTY5InmnqpN1QfYgxNqe
OKrBcDchPRNsY7jaCZb6wA+xdIIHBopHr5ydxgF+q7w9yHBJYtYcXrihG7xACfpkxky+Y++lEto3
f/4hYVkvhiDZdnX/EDnlPte9lRX1DcP90lhltn1tYCBYT4Ibu47tr/H4peaABDK+vtPS7lKN3R16
/uUIEsvo+KjG4U42WYP6uLmQQDCX4RMfXgNrDgO8vsyTbm8MzrurR4SqZm8pkU0brRJvNaS3FQNq
Y9kD6Re9c18EHoJi7urY5R4PUoK7kpx3V191g/Nk5wdqoFPaHl2jXOpCu7A4IaiOLpWTEWVNaCG8
C4PxwmC7W+Vy+o0vc2LKChO6KCzM0ocfNVWrGYc5mv5aMwlABPPM5VtosN7qGSPrT/zfV74AyVNc
C3tc1ZH/EALzKsLuWIMLAQCwFNqw7zxSbZC5iEcP1TX6syOPNUxJ/WLguD//TVxDa2URw9hxtELB
LcZo20/hwTZuoolI9C5cNtqVET/Y5gsTbogM1dZp6xX/f5nZq6h4HvSMjC39ugy1bWZtRZtX6A7C
SzSBqyAjWDB0L3JP7TpdXOk4tNWw86LxAvnuIersjZ5kO1mwvmVy08QkWvOZtAV5toG9cshMLobm
su1BfMzxuka1nX+c45rYtynYjQaApxnOQ8urtq4OrWYdk2lclLDuuzQ9ud03LzqUNryV+Lrwg7Uc
/Vse81Vk9btW5Ht6H2vXdPaJHLFRE8TTXQRWxj2gU/D362omqBb+ZgqS86flqWGflsZ2/i+tuzfI
/peav27q566EpUw6su77DzphESnaYI0QvsH27oai3vqtvVXRE5lTxxjFyfy5RjVfbsbl/DmPbr8e
aEfDQFwpSYQBuQF6UK1FcJUPDoQAB1dHcWU3LkYcQxyo/hdqLL4EOVWiE+fXkeNDRDcO0nRxfZRr
Q/s6DVsam6fS6hESacnJj5/1ZNoFiEtKVqIZsK2wZGKHbB9ytKVm3z+YSfM6/76K82c6G9eabl55
tvlU5NodV2VpVSS6NumpGdJrOcTXse7fNsRkVUl5cAmgEe4xVzYy9eB+shFyuBmujfHBITSQSdqF
i+1kLJJr+kQXFNvLAKfEMHQPo/LvYxbRhKDOHBmRW3ovxF5dEwX6oDni2piCo+/MQZj5afKJfo6j
lJQFYMnGk254JzG8V3BlukZHLlm/NmPy7hLkO4hh5Rv+zbDpRPScZdpNES4cp7ttbeOAVxda9nBr
8jO0zrszyxQqnnZpfQmxv08tNv+ZgGzoF1ENvhDTFQ0k6pkb8srX0YwkqbGExCPyAH1XEnJt+uQD
JP1pTC+kirZYDW87M8SnzCNdIb9AuK4UIq4iBLzsXkxRh1MRG5LrP7pYbO2mX7t+tPEMfS3j/JAC
tRxx2BHjl3Pp9Sn70OEkxLdJpC6zwtnb5fgmZX+bNJdh0bxpcfAkpP1S1bAk+1C/Tukkoomcg6a0
jDQz2JGwnU9+MV6wVd+mzvDEsfxmfmZsoyZpU35gKoBGk8N2NbDGDDtSkQ7x0g7Nu2aGvdkGw1rx
jq7qWw/W2CNJriimR6cKnmI3uUhl+5pI43o2vfvasTezU5gDIKH9Bj+uProc+Axu7qAft0497ir6
ARKsfdXVl9GkP+c9Oo03WNvNdMIXsYiJZbRhUKQt+qB+XfKhNKN2OxbjqdLnkbHaJn4O3ZpUZQZ1
h9LJTq3Dbe2EPvFN7aMT4yFKuuFbnHivZfKuzG5TGUtlYBwdlwidyDJs72otuqGl/lxMHq4Z7NUU
MCSZkosT7Cpy3tvKfJcDENlI3DcBw9b5mfM65GF2BP6OzXGS7W0YCApkZS4GH+KyL+GfgilFgo3Q
S3Pi97J46JNpwXH6wrb7K5ZxNGgL7Fpr3xFrkMTPJHsR0QenD6tMXdTHGllX+mb2tUEmSvtgII0O
2/h6rOxdRFSJH/DpwVjQ69mFYx5it7rUDHU5TvF1n5PFysA9s48pyaZBqS6V5HJrZBVYd2yAD0mt
PeR29yAHHoqsYXX5VgfaXW/Qq0m0XUWolhs5Dywgd4lPte0MaH8IMBPeXTSpu8Adn4SKrpFnAx+Z
9p6gZIuIy+tZO2Adx6N/iQElYhSeVeui+MJhRd+HpYDjSwlpNYW9nJhkLcZ4SytOeE60ANoDDweS
b+UHxwQMxEggXyVHhSXDOaZRfKrbm34mXQRfAxIdoY469hLipFpFjN+JkoccW1qbZhALYKPjASD1
3qidU9UPfFLT3kqAJ+jVLvOtG93ju/Lchj3rTdCni9vBIqiJyBP8PIY+0NtcjlFBIkyogdKd2cJu
OMFqKMXF6FLraEN4YSP4JjaGSNmypdZx4oVPQuZKA7eAtBNvn1YyowGY5ZKKsWA9d+gYkg5plUcK
axR4fQzYuhgmdAZIrHVupYqsMJCkR8+zjkYeImrqO7mcLNLkyhfc+Lc1gSm0TRpvIaqHYSTdiSOo
uwghsDg+Y2tLT3bS6h+YjZzSgkekydLLLCd7PZoAuwFy3uVRzPgXJBDs45WuedWx6ThlmUhwp7TY
KInJQxrVITOcDP0OoyqHDRl2E/yEEETlZHRv3pxcCvC71m3qHML5eBn5oglI8i7A3OSk0utZ/YXG
Oilscjt5UXbZxDysQde+VJMtFxMpL1uXyxzpUNoVbpDFpJdvbp9QVrjJCemqWkBQD9LaJE1jXCQl
rB3dyenadYQjtbiFJ5625J1gMbGeEEpsurbgYVx2onwke/yb0QUfs+iZeSk5VcptWfjgbMw2oMmJ
8aLBitxorkiP52gGfKbGup/bUhEgllU+gG9omm+hpD9YBeV0BX2bfOMoQ3jaOca2KGY9luPnXN9+
LZ2+JjoBd2k1MB/mUBJCzEw9+kjjTGQP2G49zrlpSRZJbbWMsFhDq6EQV3JMdkVlAdXx6KWbiCLt
KStWEt/ROhqi8FCa4j7pMMbSdSVMIi/Xetn1x9C4tYsyRk0aUT/bQwdGrMZ4GxnVxkrHeDNqZrtC
Kx4tRo+QnTSDvcCq3RBC8k6ql7cwTfvDq9tDooguVbWdLrTURAQREihgS+5FsgvstUU5AJkk4h7y
xxu4JGR9mwFwYz8cgGAzhOzjGYDhbXSQq+uQx8Zw4uRYhF6/xkP61e8R6lnkFCsDZGaMumBHNMa+
FPG0sIwbN9WHlaXCeOW7LuclgKtd7D9MHd0EE+lI2qcm/QGXw6MgHVtBXl66erPVbVLGORGa1xEB
T4GphbvGkvXeq/axmDhVsQAByYjJs2DBRYiu7KzeSsylKVHRbYoRqu6zt7bLLzD59AuH7ZRrn4Cp
64oTdeU3l/QXD5tYp8LuCTjCo12YH10XBW8yWCXKc/coh4ZlM7Qokj0OqKXBbu8MuXXs43DcJm74
wZo6XnE1Mo4+CCdQONPku6hG27moKmw551/BUWv3BgnsBnxHLj/IuMbLurtREvPa0kvPotw7dpDd
AcpoROeM2TUkXhAF+ZAuiRpGAucH3aOVVRs3KIA1574Bkz7u7qLk2oYBsec+xv5r5u8FJIc7x720
dG8J8ZR9zI6/aLnKH30ClnxRXQXcmxfdQAinP+rWbYjqYKFSX7+KXTIZoCqil5/F4XS0pp0aMeOO
5ix4BypNEO8Xf0qJyIgoPnKR7vCgVwuQeO6BDnADS0BuJiBxJ9uI+1tOXBdjhWRHo/28cbPyeXBl
uov88kEL2+JGiY8Jav0NPxrxJmvGrhl6SPMeJxvbBGUDHCAInnpR2NvECb5kbuK+WJbxaDbD8FGS
/1d306NtEsI6Mb4CZY5OH60wymhGNfEOFS15kDDCRgLV67x+tdkc8lCjSsd/mrwGRfpBrYN6KX3F
AfdYyPCCx3uTQ5nLBQkF8B1vekmobaWjy0tOcdedxqCKSLizdmiz1k7hML27UHZKP7d272ttdJdl
6iPJKKgPLIUeDgvPQuTWDg7GKdajrdWgXiDmxfbGbGsV2hfP0S5Cu7h1o/oD1oW91CVBZ3GbwMJE
hTn4vr3wyKpakBZKMpo5gdyqKTnbdZeORybr2mJiSYEVrDb95O7s15IxZZKH3zQ3f1WD+VRPp3Ba
lUn3FXbB16qontk41jJDdi6dfVkld8mw60bvdfSAQBk0k4yUvgMKKn6q8O+9abiCbXoMpuToR8Sn
WXl/r9FeWA4NwYyM7xadMZ4IwnpPLQDOFnJN2J+sKlubkeWJZtTayzxcoWAUarx60bdKmZfSqZZm
b1xoWfu1ldFJj7I90ztwTZ5/y2oCHSd59aOBeORacfPSE3Gr4Fuf4ElnU70JHe9+/i+5hEBF/dsk
uZF5+G6blG/UPaBiYsigJSAK5OakbYYQE53kWMNvGTmUgoEbcBxy9rR0ep3FO8DDcOlk1TPZu8qo
HkjkOTatc08j5s7VnE1vyG3VuCdlXaWoenlYLczxlf/NU5yao+gLxN5tYmcl0VgTaKuGJzvk7smT
1wSzGNa3pRFYNFOjERd0FbyLydqHNQdh34vRhvSrXIlLA37eMs8ARAXeuK6C9H8zdx7LdStbmn4i
3EDCJTDd3pHc9KImCFES4b3H0/eXYEX1kVRxFBU96cG9cSTRYAPIzLX+9ZtjphcNGq3nlKjo1Zy7
22bmnuQZFuh13j9pusuUxIBXIKMw3PRoT4JxSrbmXIfrqKr2tSQlTCebjDblce68IxPFxzCSz1Mf
bqqaFJ+ah0FYyIpIxHeTObz6pNLLr0lUP9ZZ/WVQNneB90NMzhsxfEg6c+3UScQ7EUCn4T6NtXbq
uVVdxepwC2cnC6C9on8X0AT7zDrEor/v891s8M4xBHcqbesMIFJNll2ACL57BR9pKkP0FfY2NaYP
yVf0A/cmt51d1ITHAqdp9d/uTM4WI0d5N43BrppOxJXe627GxuOAyZE2vIps+2BlOZ2c+23jNgOR
Eqs20vGcL6kUu/hhwOSOqIZtQ+J83pkENDm3LVqjRPl54P8S6VG1QreB419wG2sSA7TkPnHNg2id
rZc9maxnF6V2h4MGI3/G45BITX7zgGK+tblqH7wD3VGPCjZ4im12y+EGnYNGFKN9xDuM4SIOJWFO
BKEED/Yy50hEKsRZdkmTWAE9eW3b7NG3UuDu8W6uqy+BzluWa9kjHFHcJgmd9NXQl9rnsQu4Ob6A
P9/qkuE3zcmYYvjiVc5hwsreJcJ9xB0CxMU5Jpjl3BTlCbXFu4yoHwgG4lL5nojMoHVvfceTCBcj
bjsuhtXk7jQyiU0x4LJbk4gpuFdOhUMmuYy8pocpNECFRvu2LtsvU5N8OFqPxg0Hl1FP78DT9jHE
JuM0iOTDkN1m0PqbihvfhOmH2ZKMBY96o/vxsa25ZMJwoG3bh0rHK0F4P82OfCh82a7SDd+b96zQ
mWxoNIzeCfbrezC6txGiRKtFyIOjfYCZQG286bFE2T2/EDJwCjTvVHX5V0an9yZEwEAFFWG7gftD
8t7gy7oycbs9Fy2bwBCZpzSu1yWekchveKD29ADcsNas9NL3zOj8/LE2rHvOw0cvcI84nyivFQIY
2dP04puLW3DNOz3OjFnitvri6zDi9C55/yg0znK8pH1Lw/7WuM94mVNdy1cEw/d0F8a9a+GlJkrC
PufuTbov1avIvWNW0HIM2YBkgKABZgjRj7Qb99Bx8Q21j6kPi2Yqv8Tz8GLV8nZMtVXj06ePLhzZ
2CyuJp0kLiUvGDg+VJG3UjejBQgdtZRrZag8xjVOaIW9rdv5cW7yR6szDxHSiRRtN4k52L1o3/uW
t3ca0wuqqnWnRCMyumnj7ITXF37DiKlAeTOTfkWaw0sffnc67NJlw2ZsDs6Tnw1nXzS4kXGkOX64
cjVSZWyTc80W/UV7miYLK+/iESuVXdVo2zRy9t8C3FHC1ELzOb+4yfxSINo2fQd5pkDTHbxPs1jF
HsflaPdrdxoQt8nb0nSOZeA+RbVFlJG1j/z2Br/0w5Ab98rUdjW57Jhaz6C/g/9ZXLEGqLDFF3Ra
+XUKce9w2xtnyLDIrNnnx2DC1AhRc+JgXNc1X1Cr/Mj1gHFaxdtbtZBP5UNkzNdemwhVytyUqZBN
ZEXHCG3jw3nE1sBGg8KF2q7aqC142wk44soC3wHJosESW179O4jpCTEeOLnGzhNJNgPKR0R6Xh72
VCD5OpgTb2WNTXZo4mRvF35z7fFRCxqU/CVSP8hd+qJ+bzxQnZ61uY1TvOEGg4wpqrKf//v58v88
FP5l1Pz/NoL+/3C+/O/j5W3Tpt/yH/+cLatv+K/RsvsfAwt9l6kyfnqoqBnufs6WDcbESF6khyQb
tT2JYP89XLa9/ziOZ7oSYxuEZq4idf7XcNmW/0FkhJeDLZefxj/9L4bLf7BqGCdDPeL3QGb1LEMq
ecA/CAxziDdzgr3fpxNf1teEGvTdFxyWmSVKLFpHCweCZnTp2d2fBDA/W4TEEhdEwmFDYHPe23e0
ps46kh4JhhlONSFN0UpzhnZLcpSRYcBmKYdey0mOURf1x5yy0reAwoxOqylyi79JW9CV/TowZ1pv
6oopxAAeTZH4XZo4yLai0q/0DdXki1EyZTM8ICErFD3e/zpJGlrTXzzfO1mUABHqOthyb7NNBYt+
SttU+YeDP9fypZWm4zMoose0zuZdjyR13RPYtjVKstPjIJ53bmbcTBKj1NIjd2ZUydBlpe2ComRD
riljSZKikzQ6EofRrkNQsk+JhUkOwXb9evmxdsXBWLXtvKtGuJLOoJeHglyltmLDlLiMbWxw4m2K
xe1o0yU4nUNsBHZLi82LQWe95SPjq2SUT34UYW6DSxIBYul7FDH2chh+Mer3mr0dU/cZVf2YmiF0
4KiHiNqwnXmlZx1JHP8JzyDahgbKpOV360Qh5aOXr7ndXOs092usjva15agvKOed43C0jkb+E+nu
W2gnzCwofAEeO0YvYPTC4OyI44ubA3JWZfZq+O1Bs8Hh47IjLybAZiKseZHUaKxuSlRfZXpbzF5z
apLsA3WxnLSnuX7pv4Ff+Kuicc9FbVS7QLQv7sBEOJkdDjl12yaAacxRNpF6AwM7ApStaV/LmjYn
LFo8ZLXU4vibBkolDqbM7x/1WfsaTpm5rXL5c3kMccd3l02O+xgoJuK0/uwm3n3NOoVyJ/u93kbU
c+oXxn6ClXpSbBuEyUyetIc879/93g02OGbPu+UWxjDbj3PWqKQt/0S+YXlO6wTpJvisnhLD4fXf
wUhxr8z528Z4LQKTLrXBaduuuHloK47BPH83OSUJzACWVsJatONwrqrOWceDV54sdQ9bvealGrNn
0Fl8d1KjJjstIyBXmN+X5+ca8bvD/8jIUs/x5OLMhRskX8eZOO+MGiJ+ReWRGoG3D4i1OEIQf87I
FOH8LDxKfFw/p9Gjck5OYq6+R07wRELi1iMU6dK3hlrz/CAJpLPVKZUSbPPSUoUyNOGLMbrhqhuw
EQ97KlSpFCQkraLrKzj78NdRtmlVig1Rfuv1ExEcA78zHAfsN0we4bJ8gbOazbIwW+cQCKPbu/7A
hyk5m+Na6zigUdrkOb/dI0EAYJNEbffH8kq0hXscBGX18v2xMbv7dygq5go1AW5VLTelZHyCPy6T
4o7fs9C3i+5bA9eHhBqSl5d3tUFvM7vd9f9+zfL2Unw1TCfrBiSZBb88fJdU2q1mwH6jElf/XhI0
tSvN+D7DnR6PVliGeO1cI8JYVm3jQV7ucjLrgp5XBffPdRSCl87wP5dHv1z48l9paQJp1qC5TuTd
LJuRr+7BFHGVy69ePtnyZfWAOSY2xuvBjCgUB8SEukFiWFQR40bS3Kmo7Ie5S5o1ONrG0WuqYRMf
065kMr98+fKjZYK1Dql8Hb/Xe8LAv0gkxV0L1h5jPkxw5A8tqJ8wcOOvo+QR8+X6KNWHMEtKqdFR
/bb6o87WvCJ2bqBYGvo9jeVy1SHKzsC25m1AQEFZ8Qp6aWeuk8Z990X8OkHMIgPrOWhJWVrWtEPZ
PgVDTsyhiTWkhvx3C4icp9ou1zoH4zdcH6LaqdnxPCa/eAZWDHInR2cMlRXHwQrYNKIasgsZSmsP
E8IdBxO8UQeJdVnsl6dd6Og6h5SsFd7G1M6dmyQ4N1pOYLNEIjM6JM+rLQOV+QU48FqprcP0+m9J
y4SPvsDzXx2fJ2up1Uwe7bM5T09RzltL7nnzmtH7HMkVAYlFBVrQhe1mqGWXrLykRKiEU3mXFOwo
SAnpv0yOVFaYKxpxWS5P1A2BEMFH5JibEOOXS9eqSjYcXpzoOa5gJeVjDPjsYRih3o1qAgseQAvI
MsHdTUlVw4RkIbaTXjQE92hUxq2rg8A3ZDD7rIzlMPd7LG8IG3nFAMfdy6KlJ0+dbZKyPO0MlT8B
nwbW7Xx4HL5KTQ6r5SERBh0fZvKkliU6RSgeOxVqJ8KCfYhdK+79J+g2uI1WRbZ2ilPD2xU0HKx5
xDFhqaOxsexylaP0KvWQQCp0BrXaf0cp3X1DJZ41Gk1n59yCDoAGEdq0dfLJeMiH6May5mujjqra
JHbDMLTDsjKWgwuHbDQm9jb0OdjU78XXV9GC2IjcKiTBG1NzhGbSYTMAcmGky+B0njt+fDB0myDN
1oJhdl9V421ZRUw5pmY15bwb7Nrz7htQU71pIP1vYLm+z2TZQ15rxlvhzRowV5JBhEucY111e6fL
kNUSphDX0cCYA7Rk0njsbQoVvHAYvpZ6Y1xD+4b1W7E02mbTZ/CB0cEfu1Li7FyR+qoecelk8VHL
YUcXVeGfYs9st6nlPC2VWTH1+sEQrA71pTRschVX2QO0SBxkcdTXsRaEETijUOXhpNV0V0Cf0CtM
Wv3hMHXkmwIlHDJbbKtxOpixjS0IuVSrWnws25MGlXGVD+AqwPCCLanHKgbPhJrY+Gaot2bZg1d4
zIMyqO47LWnv656EsNLgGalnoD0RrsxcBPGXsoGsAzyy8AOg+MLxnLLzayg4UQTEjyP6b7DTlqoj
1OFm9xBaO3UINpZFipPb4I/Dno/gQ1yEHM8iY947JqWAoZ496Fb8gFfk63IjCscedsUknpezT4OZ
DN1ql7j9NS9btlXwla1vYYc7VMB5y51EgrjNnTokX4T93XP1dt0Gur0LwvFLaeDX21UHrD7HjfpQ
vOrQEBC/4YU+Wzw+gb6N5xJlwFiWW3fIiXkHZcPbgB/wSn0PWzzMKFWFqz8RtoXeNZjWdhiga6cK
c6R8ilQFmlTNjJ+mLNdLIZGZXb2phQ3Ww/f15VfGJi5zU57nsgiX/wpDUG64zZAKVbk0DJywxpAe
cA5hq3XqIzRPio/YTHFVqnOcf8xulxsurNNYv8qi7s/Tyszdp+UUlJLNMZLmc9A8Rg4uhmwDUpWG
RREl4KLVLSqMaJXXkgrcnZ4xGu1ZE1ADll+znJ+D2mugYPRrslXgt7z1tjQhMURo64tq34z+tFve
MGxiKBj9nnmK8dgMKgSofq+YV/KG1ltbG7ZBNaCltx50s58PUeO0uxjX8zEcKe2H+mgJsiiyKPqI
GhKJxhRNFDfKwGduTZASfs7szctb0al7MHTOx5B402b5q2UrsfPutTJr7Es5zRnrabzk47Wyfkzh
aH5+hio0v7VmtIPoYq6W3cpH+bxd9h6hSi6V2aL04Xn5PbCwGHPU8WAulQgncWdh57gcEsumX+vp
uew9duCOPXHZuwieJV2ewefKbbNzoiqkQc5vbhQOHIVEeZQFDVBVBVvZWSesAJ8I2WZUAjH9b6K+
3/stui2kvg5SFoFNifzdTaWv2DWdGr3wUkMtL3I1uo+kfXYImazXEHkFDD7d3zNLRUgm4o3uUBzE
yC+8AnNi3QrfNKthr9Ltj7kyXsktbzZwHBVFLj8Een1XS7f+y3WbSvv4D2I1+jhHZeiZAm8+A+XY
b+KLMPesNhlEsG0661xmTEnwXE9CJ8fieOqZJ88njEzTdWCel3q+DLv7pGL1NQrrKUMmR26SIrQT
FBo2055G024MREcb3x6yA53QiuQTXJFsdwUOWm06Qni3Zou9l6GoFZF4ZOn2G8/70XPe7NHTvi1l
MUTdv+h5jN+FJnxWU8ejxHRtw0By8puex6NXgRVIhK8+sczCjApdC+jpFhcDrRy8PRbs9LDqeukR
Pltb26l9SL/adal3Er21Vk3JrDVvSpPgdKraoK6PGnVk3Y/FYXnyOok6VI/rvnXTTZA7Zwe24l8+
zR82fsunsRFfWBbiC0cBJP/ELTALxrmJ+O9Nkm/ayP7oLOh3wvAPGEwGxJ4GV1EzJtcb6DX4ZkbH
ZeModSBch6iSYkrvIn14zjTMzZdVtqztJVgIg3B8SI035TYAwXei3AsIuwyJU2tQmMHBSw6krHK2
UqG26KE3MF6Wm9rpE2Njaw8a+g+5wvXzjfynBuAPLzl0BMLzJAgSKpM/xU9u6AVznxFRGqgKz3bi
L3PyVWj1a2wCSpgei2XpCpaKa2m5S6W5XD7Uco7jffbTGO1L0TbuC3bPy/XmPrh+UaEK9sCxPUiN
/37Z5m/CBbW+bKkEZIicJOJZpen6B7o0uPCGoMhE28EKfYgE/UbL7sxJnW5Zdy4aMJA6KmE5+LfZ
RKhwWVMWGXA9NsspvtSdamde3iDwUygaDMps7Fips+KV33HAVBN/VPUM4SZiZR14M+ujy7QepNhD
fKv2RfCvae30zaOBE8/gGh///jn/kAGxgTiYgFlgdZ7U3d+1ckOLzXBjIExaTlZ3AiMOcRynaiD5
2NRxjTR6OmFM9EYB5yh5HDTCffspJ5ku1V7+/WrMP4Sw6nKQxOi2FMJjhfwm+YYxKD1GRNbGc8SP
zgtCJPYaDVKpSn9/aFJ4weAzkCLhmlR4mVvlNO2qPIAf4jtXZDLpyfTF7Rz4wDGtjnGOO7Uc1+PR
t+CuhwR4wN+/WXZ7P4m+EtqerXOEG3TXFH3q3Kdhdutx/KzqoNS662rmiNvHE/02sPy07Tpc+tSZ
txSpmg8AJf3u3vJqjrWlnR+avW5j9mYgVtHnFIRE/eRl13IBhdzsrNd+gNqa3jkgLZtMq1GHYeV+
Syza18jrCVjD6KhSnbtqM2Ks5kg+/2jy8YG1cf5s0VtISZF8X8qPQp2OghidVQ3RGe9uUAgVY9TD
0w6C12XZEEhOEtoIEuMJd4IzT3p5Mw970nz80wKN6vNQ7y33stygBRsx+ujBLyijxjxT5tDkY1eE
Y7b9RHKoQeC06T1harsdoaqsgaoURgHLZfa5Em1kr1aVXDDEhBjU1W7GfHVgBka71bws/eMCR+U9
QSsxDdCQAUeNPkukGKKfQeJcWst+M+0w2iQSiBeS+TENkRCWGamZsd23+6Qgf5cYqF3Qhs+BwySF
J7lU7iOzirSz3nPg7UumT+JSZ9G1DhhG5u4O5nnyMPDDsEabxtsZJtJYzNaqU4iY4cQflugYpRB+
RlwCs51wY7iUQb76TIq/GpsDiGgdak8ZHQrpXE+BQeGqnhZ9Qn9IeNIbp+dIXTw8moDCctKOWjSF
l4K41RRP6F1PEPnKoo1h8N3QOVztiSNHOB7FmVmQG4lQoezXtTq60pZU4SIsm7WR1fpKN9FMKQyI
uEJMt+f4x3JSJHICCtOqz5pP+Py4n1kNetjgj0zIIud9I2NKWL26D7ToSUY9cqiMaHt8IeeVlNND
ME3yJGCHVXnM0NGHjTrY9XFQAaytRpvZNyiMBCEiy+E6FDSaM1Dh8mHbppebaIx3cvLGk+327sX6
sdTGkUamQlPRANCTqs0RnSDaQ/ZWHE/OcR4+fMLtqm1O9bk6stFYtcNbNBXUxnBvCLDbi7bCj8CV
x+WIcML2rqSbIAOEk8RW3S67Sr/WGkhKAz6Jaw+uwh6PNURToEfJGKFY9vtjV1SPXghl0zeBUhjf
dVtyXAGgLO02bix3vWzhmqvpx7IilANbzdMQ1qfYljw15lNZNWs7PxjExZ+NHfkM05k4Nh4NGAcZ
pIecFO4bpyYeeZLTbml6RZ2YK32s/AUowPLH2EgRA9byEINiUmKoTRd2NOTRGeQt2AaD4nQ2KMgy
1cr9evQtp+Mn+BxwHGFO8CqqlmxVlbdoYeqWr/SymXdLYxVT51GZl7tSeM+03LjIgn4UsXdP6Df+
Jrmf7JrSe1uOgS5lh8gikGNc3Hd2STxZwwAVN9Nor2V1c3BgF67INOLH2VejIH1MUOIuQKtFeM2m
lkRNgaeQuMSVMZX31hpZz7Oq33DpAkILTVQVGE6fMCOhlRyB+YiqvOizvPPi9mrZ+ceCjkKRJdmP
yiRwa53Sm1AEsz8uH31Qu0RU+YiZYnsv9ABZlT9+vl2DWYtz012b996/ujFBOKpqdIfodUzaw/LW
LgXtsmKCiY0HyiEcNGO0doMmDq7tiMvSv1pl9MW0cP03Kvu9m/v0L5Y1Qg3Lfi3lBWMy1OoGNomO
B0L3a6lh5hZxopjLbiaUnBhi7kkbjjaF6qlb2NGfYx9LHTlG6l9g/AUDUZeqJcYfQKV1JADMaYgT
6patrGA6UFg65zkvszs1fAGb9NxFN07UvPQGwWWyua3ACy5q5641K9lOWA8v9ZebtP5pdtkfPUFB
2kSsguJ5WWh5+Ig4wlurvllFCa9Y9DwY+v2OXMijMvnyY7T8y1ORGtldGdwRUQledoU4SvWcSbPc
i3HE1VZ1pzkyEY77bZFU5VYk8mgMMJwt41VPyOpY0LNxtDk6Z+bOorgZxfCYYcvtRe7z0keaOXBW
xV77CW4vreMISoXXd7we0DmsNCjwThdGN9IID7JEr2Hi1tumGsqIFuIr8VQlqLo6otTdsAbtSxAx
7V4K0f/+p7MAKt4tQLyXwmaJpFh/QtlkTkJm0o7L44hwT1NeldRve13V8HTlUKWgDjz8e520mPT8
0v3xyki1PyhnF5zjfpPVCm8y0yYNJJ5iDNiWxtxIo0fZIoSkaFzendTtv/b69F3rcPj2u/g88Hlo
6Nghl6jKuk//4uHyh5Uktb6um8DfOlpkiWX8r29yHrvjAC8awx6mYGjtIEb11pNljwCny5uinjrl
6DodnG7XVOGAOsbodn+5O44a/f56e/AFpNZTomOesv5bFemF7lynM7h1LbATzZIbIyYpVx/CLwWh
mZlCeJaqI1B0XJ8wdsj90DI8BKoDPXEfoNgYbAFZnumbKtGWr55HcTQN90WDwHuwwh+aVkFutpOv
mQ5ZJuX9EM9+IrfNsK6M4c1XuJI2gcfUgc+or3xwOuOZfhsk7CZwwEJaWUTbCU4KNtvEm3I6iTiA
hCbK2wCqRIzZDFEj1yiq83PLRJYYw0PfMXsYtcFezcRYnYQ/PXdCZ8fNMReNpcZ3AMgsK3YBrOOK
3n1xThVMRCLVc3nD+yRbZyfs6WXMzGc3eMttLfhcQ32Bf22Rxw+jlgeHoYaPpi4MRPal7RBOmYX5
hq7h+tley5yQKw4mJK1cPAqYfLQYriyjPkH2YhLCMEuj6aEaABNpgZ7ihLuy7LrdBHGdw9dipUqm
3BzfkzIqMgmKEbr+k4rjgrXmLmdUM1Ab7fkLajwR+7tlIhj71EvUap/7o+Oa9l5ejJHxw7I3lFHw
ZIfNG/Lr+6W5/1yiZf8+FeKbwpRA2H9qwWE5S5YKcJlWe+HJC0Z22RGIU/MlWnT5ifYvq4qU7KC8
FDprall2qi9vqpr9TRX4S8umqz1vKM6lj4QLQwqoV+Boy2+LnUts1fmamI8WQK1FobgsyGVwu1x2
o+IjatvfDAUzJ4Tht8v1dTJ4tydo2KpsUtPlxvXyv2BKfzAqWL4SPoeB3kdYJor6X5evn8tI17Bu
w9RHUrarFWs0No2uU569OjiMsqMTW6ZbdvcwtQqgUKeUoZoOo7UejK6ctyFk1+XVK+f+7Nl+vfuE
VIGHZYZc0lbLTY3MW2+4I4/z2c/a7TKoZT77N7Tlf9gpLbVFOhgrSbxt7d/QFmh1eefYmfwcYScp
tW4onKsW4SiMQBTjY4vE4gWWbxCODiNVUyusa+LXjG3UvEhD3d5QuWz+fZcy1d38dZOyHB2PGvYp
F/9P8zf+ikyLvA+TwdkEfvFsMVcjppvF6S4T8nIHRjTetkz+4x6gZ2nc4phBTKL4EjyZeWDHygvE
wwAwx4x58j79UI3IstMuwNAyxYT4fT9gbr7Fl5Lhm5o4L6g5LnrUVEgqGkgofwnjoGf/Az8BOwFV
AIVXQBdGkL++S0EaTF0A0g+/QAme4poRH9FGyNugIojpwxjokCQjKd0jysGK920k753GKjdJcgrq
PHscxmdHYs/Tet6Z/Jv2oYZ3j/1Sh+ZSt87L/wVIYOATwDccm10Rh1+zQvh3otoI/HiRN+10vbyM
aW6f9FMbdPIWDQ5MUcf7rqX9rgt95wEv/7YRIyKgZNpaNxMzqR23CtHYBLJEhvLCWdv52Hb2HFtc
sw+bdCQxpu+1em1pwXxs6LXRI+HlYmL7hB6Pt8qtnwr7hnk809ORA2P08Q6fhHjSkxtPtNx3rZ4P
rRzusIsEIddbhJtM3P3Q9y8FdhlrT4tBiyrth7D7e8vJ8fmvonOtsxJxJJfEpG1qAxNNza0QFmgJ
NlJVsBFpgTOAZk9rWlt9U3U75nQbK9loiYakyTvRvxIupZ1qrONrA4eh4SVzp30Lehp5D8QbnaIY
swLps6HPd0mT3GCetiKVDfoNAWIY++Q/zAA9udV9ECy6tRAQZR5Qc4iD/8oIBkIWPkhrf4oD9y7s
sJTh1UR+tWNnDmJL25iwPbsiPMYIZZGWpvCOYAy297kmNVgMqN5G5B1UmKGvXfLJvGui9BARqUdq
co1eLsBRIlaBtxPGZt/bjGiBnBFok351K0eHORxucHH6wvCdeKn8FeKEF26mZxNFqgPytNKj7LHJ
EEoKQZv5OipVaeSGWxEYiATtfUh2e302PjplEjTC0GnKaziOJMgLFuKBS13p4iYZNhX1MdFvVdzf
mFgJdfN6JyBzl4m1upniG6/8MgDzIRIzb30NG98AGdS4U/cxDV76NtsMDt5pFM6zm60G0X/IAeWY
uEhprY1Zrh1s34A6Dlbiw02LouNsoU20BHezf+c31oXH65s/J/U+O2uFt9WHYEP165JCx0TfnbB1
aLmNXb9jwrfyEu3ALQ63El6Vj/Yo50cKZ7qdW+ZpBMRsPaKRV5X0bgIMxkTUnRlcMUd3zo05bBJ+
eFFZ7xhVbbROfku7cOsXP3qslFMrQcSO60TiXWcdmm5gMGK1h8fRqkGfSgvyRH8sjXDToAWXdbZr
w/HOMdoDyUsvPnMebOnPXNbblHQPNp829dN1kVzTeFpDSH2Z7PCL1iDIit1DMbgOuj1jHxT9OR9r
CroywHOlKTGxt7axIPinsbA2oBM22tuK2cbozqcw+/QDZNZu7PUCGzsbWXiGJZ1fAQf5w4mZMFJ3
YE87oUir+vBQ+GLd1bhqGdXDhOTPDbH4x94j9e4DQz9m7lXTJizq/XXZfIEltrbs4iHBuns0kjfd
0i4Yc5xz0ChCPx3p0RGFyk/5Ws7lna/lbzY5wEENk31kYoYO4DQ6xd7Pc6xTmb/istxqPZSS+8j3
b/OAObMr9lW1KyL9ErrmXZQm94iYXmEpX72820a6vnEQ2aghvuWe2Ug2HPJUmKRNIxPQmLaHHocJ
MWXboL1OxkFL7r06+pqU4t2LbCwb9PZhKL3z6F20EDTKcDZG8ViIXWrGW9G/muFPET6fczISoq7Z
GgLSRWpt9MfIde4xa7wz+m9c+ugHh9IENX7urGc/RzUpPwpr2OTgdmlwmNtyTeQwRANJ2YBhxAWU
fDPjK+7etBG+A8ajbq5lcetPD0b9XS+vej1CRboNNJZ8i+d1P+7KEK6Ubaz8Kb1PZLyOC7V/BusB
0NQD56JU8Tt8FeZ4Y7T1YweQRYrxXTXKVUCmZz/s2zY/+97ZqE8kd61IDYP6U9IPRnTYyCQRGou2
vBubkzJgKDEwlCh+CE+Bj/TeBvaDnNuzSnjdhKOHU9bZ5Qm50twOrTyEJTQ/6342v49adxj7+sFG
k9lIQ5ksrAarPMPTPwVquAY3T4NX7mrFPg8+Km8C0r3MlbcRvUC00268qN658s0i28hV8SpGt/UI
2AQm33bubYMWs7eJG6PfnA1JXCz8CJlt8VVZ6/6VjD/AnEMliLU0kks87XVByeyW187KjqbQUYHW
gIfvfWlcxrw+miCHJsrYGkMLt05O47ivkM4XIVFXg0zdjUcTDkjMKW6hlxiLHT3RsS7SfcWcWhPz
JsYhpAtbyvBGorQFvLK1o8z1B8N+jZliaIxGh/6oRzDO/Y8Czwa1k/gcoWa7lu6P0WjXxkkYtFEW
Slei1ICWV4hMDrXtfO/gzDducaYLXen1iwhdOqEG23QEHEDLcC2deR9Or21EBB7aIl9bR5F+lOOH
DYoUGvPWRnrqC/c18ihGkVigQCYTRSNjFGVwiw8QQlDF1nywGLprMDtGsCrYpttJ5M+BPj3WOuxK
T2OgaJOO0s+nQRu3cAhZY2Bv6dpC3q1VCFVds5xWOqEtSbcz0fKhnl/rWQ5potln2qET/Vs7owkz
JOLevER3gA4FMeB3B9xbN8tDPVkczulm9jheTHwVvbNfsI5MGZ8664qc9zvWQAl8jxY6DxGaWMiF
K29EnzOCgxY/LB06fkA8i2XweTr5OngFPnTdSYwODvjJ4xyB67bQcYWIr8ZLFmcbR3uYiZUmffu2
91fWpkRbZYngWusEMwye9aMQMX2xP1HG8zLPTXLpdXkwi/ihG246YSKCfe6dH2Wfnw2tguwr1oZE
Ua4pdFXp0CFOlqcmf+1yYu56AFA860W2a0CspqT4ZvZihznTW+0iwiY0hNdVOxhJch/0d/0cn10G
mkaWHBhXX0PLYsKL1yY0EiKHr4Jvdd+ktLcJ+xluXuvwDKPuJjKTvcOtT/zqGuiMYpglVHPxnLjt
pTCoQGBGv1et+1753cmZCfl2mv7UBxOTitA9GymVDlXTDNppb6c6EA8M4JHlpvrbDIMeSihlW593
3X1sHZDQ7hAbo1IX0bSuDZ29JRbvbToyQAyCNcYdWMtGoQlpcJPhIvUNZiAErc4/jV7qnwLJf8VT
L8kGyevLgBMqe8eAzzBOFKcwzKZjkosI0k9QHQzN1x5rF9sXbe7GU1nVwZPjZN3eTN1ys/yrk2rD
ndtOJ3SY2FlorQGym+acRXyrb3v+Zs5HSLTqj2FR6OfSxL/n84vj6aeDo9Smh/KDcdicPDmS4FtA
QtKIq4DsFdrKLZVxgVeEW6EAR+QT5C8TItgTixdsbsiyF33o2oNbl+Nm8NNSOSQjCuoRFtVli75a
fUktmm4btk2+X37ACCjKBjHLw4AjwIuM2dCIWRFIlfnxppqdFgMj5eVfvRjmtoaDULs1nAS+nP/q
FcaWJC0Gq5ZfwC5q1oB9wyE2qSj8NyzU3xudq88Jzhv1l7KIjmbzmDrZQxwRNi6ERooS1L1OTgcG
MEMALjL1FPx9tBVD+j2+CFHdhzGU8dghF7RPU46sfjc0ZGsTepUTOWj15qMrZ3OFFoGZKuOhLzGs
M0ZE0evQ/ACDPelj/hi6fgU7hp10RLrWeB9TjLAOwsOwgtewt7T5p8tJq/4n0LUlJSA/qfe7Sk8Q
N5TSXk3bSGBlAt8LjlbNxaaH8P8wd167kWtZtv0iNujNa0QwvLxJSS+EMlOi99x0X99jb53uQhfQ
wL24L/ehCqdMKhUMbrPWmnPMyZz2RWeGTlWCiRMlqB7jroe2VExY2GuduVYSvwRWvxdmH1adf8Sm
+tjCjt8Qcnse67tIzNNBQypRaUQqZnEME0WcF7P8SPR9JPDdSXVa0vfbQhfN1gdyvoLbQtm8JaK3
o3WWoHrFWQ+5mRDoG6hBQZacR1NDvuXG78AqUB2Dz0G6mhLhPYwI39bbJc/e2XPOwVQ9WKXbUOAG
iRTuIt9ij6rozq/dfkAHldrstnWd3MMDN/UJX+DY005u3BvGgUj2mBmLCWgokv4M9PMvt/M5+Rnu
oKSb/wid6aeVB9cZIDfMLE9r7+tg4LWo18NAxKDdo4DsTNSyjdcdinXet8xqd1zhB7PdDBCrIWn4
XxXXg6DNqDlPOAUfs9K/0e1yq+XOa47bop2Q9gKjnkz32jnWbpmcreEkG08fnuyWGN+/DT80buwv
xrSbOYrIFfeOFLwvVVXuzcyBmZVrhzmmITEVMEgBDADnBQpBgyhfypnfBBNvQrdTb7/MbuBhexgZ
K+52E67NRJrKLZsFHTvohbOE2Q8Hmi3y2ylljO9EZRnWVvNWcxCGaHHvtWWHzjWMfLDqrhg3pcvN
BtYMUb7gx9b+cV3iq6UhSZ3b5MVz6u3S9Gc7EzGAAHIJm1er0OxzTFyDWdW3qTDzTZqEZW4GN5rL
HtGiI7xBdnEv2gfLXTOCkB3y+nB/XCky1IDMNd2VPkCxaxvTvRhak25XGUQ5GIQGwETda02ZnDwT
/Y4JlvnImMKkktyhXX2soYRARBq8ga1oOvhm0gIMX26UfnWV/X7NXX9FaVmCnNBGmAXwzToZWBNj
yF+sjPpjJNDdy039FkksYL61j95bdIan0iBOWCfB3uFGlR4K2S4tLae9IVmNeDmVLIfdYtqWWqOd
LbRXu4TaddMv0dOKmP0QG017bMvusixtdGlH72IwiqBmY45Mu8k6wFO2LqbwObdFm+1pro3HxFiI
HFzRKY2+7Wym2vuFuzm7D8CyTLE+3BM68ZUnxkVY9oymW2aYpal11UqOxTS3HyaDe5AYrfGohMtj
MVqHroov6pkKc08aNTQW4qwFvF+a4+uCPBrPsE67dtMMqxmyjz3Ufjg3QY2BX4rWlXbH78VRG/11
S9kAl9PSPqvef6iA8RkS39EEKB/XWP9a4+qJu4mzU4+yQZwdLnRaatrpLn4ra6khI/sQY+TwXbWv
lRLAw3CbAu8E10rGp8f4Uf6//dy9LYpIA/BMgWjRS/j5EzWLoXVnK5RxJoi/YGhkefA+jRA11rU/
jVLDNgqnD/9ArsbRQJj2bq3L8WdEpaf0EeJkQSs/rtE5LUqWYT5exsA6Fha6Up0kd1TGQVj3/E0+
6nzl6eg7xK5M14crKkfwkvREoCh1aftaehoucq0PW62bmAr7L0odpDq9ZdLLbEU/2ymZLpExCMrL
/BBUaO+cxDyyVzPHlp/XG6Ivs4LdQYDPj7hZDbpdbf7yMsBqDbQFkIdQB+RfrtQOau7/r0ah+uR1
6W39BOWAGhKpn2wS3M1ID0SqjvY4MyvtWY/nGwesuCntT4UfML+gvFIPGKUaRIcW4w1zl0Nqdg+c
TwyXfpQL6v8CjZ06xEfl6kuZN1Blbjx5R4x5M289aVVIUZIgi9vZBPVuCKmtdo1b/Boi/LjkPDyM
slmuRua1pR+nJOn26YQXPoZTN/8BlNjvAA88/7hDcOLLLSw3nJPqbMrhJIhM5Bs43HLykEKE+A+a
PXF/lv352IzfzbI/KCWDh1ONSaNOsy7ddkHFIpzzM2hEkPRF32wyT7+PSl9JYbVuKXYMDKHHDFqW
n3J5qfW4oEz9mxrt98J4Xfv1kpHt9TPsz+WkA6RWvDHd/peyuazro+tm642cdaqPqHq1ZteQ7O3q
B7U/KfVbPLdPdCJcJSaZSjSWGJ836onFVtAdJpkxJwW8Skqhuu0x3gdrxNWrFLpqFK/GHkvQ7Zau
p4gBO65sVkqLoSHex5ZAe9BDVbLVDMq0JoDTPTmvmkaLXimJ1eNWnoIIxkpMoKmr2e6m9HUXDWWw
V5NdTbAHzohNd66TMNwBirDpR43aT2AvFyZOcTmnVQNmNUz68eVo67cbpYBPDe0ZjtmPG6LqMo1y
kba35GQidcwacr60NmDdtvZJHlG7RmcoHmNzriN0RCPbCIWYK1Gd3saTKhCVTcX9i8moX0370pq2
SqehbJ+RFJ9gmIctwfnZkMKxVT91cKwXJ+3YAWV3nU70uJUiE6XWoyYGlFQvd7TziTxlBKNGwzPF
UutQwiYNQxLR2BBJarFV70PShB4vINL20aCFox1+RmSu2WyTuN2Nv/q0b3atHMqpOZKrg62pysOk
4VQpD50f58e0K01eGN7bjhrjJxNjFkhTuvRZbQ5uIK91gj51BzAZLhSIg+5vDwBrY6f09Mz+Tvl7
upERuZxUNXN5Wdd62BdtfIGAh18OR8/WtIKj+noKenSYftD1/hzCltmDbZiCn+UPAwbJudcDGaR9
GiABifNYY56C+dvpm4euYS8i2sR8XDtIKwXb9I9kRY2w8hlPZXJUw6Bg7v+KtXS2cpxFpu6zLpxn
PyUCsS+5CkuhV+6Ny0bLZ8w+C+JraVyJJmzpLGxdDkoYXyORlCIWYjAFZXU+7m02FDn//tk0pZNP
4yT2hxpWYiG4GxspQa8187eBzVZt8so3X/QecEwpne9azv01uVM/PUqxkDpjDvQ0c5nUjnSQzWz8
G9f2+xS72rbIgxs1TMmy5bGzp5LHUP82rPW2KZt3UlTDJOje6gR1eGoCinRg+ROT/GSNZXLUbXhl
fdzsNL1pTi0KsB8DQVsmFLz9Xq1vtcDIzDRPJldO9Q7pEJZA5i83MN3EvuPuJ2Lzxqsspg2m/SFi
CF2pKBkONFODnEge1QNmoS0OBuBf8kNKA5LaJtRrnpncuWSgn+4bt0rClSBc2Amv0bdD4a0ctx5U
2/aGULPqOFhkI6tDyZ3vbJeccWmSHGH2b3qkzRvLc4jybBt4/dJmnFeljcTLxdbGK4yQdT220F6s
xE72DAzy3TK2V2XtkAP9A1PE90Ze5ElsPxXSRDWPxvfkvRBES4uhc/6A8vZ4E8RH56f7ynXNvc2K
3gCkwLco7UqJnwPmWVy4sYFZ75zERU5nxXvMtrQd64KWWz47B98gM1l9ELX81SLUNUyDuXmndEra
cmAqfAxi6KxqJyWZZN0QXaIzvVh3xIJKFwCvOFHeYB2kxS+yPkuxgt7J0x+jg2VInFi5z6VJVh8D
2u4sN57nbzWgU4NytV2oLU99LyYuj9Dq2rP6/ss8/qsZpvNz+VUiJgtkaWW+V+6kndStcRhQjJm4
wZA4ebfqg6ixrDwMXcc8NWg2kDKkX67rIC9KUggS0YuQcsSW1vcs4vqm70FcyL0zi2AOphUtPAxO
avtXBxJEiWMTB2e1SBLTQXCAj4qnjVPdN4BqV8xsaincVsPu3MWfpz0wUQHblf4CIh7tbbSR6oqQ
5w6nV6IdtJRRsxQw/mxSFvqLadFbGcXAnacmXncqudTECI036impl1PJgYoKwDPpicNZEFUob+dK
/jpV8VvqiG91zKhdJxuCBx0JxM/pg9JpYIKVE7XNMfWjR/ONP1kGJpjtu1oDd5+t1LlSqJJa6VvF
LqpONfUNKk2AWyS/gTf2G3X26rPDJu/eckt//NdhPET+bunT8ZB1dFu9bjoq844lNVlu/oFHEXwT
RnsYR7TipVdbahOd1L4ulExU+egEe0gte7u2b+Qe6fUxBvtuRtCU8WeVmBiBwKaKs3NO+4Hwo/cR
092hZB23xlId1bPKmnFB8hid1EIf6aGxb6KWxbUHHT+xGYtXwHGUakLJBLuZun2ORfSPUbkeBfFf
4kUpNpSYr4CGv3U7B5K8E52JNqc3IhOb9Az/YLyke6OZvCOAgp1vaZcpMx8JP3lWW5sjhZ3KXahO
l8IZaPTe5dKxrTRkPtGBIFiGv16WJaHulUjWsNqAt96QVQqpJHb26nReO0GnGAI6ZNft4LHX2KUZ
YBLl6og+vOf+r53UCkMU2YTmH9GgA4qj9NXSshPYMLprZEduKguCrnozlNjMM7D8JaSmHdSh6xZM
LHVvus/6JFQuZylgWQFjbtI+e+zz5MWud/Oa06KRajxrznDol9FBw8SxTZforpVy6/++LkA2PK0o
vOc+IJ6geOGTRmfHdk+OMz/3azZwHeDXdKP+10LVbQppM0JMXJqggKb4YJuteRg79MJa/ccarOHB
m4CIK6tp7CNQr/z4FnBCSB4DJCIzHXgJ/iqphbIbqAfijdGVZg19pvxtncR0NEdkAY0sNZDFXlM7
4/WTOljl2VMvmsI8KOlpYOL9Kz3I3/FcRO8xeMoFfiagDWZbnfhSgkmRSP9shETc0qvk0Fr6vevR
Pc2chFFB516X3LtpI97VWjcPfVNfc5KKQgJGdr2UGsmPbA0NTp1x+DEFDgM33bj1nokvdg8ekCP1
vO1AvI69S2omZ5pcJEr/p26rVfxsrzV7mNFpwA0+1JuhrgbqIaiL9iCrNrXSltp59COSytUPkWcb
XT060/9IfEwn+Xab+k0dFtFCF34B75uMrXHkhIpCtal1stO5+vIk0ClbOpCUgXtuveFJN5JDZviO
kgJ1lY6+pBPfWs01dHGkljISh2kixKeMsn7PIIAljPpWitR+djDp0PYFbFlRrBdNN6+tWKq9kj2O
HWNxUz6skof1c7GfZp/OwVBQm4LOHilCgtx2JJlq3KgVqPZw4L1p2ILclYSJPhU3xLz2+ACwZMI1
uVLgXd2svI2kz0pJTWwze40cRlKuK/31QgdkaGB4nAz3AS3SW50PV/oAP+Ivxo1vbeQcInJ5yAis
d2p3GET3W31zZgkwejaOltF6rFPuYkpbKe1XwUpcM4SrL3WvUtuOukdkA+wttxpu657Bw8KAXArG
lMh1XXpwGjJQXhpKlUvDwQ2M1qj6UWUpOfMwSgOu3l5UXateeHWAVXV878dNGDn6axpMzRaUtNxe
p1Xa5OPZ3M6F/bMhTOhWo6EKX9pZMzedfH/yhnKXDuwht8pDNFrotjLkNGmv/5oi/1udGljSoIca
zDF8DZqblKgrxTcJaPdRUH2ARETHPAzBPWOQGD2eLOJTHVJj1MBDdIdHXvmGMJPvTnrBdYpH9T0u
8NHCGE/iuFy4qWhbVeRDaedGjX5bPTvipUQtHjyp6xVCw65Y0cIyqlC9GHJraowuOps5ooJkeVvj
hY4sHtOjsJKHSlZbZtHr5F/kF/VRJ81/tors1U3I3tYbpmfq76qzQj8Lx9W3nfSMzj0/Rn3TwNC/
O42oWuJnfrZ+9V+3ATTyOvM2bn105DaoaVq200b7Tcsu2qS3Z1VgOUC8DJo+cLnNfWTTcBTk5fAq
08ax2TjlVqG+LPkP0KP4wqRFoSm36cTMq7Pjp3Je15/tQjexITDr+LHtqtNOLEVNHyL/piF5g5qn
OumucVYPTl0lFwHBItIbhh+mvZXTKvVpY02jJ45bAI08N9RotirgekzsStu45mYmsz55/jFHtoNm
wme/jGoIjtr4RDwDHpeiysLBGTUI/M1zPDbtJfKNR3/VxT+mYipK6hbRb+pUDWK4aqp9XL306vfL
HLjlVkeB4uc2vaikf4uasAwWmuEE6VDh2F8guN7bIjIe0+kQz8H4U0U5bv0wr9m58F002pIMROQ7
dAEf42PeQUb39KLYOFwcXIRTjOUja9sKk2yotRz2CWDHZHhfhwJVg7s2TLmHnZ6gkpxjBhs+CGvJ
IaBUmC5OQXNVfVmuhlzG6BsqdV45Jd8UGTXpSJJWbns36rzFuUjZr4x92MEnG97xaj23dvqS9OZ3
ojsXtY2rmtlboC2LFGmB2j5q8llDLyE6jHyOMJfhBVhyY6aJ2n3n0OfR8ubBsflCCFVgHtBwTro2
91xOjrllxs7Ja28jtMuwvzljrJCcjuLgNa/EGThhaaSHZOQnx4KWT8lcU93HPH88+wGtfQcNx8y9
/KhZJU6HsX/MBu+JNhWPhhqoIDbibpCSrzZvjoE14nJmQFW2FaxmWmMrZ3FfReXOIpWLKT2+wspa
XehowTaypo5ecyIOBoSrvQfkaedCYXLQFWxEIYp9V7IJT4xMLX9sMF3Q5DM9twxNr78vmjbaMzj+
1Gbb2/cmnf7KO1Y+97Byyn5HUTTtMGO/e053dCqzBLeLu60FDZRrebUX3QVn14WSi+3Oz6Idk9K7
uEbFrCX5IckzxrPlVu+ydpPEQ3zILJaXRk7OzrCF2EH6XTMxIQgAUR7hjYFQ3pIaUWzdKj+bHT3g
QozMrHETCS2Pae6iXbb8+OIvGaQPkB2PPojHU7Z2X9O0RAgA4JdMfXpJYn+TLz0EI6GFjueHazoz
xLJq7UTkSLyNKixhA2gPE67JloZUuubNdawlwypv7vsykMDYxg+zOBSTPtxEVr2pnchB9+E8YNYo
KfzpLs0VbNSBAmNnLGyTyXzrJ3NyNGDRtuVuWbWzW/NWj4n1xHqI++8hrf4kHatkNGb7Yk32/TC3
b2uk60BCQTiof2vowNR9wy5sajUpj9M9HSYa1sL6Xhc0hnkDjF2b21Pk6fuyN9DZoVR1hScYRvPV
9iWeVJ5MhYd4gtoRm+I0I2gFkZhx3jr3ru0/9Q7xDFGzgEpnPk4QF0Tb8lo5NIdMDzl8b2pvjRdD
63KaOeww+CWeLz78APx5TB48jEvkTaQFxCtSY1OACW0zURz7wBRMCJ2IqRstBwvdyVQnL8EC4spH
GUKL2bzPq2yF650g8I0WbpZwbzzN3fozUR+ZrOcYP33GXvzASBw1IElQQPrLJzxgf7Fv7ooA+EGX
d5fOT9IwQJWMFWYqNn5fvLazGKkXshmq6CUpR/qFImDc7MTbYjhkpIIAysmos0Mrs/Nj0sk/16aW
nJEcsmyU6UoZmGVDwwgRYHKbp+KdYsM5rKJ71eizEul503X1m81IZ49Ob4/sjkZX8GTFfz3EFNcm
s5AP+vPFm/rgVZifAZxFZw6sfRKnv1N9Nm9SnGrmGiW3ryiN10uEyxAq/w04LlpbllfvBp/aG6E5
IgMKl5xxO2ojMuOp31bPDA6VlzwJpgAAdRDweyNP3yAnEnVZADxleRVG54UDescKONPJbjJQMViF
p84YiQIzxhsDNMSEuSfPjI0PmpyHCh3Va+y3mR7OpRplX6hnRAKwb9mSSP8nIC/tZJMDeAaMeSfW
ydun3KIQhFByTPVn2Zjx1mxp4+k5g+Wk/ibPscAbIE70xrLL3I58jHTJUW/iVNTk3ka1Cb/DJ8TQ
RKslq4K6rFAzxoAtx1y/1oTiIud0QroYZgiR/jWaW4i8Lmgl3NkhNKfo6tMjshMimCaveaEVd7Bs
pLeug9urjEwXp24SH4Q/9TcZPXqttxZSEcoBTRiTe51ux7nzK7wovIVsbmgs8kufwoPGHWXuy2BE
xePwIJoghp6tlZgsZWXkkcqmNN//xAje/6i7/y3V8N/+4/9LfOH/Gany/0cIJcSG/z3j8Ln/k3z9
of/0P4IRPf7MD4eSJEPf1XUgAoFp+7rt4nb6J+PQ/A+qKPACOKAswlWlS/+fkEPH+A/dgV3pwY1w
/cCW8Mr/Cjn0yT80AyMwZB42uaze/w2HEmDIv9uN0PD7inGAh96CxvFvHoO1nvnVMr/atglR2R7C
NSKhqsvUMy4fGvTHfdbs3RLFhaZnD3X/q6R3sNXTcQ0bqMFb7Eq0TuqcUaZvn2JukRtAYa+mUeYn
yoKwScqnQcMTsiZpgKv9kbTmLfVK9ZY/osD644jaQNBFv60kXBGAkjfEHrUew7rcNy8kADJx5jo1
1j4xwyjTqMzN564jeMvIoy2XP0tkCRdV/VPEBIVYNsxkAFlpArRRGCBdoKyN9DmJHxJWejd2ifMo
71GxSS8kQX++06Ki2y4z/K812vpNM955az1BV0vPFWp9xkM5mDbU3kAoL0VOJ9qD7HhwewEZIRqC
zdT0t15DXEmRXkrbJJFBDEyzCxegBWc9aSfgPyImhk2QoPZDy7wZZustzv1d7Hhn13e+YfeLs2iK
X5FR/3UDuvFrn3z3fflGgWwepmV1t2Z2hNAkY8vKOw92xKZ1AjLwmAiM/hiSuGruEAQVBHyEhRMg
jLS8MFggjLTG+jsrtF8WE3XM4z1Wrfnc60sYmPj9QLm9dYVzjOx9Xn0l2YQ00qDdvMTYHnokuVaA
E5AyEwVzRQ6ycYqm7JwGFmLDSrz0eXxs6/nDdk5L4H6yEhyuFJjLuq64lHPAfSmDL7QQxjQQRUTr
Fhw8Mjff5lgg2c89DjFs8GnYT135kVsds7OHIjee0jRHy5DD7Y2K6jfzrHTjVsZjNsn+Ev2Rmfbr
pgs4S0Gb9vsgmsm1Y9d1c+xmNsJ2HCb9XZkxXRrGtNx5KR96Dh6cNU03Y4G/fbWyYxTc0mt46XoE
xYiNtoGRI5Kts/NgoErjCY+XkjIZ5Fe8m0qorFMLmsVpUeqmVN5FzVtpa1+1m3E1OSNg+RWbjBOY
DyONXD/cdD3rVJTbKBhvmiH+zfTuuoIKP4lpIfqCCwZiZZ3ZX/zeFAKspL2iB2p42vk439ppS708
S0nQLc384eA5E2qFhlPRGhnf9N+rFd9Gjn0kjIAosQiT3xa+aXpcZgShrF1CmSgWsmKOOLWrbWnZ
20XXUGx3JBsGeNU25epvdQDq59qNQ4JVP5bKwBgbybmhZsuLf3ps+Rc0gQYFtDgxYwyuQsaPChAb
ro6+ZzEkCMB8Zdx1HWPnKgA3lKCx98WSIctgelsv7AyMMeY97FqK8qUlrSb3fmmeQGE5uHdr013i
icRUvyHMEkCUl6NTwNekbRHHAHDDF7EpW3pDFg5Z5NteEToJlXeCwHJG+x5qGM/pk+7Xv4WTIAbu
nS1SrAFCQn4TxxnDSp/sjX5x9026GjeRPTwsEQZAVF2dR9THDKR7bYIrMNEqTLlsbLWrO5fYEudr
rDfGTZaJcw9PFhtFfnatuQw1vYx2Rk3oS289RZMN0Dt9HtjzwKi5DMaM/H1ao9COBdP+2Rm2i/Cf
xiAQB92T+lF5MdWsqjlAjm7OWSfO6dQTQuMAwRvXAPl3hbCaBD6m0IQYeVzwOqc46wuVmdkhaI68
5a4s13TTkrMV6OV+JI9KkjSQWU3HaAbCYlufVQoDStQxWTjrHasYz3zkn6wZM4unWdzusMTi64BT
ARcN4R7aNKyl4nUNaGgVznPlEUrvlf6fUaf7qgXDU6Sv3G3H44AtN5ZfiudH44bgoz+ZtbzM0fRI
70MSOWvjijRz5YMP89m+7XAtR7Zx3zjBrWXNf6w06zejOelhYmRSv+FsmvG5W7z+zhjjkSJw2OuD
k1+c0bydk64+2Jb4W5YlLUlEXQiRkKeKmStaCa5AyuZchrvsU+M4vbgOwVZolphmw9ZsLZwqbIPZ
1vbKYEenia4h6x0RCbvOTvM9cZfVpFes7nUUhjh2yfhgJgijyKHnadvXPBN+6DnJnb5obygPbBr+
7Lwjqu0N7eW/Aq7haV1bBvzGuA8yyAc4xxHjmpx6zG5MuxlObY0jCSIH3rfJW4DEclNtihho3ORq
x2D1v8j+IEApG9edWbqUoe+8F9Wm4lZ4N+IEjxPLP2rEnHVz1KEbps4cjWDbo97PXDqeWY5twLub
HTRdUc8luumil5Q9UeR+dMimrD0N7GizIH9dc4owSaOjN00fZGTsHY1B19TT1Ez0BBJi2iA7z5Cm
zpTCA2lXdOwlq6urkXek2Am8aMYGv37r/fSJXqagfDeA0caP3WTfaX5p753AP0VD4odN632WXNeh
uvAtgia7GJa45vWYH0VwCdJ4PWjjhbTa29YrskOKpyuwklNpjx+Z9k2Bcl/YADhm2mNhXxtPrjuc
KrComwzVqkiHFtGU/1rLkK26MDYjDrmj4SaPXjPRDSCsD6vCsWL+R+KPWewm205xy2T5NV2R4OH9
evIa57nuEhdxbyfxUpFNEhX7eI+fKS+X7mgvZKkMhow7QyTURYN9YWdG0kewqk+FesnXYbqLHJZC
Bpgi83PnM/W80M3wHC2uxuA2OxRDJcjo087Fmm8JcPKfmT7NIVUQ3RQXeandVBXtgHbZ+6NTw9mp
9LBEZEryi3mcLH6HGVYvLJcp2wXtBxVRtxUp5rSKawmH9FQwNk1P9VT1V4Hl36izYSts7MjTimmn
qqPbSOf0GXUtQYTJBo/wtJ8n47QmBBY4Rn3SCtwpjIZvxrSvkD+JioSZ+eghM7guBlb9KkvZXScE
2UnT3QhItOTUo2R1Rv+zsfC8GTn41jV3SaIoLIflDzOM1KrLyhLQCakiTGk5r4G+nHoUvHTEOLId
bB61ix6CyeW2SbqUWxyalJTjYefktccuO0ihBE1dP7Gc/Zzoj8xWv8kWLG6bwPrwEZEfaFPm+7lD
i8GhCnNzuIJ9svcBjRGI2Hm/75JFu2EWfujXNvvVSShyQtBHqK1SD706yGO5H46Ru9wBNGYOUBo3
sRcgoLHDfM0LYMZ0j/xiHplMe0cjyXD0DPRG84BpRxbYwc9fUQIZ9mqpH53d6WgPhv1Yr2242m1y
dMn1Wjqv4NLh4ZS0kTyUy0tG9J3T6ueiJPDJpN3yaHcl2usqEVJSHxBFYffHYIK5llsp5NyJxk05
BXt3XZ/cJcJJ0xb5sdFYrVoZXZp6pRT02/ict3/dug226Ajis1Mt19ohO6bKplNtrONZt/weOHp9
a4vpihqguulhn95rMUtfZgeuFr37lvM/izI4xGLAq5S389FogNQgLv6kuiCPeTJu2qQ656tdHWu0
3AM4n9Amt1Afm0c9yv2LryGNQEd2AVlf73Z91IqLkxrJnvOWzlfRt3daGt/QU6DLxITq4rqYrpDc
SjTj3O11G1+hrpvOPh9jnkmHsqVBmtAVn/yi2FI6BgxlT6itbn4VRuaHQUVXwm6W/pLZibsxLBeX
o0PULlFyf/opBbBlaKRBFP6xAjcMNKk1mBrZ3XVo9LNZ4xaqdSIYu1YjNHvIYC3V2CGdnZg8MIX1
l84QcS2lOYVWdjVcS9JOiJXugIm7uOkW7ll1pr02PVbxfpVlxOzDqmv93YwIZlNb3cVxl9MMRa+C
v0g/VP+oU7qWMNzGvUXcxlzOzs4t0XIM8Xywu8Daxhrb8OhyWxqTbdykV6yzaTjgeSF8iohYAtX3
xnJ0wHqRhxpvPPqnXB24PnQkzqxM9MqaTvui1WecHbDsOph6HpaLPi3pZ5LFtlLH1MgFGe8bXwKp
MiDFL+6jxb7g8yVjio7fzs+tW+Q7FLHHUSPFToP3AJ59IkA7okYoXhFCoG8Jqt+pgZG17QRFkrkO
x1ojESrrLXyPdDVI+kSyDn91+UQ1py8bJDiIVaPK2Al2p43W7GLDRODXEHO3xCy8rAIVQ/+Q62nk
/y5ICgV6sTxEjUfO4yyIfp9eo85oN8uwvAR9Y4dRufg7bS5pqxJMArfFPdmLhvdw3uQao33sFJ5B
nCaGg7Eb2Aia7oku4kJdZmmk2PUkxpAPztQwXdc7pp/tAX8t+/SUXz2MiZGXjE8r4SFWC80i6YhM
dof5j0fm4mkwG+qhymaMhQia9FR9YTSeMReniLwInJo1VBQApt+2ZtLT5JbcGTIFWmPED1Y67keD
Ji6XagYIH40J5M23pQEMr0YeRRdA+k8IafJbrRhq6sRv+8Xmjribmhoc8KThC24Iirbim4hYrN2s
96FxKDOYaHaVvYiE4T+IfSCKHXfPHsaD/A0IuPaBaNW4nGGEbC2kxXOBVKDnCwil6Uu0K0X67H5K
r3c8El7v4e/j7yMG9z0bX6eZUXM/8RlEjkLMQe9dZXRc62hpT/aKgbr13oMRDa9RYvycotdGz38X
DvemVZb+yVda8M/xNIW1NT6sAye7F8PxT6bqLrbrAGNcf9Y5WS0HA1GcEnHolg/EAjI8b1hYdbTv
hvbT0eyPrsj3Thsd0rkOraHdI4bEXZUQHbeMRJ8v1rcmoF4k/Lllxruk6bhHXYS0lKkApDyWUJlj
cI01fqnftFmKbT+0/jYR5quPy2SFLLFF5/IwZrmzzePpbiRv7xRUlKGpPkaYjJpdQ9zWrvbg+EdB
c/Jn72C59X2bA9HGFV3h07P+NEaT0Q5kguBCD8u8nEB6pHEIEkuQJFymtmBGPL+Akl5Daw6i7G7W
7UNOflMBEPQ4JjQkcIk/x/h0m9zhaAlo8WrvnZfP7Eb539GhmV226U3iyyrC7K9RTnyF5h8tR7/t
B+K0hBfhV2ZmBOvygJf64PTxp2e3EB7t/G1eAyyB9vzeRjGVnD9etLX5ZCRAMqBpUNSbDEI7zr2y
qF+GxPgbB1znrdhACp+AvYy1ho/n1M9I6KKNx2B+02p0R9Kp2IKMJShzaVrW30j+dIezSCtRyGo5
oc5mFe+dgh5KWmNtF12/btfK/DV39p2TJXqIdO9+YQ42mt1nlSxMbcta8GuM8GfcjhssfVsDTKFb
mEffwnS8GgfdEST/LYLII9vZFTW8G2+4n8k65dqKNztjgx2yLEwoqxnMjXI+C3jALV9rJG2H0WG0
5HrtN07GrqcBlZeZjjHsqapMi4WJYIkZMX59DxInN+uDR6OJlLcW3e/4dzYwn/TcWbdOnnzkeZwd
WrM6kcTnHV1RQD3b29FKEHpkLcTVcQtYGwjmWDAAOVXvplHceU6P+zS2Q42+HfM7/md3wdZR2WGQ
Tgb9adc614SpVCTiXoaRJBgbG+qij2QOxEWNEjwFq2HLYVhUFWEtzr6M+W5GDNj4RdHTinafJfwy
azE/zbn7u9OFETpZDaDR1LZ60aOmiXe2VVzGKv5rpeBqq5Q2x+qBwKY4Fsa3yVR5j/yw33j/SdmZ
7EaupFn6VRq1biZIo3ECqnrhTp8HzXKFNoRCCtE4z+PT10fdRFfdRQFZG2WEMkI3JKeb/cM53xm8
fOM1XJalW5/6pniFVAoO2plOjJIeBzIIOZSmFWu9ARcT247MY6VKaHy/KzFl1WFkkarInxBNgXUa
/a4IoWboOl24ba87C7sNhsaNGmq0wgb2NDHyBioD+8XtmLD03PlU2015pOi/4KOcDsBpHhHAdy9p
t/jNi7baZJjCOlAyz6axmUU8r82mGjCWdSRs19y/Ot1mBxl+cUGQKk+aGRv791pa5GjUS272ZzKL
a6Ow12MrT5FSdilqtdQkstLLr1QUnCB2P25yZmhtDrAJGhO9inxXiZVsiLkncJr1jRWwopsL/J2a
+B3MvP9TZ/AbPrNOjV9N9Z5UxaEP49Svm9G3QbD4Fge0n6fWvMuy8D7oJudqjdkuR8vjFIZJtVE9
hykzIrsK7zG1ahQFccZ3SZhmDB8wRXGfNjlcWNHu6KxbO0te4e4DEgSnWRgMY1ylxrOSM+pudhug
gEMSV/uISC9EbSMkj57Pb0rSkdskDPa2cW1c7jE3XujaojQJu4tvHLR+ElvhBRX9PTFO6jR0cC/G
nE3MNI/fY6SdJvRohywZtyk4p43oOduaADYnw5tVNaObmRHOhzwX9+NE/iITv9U8RgHpj+WT3bHR
jWhyWHgCTp31z6SCkwc/iNDhCslkgA0b/4/ypc18RlJpTS1nuWiIMpkre1elZYa75oC4W0NqgZHP
UEyv60XPmAKb1UpM3601+ebUDOjco3EHStBvxVTjuU9vHeGD3GD7WAcNI8ab6RbKd8JBX8edSe8m
iWNPcDtWVHW2ZUIqsOwWTgmNVR/fF/HIwcoX5r/MBYHpdesw7pJdO517y73JGQdiFw3zjpj3YtXZ
jDW5R22lYtx0xEfasrnFSZ1dcoG70YrLnVPnZ2+0kxPd7kMpYV61c/6eV0A9QRC+Dn37h1VyaxTc
Mqm6BE6bXzUvuAzo26w0OTODh43Bhp44X+2jwL3lGx2FWJxt2ZVmm7Rqbl3SfzdyZMDeJteYqc+2
9ep3q2gjRtqUuBmBSsjpCaZnlLwmKWhLcZ6s7Xbw/DkJChgefN9Bma+hc7H9ZKCwtslsqVterXga
vweE9fci0Q+cW0cuCeSrcsCRjJ7XQ9qkNOI7BoPxlpPBsy/YKkNc2SLBqP0+Grmc5/Ke+faT0Y1c
Y0SYcqNqYu0AEIErOjI5S0kznrL+hW5kH5ouLjQRwuRzYrS50Zq4kMeORT7AifibRwSxeFPP2Kkx
SdnMaxQNCyuQaOUStbrWTB2KSWKvW643kn6h8QM0mvwyTyN6zKrwu1FF68gz7vMgmphl8btRyXdd
KwBllA9J52CfjTpt3STa12zn95nDZRkaTD5cKFXhkG1HUV7cnk6FQFC0EPkz/mPcviJON5N1Kqom
uKYLZ6BIUz9/girFgB1Q4HI5mn30KuytlzD807NWw6+JaidxwpaEH8DXaoj2chYowRkxrPRCAS6Y
0kvYfziVm/h5NG6VYH06sXUgH0zDLIs2JiM6MyHPsRo/REfZhtka7WOn70dTbYmf0FbjSEJXxPsy
C+30mMSMzKPS2tsN6WXL40HHkpV3rQcvlRjdi45n/hJ3kwEroqiRw07rQCNFfmI+WNQ9VQrEOYZw
7D/DLil3WgGwek6MrRG1l9I0+x0C9bvICJ4tzqh1TgKgL8NPMriZj+hIonqQkDtHS5+x+ywIRUoG
fYwf2yDlWBkI/kWjUSFz1Ly9ZuNMzYib9qtWHlWko+ZpQt76DJTaHBtdpQqkJAq6ThuLdWUt6Jj5
kPcQauNmFgeTxt42pvey6YetiGIsM8nAsH04Uw902LeZwXbFRPaMETzyE66xAQlnrcXOhRvA2BRG
8ThUSAPowt5DEeVbNx5Qho9+G2jG0bFAIQw4Ru07LjxqxNo+Qb10UV14xo6TG928m95Q3G7EYGab
VkSfqRxwACXQYPTZvCN0Bha42/KE9gzVDWavKdYaZjFNikdzJviAuQSE2zQp1q05zg8iNck2a4mq
xpO1IIwreJWJN7wLO7xhkcBNUt8MDzsKKzH26Q1/W5QPU2jfQD+ztSrRu0wOSJCIOtRG9N9Qy+N3
dlaRZHuIrMtbly0m98aL14WgEKhac14L1UWgg7xHSzj7NGVtYmj85Rn3NDFinLYu74FkpFvBqG6g
eyCyNHTp0nIIVr7RVo/qty5DpjJzRPajDJcYG69e6cgKdG7cyjjFQ+5sejRFqwF+jZtneP1iVe7Z
Xm6LOX+R6AcYn/XbUqQ3A47V6dCnVr1KEm6mrMt9e66drXs2Sh17E9OluWFJSfjHY6tpKPFJ/rRB
XvnzAFeyhzqGC2Himot2WBl4qYT5mrV32HRRphG9Gk+3vkgDZmtkY6bCecR6DoeNn+2aPYAfZLF3
3zLN17Nnr2WFpQ9pdzJCmW2DajLXwOPedbRqAQKvY2SweiLajf94WSPh0usXd2yfjUnY66oqmIuV
YP31AFO1ZokdBwnsicG8zj1TQTpxNRKnqa9NxjM+jB96JJoN5lQwMupbaaGOyLODS4l2LKnQR2yy
OoLP7cCzONjZRxzJz8qucsbuvN2UY7+7pdHg2AfA2nJk9hWPSl2yn2rt3PQH3Dn0SEnh95rXkRzb
WxTu5ZOjRgKVwuGe+fzZwU9kGNSSFrb/IgiYgypL7WpQreTivUOCuSTF75nwqIqk5Kx2biprrzry
mZ2QyfuszG++c1JiRvEU5vR+gdk/Tiw1933ofaf1eBIBI6vceTPZXwZBjQqoO3smE76kGx7zKT5r
xsRN262tFA1aYiNaDZSDBnKgEfaQK4WNedNRa0mrLtfFcl0tc9scRTlJvxVYITmCza90fNhKXJUx
YWrpDFbtpP/tjEZ3VgaOqEhDZRclIf1WrTbaQMSw7W3jIhcnuzZwtRu+m6E2yl2DuCMTjpqtjRdZ
sqsoGw+NvR7cGsi861k3bxHuBFnqVB5zfJeiLySWXIVXvsCqHMv2BGv0HtMQ1AcgtybcI+Zo8obf
BfcewWPrpAI9iAXis52b4zClgd+M3XfaajUDAIoSz0ledKcShzx4yiONdDHrT2Z5xVGK6IbcJoM4
bqA/HwzceBN7rYGLjzKt5grSquDObJPErxBfER8j33o4YhvbaJjdcmj03hcCscOQ87ymk/VZowxe
8tveIMxIP84XGr5yHRqDGPSHqT+EetWBCieBKQnQlcc1ds3Zrj7iImB4kD4vFxxDcbKRItiAOw4F
v1p1Tvsrl9innY6RZywgd6nhyayjaZfg7ygd58xIDoVDGR05YD6bnCQiVaNwt13m/xkWUZvwAZFD
ntckBboxvNapZjNwsu9KlT8gOrxJm9K7FNWwk0Ucr7tGHNMwoBKS2sVlj1LjzdBb+Ag1tnEbWZ2r
AgZ0AdOveraextHIYFIgHi4SiiYD77Foste8Y7aQeOKWpOk3JPJTOXevUVZAeFMk74Bk5rudLg1F
FjRjwtCRFgidGmPEncjI4EvPE50J/iGeus/cYfZdfVnEKa2tmk7TrklTr7JTrJXFPpqzz9Jpz62H
LHJyQh3GLBTSfqKLipBw8ZQ3xaZrdbJ2g+7Qa8Fd7rqvirLK6rS3OvDmTYpKZW017WeeRW+mhcEG
RgUDiWKvIw5e6QebXFM8kx3qL9rqdTuWvulEdw5hGARyx8caT2DhFjC6E+1oNNO2LTOwU67jAOzx
Vt6Q+mNPWm9QQGWBqqxnBGM1FYMav1KawRfExWYwXuqiQ9jOxnqUgtyi3PlGaKd8czZ4CbP0vhyl
P2Ql3oXU4dFjjcGWGQpT7JPnxzsQdAtfNz2Myv10Ovs4WmznBg9aX0KnvzF1dvEdnISTgZI3oYdC
XkZU42TpJycID1OICo6cE/hNg4PvkeqCsItTa9MS2Bpbc0OLvwZHs/CUYyOu0vZt5NnZCsnPWXpZ
iRamhNqnzx9JSUhWrvKUFTLtnm1rDkLchnVivVScLtEGNeQ1XEWcrtu+QuvZJDTupJPOe2F9lpbl
rDlZk03GRGpjW6HcaV1ya0wdOnCkcrBfQLnynnuHw2cj6KW3Mge9HuWxH6UBdBFS2FaE0u1cjbRL
szQELQ0lbPq7XjLrSMpinsk2mOmxYOlgleRWou8hlnEtOZn4/s3ZT+zkKR9dlHMDymUGDVzrOZwX
4Qa/oLM55W1qGQN5LUXYyE/fmFrAYKH5OOsGeDlcgysSpYnHWY7nkAt8Q+KWX8buU1Ll0h/RE7Ak
pCaDSukHdmUxFr1rG6dbB40OlYwQPAyxqPcS5ZHPypkUz4hbDPg+rGZ4KGFkrgDouKid8PUiRQ1X
0gmebFaWZeHkPuPAW6bljIJGJgz14yDR/SdKLY659tspq7vcbh0mW3PHSHHex3WGRNaJQ7xcu1yE
8xpVxbTOjPxgsKc+2ppxNUbxGtUDfIAs2E5a/8kru5OeprOzXn5uoV/33UeQMpkAlYBNvk+kBPYG
6q+J3yvDuOZTL9akLumoXkeUhVyX2XAs2KC1SH02XiffWO3g5HCx7nTG0xA8M2lL1pP3ZYgDCnil
4TU3tSde6H2ila/gwL7m3tmIbgH00E2KirV7BdB2hfwLtXt8UxaPniRhh1mGoDgCMTGO5rnBNoRP
mfFjMbuAXnBaVibwOLLd73PLvBDgQP1ZODx+9pfesNgsvPwPa8HgUiUI35d2qqvoUeQLNDpk6A4K
J96E9OmbYYgY3ukq9wWKKTBeJH4WpkSOZnxpnI3IMfJbMaebXLJhmEdUO5nLPtaiCVbzVx+2vpVl
COQM/un1rJ/jqmWFbr60AUlFjQZX023+VJzCqOIdWs6oKtZhpz1Ay/qOZ3uXJo57zANS0fr2mU7K
asDPkGDzaMflumVdozXF1dEZbYrBMZ8HiBOtDZkxEOesyjLmfs0HSnriYtxwbfcyO5UIQcfMjrdp
7xDuVW4VTGmN7wz/sA7nTRrCl2Dq19JipOqNVLaFOf2VQ7pSXhP68+gQghifVJ+WW4fdFZZz7z0x
wq/YdF4HRFWkpt8spDyh/YUOPfN7gW5OaMe4TLH/FeULKtdPhCLjCb6Zt/FM+amZ8gm5IG4UyH3R
nEP6tJyDjCTFzxLFzEPHccIZY4lXSwLra0uIc0qJZj2zWZOGmT0l3vjFPBWnrTQvqYXklpv0ayqk
tpkZRaPU6ZFy9+MxDjPU92H3e9SYijNqvtTLC8ThpxY7Q7pzu1EQLpqmO1EgCsOWT/HEIVS7lbvR
cdjvQe5sh7J/7AgqRjLOIBtPhV/kWb12e9s7jhDoxcwUH/Ej5RNSQ9Zbu2aRZehiOe6xyqiG93eR
ztbKCJuDW2jaqhzmZ5OEmrAeDvCpUAI6NqbxuF9OQkaKhmy/hl9Wg3pjUngfNSNwdh1P1QrPAWHW
1BnXaQRLFWKRgUdUZivDKjii0hJXFGf+wHVr6AYlYzzh+Ia/zQK+ffEGNVLRJMPKTZoRdaa1DrJc
89MoVkRLJgjmcfRj4nsUsdRXyg4NRD2dIPTNgXLME8dC6w7P0ikt2aV5gv9UNoQk5dKEBZiWVvMl
rfq3UbAuyVGDrRBxwKPtSPTrK7hedcapWEIPIert05IICZN8vsvSWdKwD+3Ca9WJHP2l9whA9LnZ
ISqPtiUmHr3L43VLwcHQ1vMzIIpnW+cHIvi6Pp019hE4ABZOgS2RQ5Gt9qVdfsInpTNpwTDGNsqp
1uF49Rp5ZXW5VQWodr1AOZIFwA1UhoLJGatLEs8vTl0cqtjmp9M89X18jakE7HGIzqhQ/Mzr7EMU
Ur6YFg2TrNUXwpxb5gjYU2AAigBYgS5SAP1IMjIdyaTrBaS1YCjNPeOA3YWoaICB/pKZxfvxOEY3
Q0GfqHKmAU7YwaWCblv0mV9YQ0OP5Jyivn4JBizetdonDsO4DG6S4r7ajgRdEGcDgUpj78+Tjamp
8IDsVt7vdBou0ciUsEKozuj+xerVwvMMIpBXxRt5JawlQ+tAdtpG5AyMpROBlRtGIiet4sAWxzYW
3gIv0EML/aIyn8vpFpA5gAAC7QBzVmNE6Wa1FRkqEIFypc5D9CtwnfJQTkwjkJTFmvdIemqIbRmH
BM9dTLF3CAtGp+QuMF6dkOS32rzpO0jqURBtkA9mGyWcHPv+JQrV/UJHwQAgQJ8thcMou1McsD2p
SvppZ0w2qGhDuIxRfnSNitgiwvvMDscSOoxNKRetSYeBFDoxKl0qrAD1LuZGlIZsdZMQRTBL4OWm
bI+V1rlMyEJMq7lDGwn9A2jdH+CVj7QM1PRNcwCAsMJG9pjOiO8QIC1uqBxkVn5oh+Ih814Y5C0Y
M50FDNeHFljijkkhxdxYVGsUe39qoT7rAeUssoiVPTBhTtoO14bJYL2Jv0KNjbNjsR5C77Aa+DTz
zqFjNSTeJ2OgZZA3qSffaTqCY1q4bF1Xr5VAwpB4RnhED/s0m6Qxs1aPLRwLWKXQOuNkZ4hLQ1bo
gOwyme1BhtInZPgaBxDmRTbwfcUa6SQaK8za3tmRyeMGVUAfgMRMtsX+e5iPZWs7ayNC9lHPKdLf
CBZnmR9E4vVnfUqJzXoedEglptPNjxS/86MHzUnVIDbZmcTI36Yfo5e7Usw9QsgXW2ENl7Ezg7Ud
p3wBbQmthSW4ZloLsLShvey6/hC55e+sDniXIOUbYLigs4ba0o7IuWs0k6FWwPDpit2owfuO3ryu
OTtG6dKtq9tQok1tsvSXYdcndoyvqURbkifTbwdiWQvtNZzbS831ZqKKnYDEEst9CIKOYql7Tx02
jUGAXSlxPNBUI71JZHsvbRw+9Dn+kKxh+tKl9ldHyQ9+RrHHdt+roUd5mJWs9BhgLgbAEmvZEc+0
30ntMYniLcDxs0wcuAgGkBQYv2EGMitrhwtH5UgDdUDCjR6bHQ0HaqP2qBl9L46yTazRDUaxxYBg
Ln5rVraeGgTNlXSfHSt8nGVEYvUIZJBb/m0kRfeca96WNPr2AI1huYiWlUeN5Nb6agdt2gS4gHyV
DPpOaeLmVXxbxEVgwwtolqPmXnQCI6GaBgDYdM2pQDrVNZ+iGy42eiNEeQgPEuEcRdQQhqLD3E0o
V+kLct80GImH6WVIU0YSnQOezqUdqobwpsHZxtjEo67kr7HhTas5OheUbfsJxJljOxffQWwG+4BQ
vFVcauZmZte5Nm0jPcUWSVr91Plly5GFTmzH2OjIO/5BVCyNq4xzp2K7pkqNKaNrQVOPHU5pAbpD
mvi5H3O6W5k6f1wZ4K52bRBvDR+qkbRNu1a3doBQFuh3nW4SlifaPzKN3oNodABPyGMgenho6ESU
LZHM0uUwvmdqJZujdxiyaD6FyHZ9MHV2MN57iqcxyZnYTR4eAN2BP4vBE28dCkomrQm5ljYSXfJ0
H0KsldgNsgzHX+TuJoetmjWv+xLUhp2hGYD6CEky0C9WgDCsY5zBqiUNWcLXCof8qG7pT27WAq1r
fpap8KitiJYW/3cC2Nh5ygZu6LJMHifSC8kHIFOsCNUWQwIzqP4YWR1iLtT6rsSQKMtllrqZRgCk
unxsG7B2Jkpf1xRYFwIdvqKWVftJU+9MT/ys1s5h4R3jGJ+kERvUFhgC2MGGB6sfijUWNNVfxqb9
CKPoUcOUfchQRc/L7qRQ9Yh118G6q6hYmVczy5iSA7XZU1lk7T6snzBGE90GGkPJRQDNhn5K6FXD
kfwVYdOxjDB+ijK62lqgyAlQn4RWsfraAb7LfMZNmxRHMY62eFO5iiFj+qETgrKOelopILcEyNi+
kWM3MEUjrmK0twFgjyM6MnIY2EAXGOSz2XlsumQ3Cg/qIuQip41n3+2T78ijls8NTilvkfgI8VzN
M0l/4a4O1632GhgoHwIRAAkssJoHEVuXlEtpqnhJ2FbXuyIlYExF7NV0cZcZP1BSwmdE2VFhEHKN
dp5cQafiKa3QIvZAWudwM0No9MvSYXqeiEviMZCL5ldhAvvOGF24yAUNu9s0lN3wU52zAyX9mhby
jeqMM4oi8Ei1NDyoBJF8GYx71o79CnhjuqNn3iCS/mrK1MDZmpzCmSJcRS8oJnF+OhaNL9A1HQkp
jRK56JyMRwVKoBcw6EsyGXyel2895GBwK/MxRo1Cd/ylBq4eM0ciA6eU5r8oP8HicqWB/vDnwD6r
2egIhWBiPXEzBF3U+bO26NeMHtEnscSt+aXl5qEm6HJIsJqINt8VEJ8jAUTE6bVfbUyt3M0HT2NF
1yxjErxK+0bkMxj7FCZ3PKqNrQyf/MDm3I7aRgg0SOA+xnWh72wjkSxYIoJmKdPD1nob0oiUU+97
LBrrItC46jVajgSyy64k4VG9dpk6Vty74biQp7T5t+3AxbXVV7mM17MuZdq+NvqAdLKqecXfwZS0
2GLnfy9dNzv+7216z+StF9m//81M9//+/V9z4P1rf+pvXxqX4D9dhP5H+/G332zyNmqnh+5PPT3+
abq0/flnhH+K5U/+q//n//nz81Xg0v35j3/7LLq8Xb5aGBV/89wJA2vb/2zUeypxOfzdpffzN/6y
6cl/EODrSk5vgR9P/282PQ0Hn+HoyyctU3qGWILD/unTk+Y/oOYg9rLl8j+6g4Xvnz494fzD1qVO
Kjdhe7ppGfb/xqcnhfv3TBrLdkxpGo6UjiGE4+pi+f8/Px6jPGz+49+M/1tOLIRIAPqOQKFsDaGQ
sg3A73s9bR9z7wOO3vAUWdsJEdCLgNudy/qhiVrLLxiTbUptnK+JJWdGE1H2SZLFdJw6CtnOAsyM
Uqq4KljvcS5jsIwDXmD5ZBL8d6z0S293WCwimpmuHp2L1UfVCxQO1huaeesAfK0cMG3M5kbXR4am
fwi4Yk095L8ICdW2DbvQsK3MTa274kUaVrnpYysBBuRWF6OzR4pjh63tKJPnSWOwP8vPsa6m+6Cx
DAz71y7TxnuczK+J6zaUCLN3V1HKU+uXA5McER3TKn+sTT05s3hIzllZJ2dXP7pFi6x9cJL7uXaB
ImCcpqNwMoo3XD/HlszvwEoe+sScL8FI1tMG7ddXv3x9m+nvnYqGT71zhkPTeHjMop41SMU2HD5y
h5XNialO0f33DYwNrTD6vYrBwUuL+Iefv+/mxVegyu7w808uY3y73HV7rXXdvW5m5YFuMrnqiSg2
HEV35axNBGqFYu9NC0d56rxDiFwx2cZ0NqvacbQjiAyyb5ZfsW/QjsiagnxlNi3AZBAHnJToHyoO
1E3p5tPVJl742prudNVb2zqNiLllowG4rrr7hAy1qIumt2GO0l2czeauG4g5IPbTJEYAZfs8mfdh
4FlPUwSwiqFau7fMTj1l2jBe2N2Qb9Iau4bULHCoRkhqwCwDBCt8aGPYG1Mgj+nwoOeYkywwvjd2
1O0OCwkHLpYHLbPPwhVyx9b/jVZSBj6ymewT2x0AyJ9/Jky1c+VCuUKMWZx1OXlbrqoI6DNKnNxD
oDMZcfMgIjvAHSY8eDIJ9j8tctc/r6Lp5S6bo+W7cT2Ay6nR5Pdt7Ywbu5rRn2CjZg8UBHuvQjme
BHNw+vkA0nqhei8/KTmjUq9igNDxyD5+qvqOme0ht1ElQvEke4cY0Vxqxm9SUw6FFbZ3apTMFqR2
DKSt7xPwF/SbQ3MXLR8cKkdB2wttQFYsFrAeHnmc8HkRNkZ03WDcg2NOJyW/6gYhYzueAsjNLzYt
+I7hHEtQVpIKyuanzHfUR9zBtaNOc5Ln955jkMreS9x9eIjVhqER36DxZelVdA7NLkO5ZKNm/vmJ
IALZ9IFXE8JSUd/apAVOJm41K4Vq3KN7RBjFBqZ0r3/9TsbG3sXLxnRx6egDO7zkRcdWIDJeSLin
LFWVYZ2aiQ1O2GO2cwThM7o160/DwP4CXNvPb7zl071u4HTIugU2RH3gGc9GYT3j1p0QjzbqnqO6
/OV2Nt6WvHhwo/TbHdlH9cvvrMRNNujSh/1f36pLHhHLxubu54NXOvdOPT0ZpqMf8zi3H4K0+/Ji
zVlnJa4EL3LY2JaYhWafUClzb0IyuS+aWG7mPsl8ohVi5PzMCX/+pEZP70eIJ3yBzo5ICXtjpzgo
Haf94+bfKkQYC6tXXVXVD+/TMMeI+hBtAPZNQNAw0B6M8sZLlO48QCo+Q6LiN0eLlfe/U1Wg5K3y
2kfMOjOsz80X+JBfKhbVJmKqQs1gi5cuDb7sDHVEScTcPZNP5h8S0ypK8NMEc2WDp2q4IVq5Mq+5
t6OfrNHRekKD/D3FYbQaRN+fCnCfG2KenTt85S4smMjvBP7VkbLnopcDru2fB6ftvejccD9g+arV
YagJ+WFifu8M9ZWf2nzioHyFqB8/UTMftIJg9RrmPBZdNuecQvZTEaRvbEYYMi42myl3tYuNFQsh
Arxa/M72PmYKzU3Trckkm966GeFOFMXeHm50gw10nk44nk6YZesjkslvfXmT15bLefdzesNJbPas
yPdyyLL7jsnKcxTjG6yTu2wSaBA7QH6Yu8qb1zOGMUy9YYclfaNy6/PPB2EH7s7Tbz+9uX2dmpDg
HdPCsVCAFucAOci0xALhzQ0mO85UZFX1trO78ZKUCLsqFJqrPhyLKxuDbjVOgVgPTWg/ZTWjt6xF
ljbiQHNadr0///qw1VnQtZC/pEoiJqXmUCFenx9yV9fJHjDJvcprRVgZW7FeFnc/Dx/Yh7ngSGae
/DthOxxWojyy2AGoudhT8rlueFsjF/NosOBftI/moJ/cpDY5GTkaAa0W2Xuc5hcbFON319Yk03+C
9aYtFJHrlw3ZzmVtMOSQDkMcd9S21VCaLwhz+YZoPrs4qu9b0+B8dcvprZDTc4BbDt0PgwCUYSNb
+x43DG9e6TANWMIk7ywzmQ7U7L/G8qHQjY4QSF7XsQecQsx9vcsZNFD5jyNpI7SpOkPY67R8sGC9
nCeTOLe5NV/RwX0Y5Vy96bI/lQ7WcagyACNLxzglo1mvAF7HmOOq6WlQ+jXxoDkyXJjqL12Ql1Do
6NIyGH3EGFwzkFHNtGGpolhlFLiPAqp9zWUkz4aA/KK0hJg/gEpH0JPvA5ruX5BaxDkc3M8iKrOP
v/0iDEOMs62odx4OjQCPiQ8QCMenKjKkAZzzavnQ84icDUaMyTShtSawD8iQ6s54Ck2/HcXwoez3
riiQ8BX2mzdqlEKiMRnK8yejdIgPJnMHP3f6dE3hqijgRlyHAMl/IZ1gGMiYTycj6FBFsflipPTG
I0aiSavFTuhu/PjzYflUjPPuoJU1gVmQdmRovzE7uy8Lxhdm1D93WY/n1rXvQCB51yBIxLpmmXrM
9fgEbad9kunc3hG3ylgvqqOjo6phratyvp8qBhq0AI9oMD94b4ENDGEXHool6YL61KPmkfoezWpJ
As08bZtgEJjpA+mrwXEuXtTL02CVpM8jjf0571QdFoymwt3PyWwsx3N7mJvuEqssv2l60q3nScwP
npiYCvTsEJPkoDzhvERtA+4pqD+CLg/WPZyI84x4/hywmR/DotlTNNUwL01iaXXtfe4VxBctsL9q
BiU44BivD2N2SazcvhRYdugey/KGZfNXL3lDWAMK3RHj+i8yV05MKK0TwmicSVn5p3J6RDRdZu2M
IWAyhEThZpiY4slBSdEiWcuimWVTqIxHzW2MxxKVwGC6yb0Zhf0u6iYFnn2gWq4oOCKSj57moTMu
SksOXVxeEV1Yr24h01UFAIjNedA+2jkmeZmI5COQ5qFUkBtBQX+MYwXjWirc5aLeAjlejW1qfPV8
uuh69TAEhMsHM+lY9OyK+Sbc+ijAGoO3rCfy5GRGHhlD/EKP1HSRQelu+Y3189leO/5cJ04Hswwz
OSR1BnykN8W4FMvaOleOO5x58BUnPLCJkXRDBj91QYZFY+7Ggh9h5Y6/oJMuN4KdgNgIi/PPVaH1
tn3OgGzuAqFROXVtf8e1UPkNG0ffjlEPpZ4H0TEvp30mvXmXe954P3oVY0QKzKucOnl1bIX6kHw8
dNSGtZ88t7u01sA3D6X0weFGIB23K16wMFqrKqy7E4oBMFmGtI5q2agvRfPPh6lFwOdMmAhGC1I0
PfuqGyykKIWnb602l1fPMstta6DCJdixBSc3NGfWxsHX8gt2hs2bbRFvJM3XQMXYzbA33plxTNRE
rRO6m+YtRQcG5JZGKzHa+Gtu2u9Ele2zzd3G8ruZkFaP9sVl9bdL//+vlhd2mF11+vn8f/0JYzzJ
2kUmZBrdo5IEQxX5WF4p+lBE68UG9ylELX3KCB1QOBpMvdv/3E9MQPKVF/NDA8UNTKVUJV3SVDJv
xYWPVAlLO8z3s6WwC/7UCVUfFu8jeZeJVuGfQpP5V1lpLcnVcVy/aHHPrb10ofGYfxukRCpfmVQK
TsNkOp77Z3qZ/lnohLphx7mXMOxaW2jnn5cyd3FuDjk2KM59/BrLtokPbS/UuV4+/LfPtXa5xy/6
pkoDzTOPIpFm9cGxq+IyL31kJPHzN0ZyTpnErq2RF9QWWXH9+eCGC62XlYtKsaj93F9/XWLLnRVl
bC61mEvM5wBE0DNiOR0C84IaxFycI/Ly89v/ZOm8luPGoSD6RawiGMHXyXlGObywJNlizhH8+j0c
74tqZa8VZkgQuN19OuQGW1dEDyj2NrZeabE/Cb3gOfK9n5yx3t7hu27QDD8LwSm3RlZhEzQ3sJAi
efMsjtlBJb51idvVGPyvEjP2Fbxgs6aTx113uNSeFILx1aZFlm1o10biWUtV9pgF+ebfxnH+zMW8
I5mqb4uyxULVde2tG4PoVGfqVFMOC7KOXil0xH2d9uUxpucgXvb1Dvdl8ZD4fbTzpY0AY5jNBcz4
+t/Oa34PcxKR9z+6TxOyzC/mqaBzbINUrMzODFB/ss9+bD9544aT1kb1k0/Hys5xKcSjZbV+mlBj
niQUhHgmNrINKh51oBpg0WBJQ7WaR8/8GK2bcvZyxXPpdoIjgU7sHZW4d/hHSLMNoQwtewxjUC1k
Q5zl5I3lh5sm6lo1lDqhUmvbztWOdIv6G32Mqo/MNPe+ZjhwNzIe1gTJgxv28HQdu0hWHHT7+pKa
AmMdTifs3twJiTsXGEEPC7RfamfVe19N2w6AEkPacKSuI38tJj04QongsqazAId7X4agFLL83dKI
UeuweEzTXVk5sZT7DtpM6Sf1StxF9z13WDkBVnWi7CgA1XbSHP2gDO2vCoKUTBreVCUaDs0dDRju
EF+xjMgDxIcMCchQq8ak0SkY0cOI7HDga0IPTXOo0i12zG4DsDRyguZBJFp/1ZhgJ3RRrTJyzqV6
zJ3+C67rQzQhRWY4lrBC4vsuEYmleKLL8akJxItukJtu2UYv7F8Xv2IcBm+hFT9lcfwCO/U7kMba
dBrGtlN1qrwJGS7juE+SKqA0Eafa0kDPjokwrCS1wXFYPzYkH2YVdN2XSFrJpY0mgre9Hq4tytNK
sPGtvlV1zHhpkKvIrJ0dcJpPSBgsTvJFn1HHNbiOiC05ztvnoo8MoiLTyXfBHNRDp5Z4TDE2eDUD
IDCuutdQeTHGWw3CFMRswuYeZu0Ws/9HijDv5BPwAGWtqM4Kl7VQ337mGKusIS+WRJ57ngZOs62J
I6sNDST0PsL48CNoXzrrtWRFUJ+uNph4FHBpDPGpC0mhTeXFM0KiwbJZYUg1SJpP2MoTkyzuaDyY
o3uJHAPERuqTA+lg0DGOyjNBVmQcrl4545IC4sPSoWGELNrFiVFPHSK/O6NS1Al3JeKYLx4Zq3B1
+M4b4TzO/KJpqaoctKcGI3M0hVjg1fQakF7CdppsfFcLDp2kNV6H9pWhc3lBKa69pn81djbsPSLC
hHeCPWI4T4ki7s6S7o+E6EbSFOHJ44Fyqhi3jZUoEbyCZZlTU5IlOEgYjq2tn1Qr5CZuIn5Ynnat
ai6m89yArzsiiqwLV89fRqdZA45/8LIGdaG4pkRB3E451zzjJrJrOZ007J+W0c3SrrVPcwYpNcaQ
WKDXx+b4kELVW8VM/Dm06jj2AbdMxqMU4EryvlDLrhz3ls3pkk0glnZJaM+roGUUnk3lBrbUqJcP
aZTij6CVaKcyG3Y9vVsJc8rM9zG31nvbDWvaB+FHYgN/87LMfk7khEW6xhlZkdta1iFSApAy7zx7
PKLyEFROcZhKfK7eCBXJrsl+MbtiG2LmDxqxJc4Yv3E8RkgJ2L6NkjZFaaHG+6xBAmHc0yqSzUFw
rMg8l5G/NgOzWpgCbJJXlZxEFN4wysD7UlAI4nOmLaG160lElufQ5B78X51GlYbRwzJkBEJThCk5
dILzqkv8fW2hF2cFFL7n/aiycsJCwSsydcgs8FB2xAp32IL4o26MlnC/MJ/GimyhX2916f6aAfOw
KAZg4grdWlM7+V7K9td48afiVkd68Qj4FFhQBmIGsxa1oT4AlOfYNV+7oQ7WJabkJUs5Nth67TgT
EBeXUZ+hm7tGWMd0aI8eZM9Uh7xqgkZltB0yT8bhQA5w5XtR85Qb0WcRhunew2vF5CkXb3Ud7PAa
HwzIrueuL696oN9c1/ijl/ZGq7KLUnTKmYmW4m/NHikWo1OcnPRhChDnMq0J6e4TjJBdRlkmZVqu
O1yCNj0lpm/vNXD6JirtwQvCLThYtkGy/+ERBX1sMEg0NE9yiMQxj8FchG67y93PCPfSjtdELKmP
UAcI6tpnNjS8voRfIBgRR210phXE1A+9PrwzsU9Xqcw/NAzyxxL7WO+lG1Mg+1UWLfAcDhO+OJUa
xqWop7mx6cVPot/5NVjhq39ThvqtdHJVVegmW5W210Bpv2Ym4zNwAqBzDLbOfWA82Bw9mINo+DjW
Is29C6a7+pQkmDpoId0zjd2bFEjx3lOjNpkDD/VWBo/WTTUoC1FUhtuydfGPKPsqk55EXCG1rVXW
BDtFUS6dSdlLAFOyMbDMhc1TXYL8Dr3XUBiXGtMe+P0QTdJ9TrrsT9yDTyri2dfGZVA3ol6lJQqs
HBD0aOqhg4tL020itosFOnhovIWTequJ4K3c3DsGJtwWcqu/Uze3ChVMpVv4BQv4e8O6SzoYV1UP
u0dJnzl0qh2KgYLyzO8o1lS/hRMcmQdSjAPjITW1S6x8sR3HgYZWAkVsXGm9ASk2Ub+BEbfcDJVO
/tQvP82asIvos8c0JniNqovMn3I6HVCki6JS7yQHF6FF66/pTdF+9AIybmF9y+gD3yKanvrBwWGg
UWNr7w1S+UujI77sgl1YtDjbSdgkf5jXkwyKzWRD+oUtEzCxW5T3F/a639nU4zppaPD1rsm8l4o0
mg2qBmeUblOPOflwWswJh4PnFotJT5l3197CDAsaOqJkHou4q1oM5JA7mCa9+zxMJen31Hjhy73l
KUXKgm0OR8NRrO8FLFHpMPNn5wypjdiZslNvFbn5N0vKV6WqLbsuGrGV2S01FpQlla9/odz8HVCs
DRruMD3FLtdwu0VeLz6ryTv5HNoM10uu1xQ/D+YcsCIkcqA4tA9TitSQkYRg6PKJyobSHwEEH+cu
w4iEQ+nYt0AWI8VOxofDQ4zZDkFsLZBASjL5Rpu2ua3KFxIc9qtekmllNkaUpNril+iutB5aG16z
v9XEFKfw3/VBeHtukhdHVMWhnDChm06FtYdaRbzBxiJxMv9QFdnG7IDCuWYb4AmmOsXqm/ZfytBr
acAlDe1i7FiZhv1H4tqwTOOvY4ufzgDvPDLKWScqevGJ47d0YuF+9XHaNf1HWJTscgNyv8ZQn0k0
PlfVePWyubPWT9VKdcknS9Mf6QaCmG/ySHi+Xk+0fRMmhUoALER15gpOw/TSkNscS+eBzBoHngxo
fuC0cwFmEG2yZQhOt2hJN3QylQdbjjilOzI+Y1dGey0osBYW/WMU/o0xA2LJ34UAadZUeS0niI19
yOSgHBn4sSynbOJABEwVbSu5E+6nWtP3OY/+vsU/wBntSprQIzptbGQNAZypAgDpvHXYAyuYFk7r
3ywXo7rmNFvErpUXOuzsfD15GcxbGYHay0ta7kPRIKCBl2pmSomLFV85MAotBzhgFJg/5BFgRSX6
JSLgNmBZBxmATxdNkVwn+eEuqz6JVxECFuCy3IhfubR1fLKy0TblOAK9FPrW6op9FLoThxOG3hae
pDbLrwqxakk5BZ4Xr+jW6LzMi0wPZllwswu8jrBntP3U/U3c2iEZUMDp7exTqHjwOrCZiGRSD19W
pzFL984sJXGaPseO/23GDDBTjIoPepQe8MLPfiPFfUQQymkYy6CelGfIUxYkk+FjAlmPKaEEs2Ip
KK0VNI7YZSmZCHaLJj31WMZ0yBgsoVm4TmuXCV45tYcytiqm8t7HWPj9lXfz5FHC67EeopjRIzVl
1cEZyaI1Rbb39MTbEzbAEF/c/KBPN71eEDwcq4vl6iswqRS3Sk8tU6AcQR7/kXFT3aKx3JSgvRgV
QHzKZj+eshX2WB4dQEV+jECn6z1nxAYLErmtwv6otQ9aKJllZk4BBahOADhB51K2PS4MW+MvXKIh
5cAQoh3U+7xXyhrojNrQYrK1qhvZVTpvPUVwyxAFvzpxJ97LLRQWoKYM5UocKOxTrb3LmbruldwF
yXdIEnODesDENvFXWWRedAsJSxvBxwB9pBvLiT/MyU0WScsdyxExMwOP2CwWOh+bCmk1j2l/Fh9g
Ns/IIJgYdk0wdDL0eDvRd7VSzlutm79pHMx9BLc+JUUDM+sSRhoaOvOJEhN32wvkR7t6in22ino6
7UVdvmlskDD4xtZq7wjtN1R01BlNz1oIbWFl2M0foSpKbjM/OpBvWNOJqE7oyAxtRt84jmY/ngZD
wz4zPxgn2+SZy4ccvusx8ILdZCXFvtCyt/sfj3Fi7ZOpf4loCL2ZtWpBTUjOIDm67/3PCrl1Sgev
Y2izYdD01gZ94dxDLktlkEVG62e/MoWcW/ms1EPiMHNtoNakxfn+YUq6D72w5FYPjHJbSIzcQWfp
jxlogoNTYQO+f+oa43QzkbiKaLhNqTTenMnN18wvmGDpFGAH0u1pRgDflRoFgnoeoT6TjCnZZR58
yTk7AwSwGTVWHCvGfpAWw1wWOCC0hjpM/mxWePpyTE7TnDsrBf174CvqU2nHgk/lpqPXfCXskAxi
S58NRYPm2p/F7LroAalRWPHvy3ktroJkjOo1iIr+zaVTM4gRnEVo4WuQ2c2iNW7haXBY5SCDswh6
wlsRJrXI/4u1K79BVsxvljV9GhlOPw8i4hr9D5qdX5UfjLsp/WHfdjYb+g4CK/jIh+gxAfR9rOgp
5/Rhx4+MNx+cujZP7pQmdG+0rFcuNK6z1cfqltbdRznW9pM3hdWj4f+d7RlOS0SuHFT9EGg7J3bE
hme6v3Exy37UShHkIAcShHfhh1DogCa1G5UR3NhUr0NRRsNCad7RIYXWl5zX7h/CTh6J/VLcwIwo
IOp90E2XSI5q3wM9yL4HKwQPY1gvftuty1H6s4cDHF5u7f+NTQnb87gCP8jm2T3H8wep9emxCspd
NZYuqQuIITKxyZPMXo0BVmUPZ/KkZgXMw/+XiorMGJ2iq/tVeP8SRkrwkKAM/i0uyMtQBB3vHvms
AXva2vYgONOWYB8JIwPSAeU1LH32LP7G8CpxKJqgOt4/JLjWYMeNXbqiOBZHLL4RRjqMqE+jiSNi
JRLSRQIrA1MXBPQiifMdyE//krejf8HI7nCaBOOezt6Ce2ey5nQAcrRhIxlPtLmRnlLXNy/CmawL
+JCM8CtzUnvkKNGoaBW7wO3uX/H+gZQvOrBfs9GqBCFbmXv6ydNAbWPnhsFApYVhn63W6DaFk5nr
oJQpfFxRP8VRS3bs/tVb4tkVoZNNkfjiKfB9ZgO6O1lEV7mOHFqPj/ef19Ox6P+bLqW0ES/vr7s+
v+6EuhTZ+9Aqj4XesDeffSETc0cHN+8hdzGRcNDh0ZX6ZL3z6lo2hCwsN59H0wm/t1FG69DeRUoN
T1UuDqU3VFffg/4fJ6AaW5WPePf6LFllw/DjxajcSne4W4PGO1ojM+FOVv2hqtOfoKuJ4s/z3DGb
x8UVeN8chtlD5wc7Co/sM3ZtGkPuv3oalT4ggDw5kjR4v98NSWvDzUNNXwZeJ45mYglWS/6rDGm9
6bwugDrphufE+rl/F4sTNTTIfT67jKrZdMShBjJKXz/+Wy1bXT9lKkv4YSHD3T8EhljEBf2ZmiI1
liUJW5UAPOa/9sKaQfW//4oD89CBNb6/B/fL5f5GUE1YL/XYUWKlJ5zjKgZzeTJfjg6TKY/iqqWT
R3Jzvwtb26YSDTXBuNZh9uvAubkQ1rMufcUmypFzOEOaDxrhx13mJN0RdYzptmG+yQFj9mh21jlr
cMvq9rhFIYh2XZzR+Gsk2pn9eriwTAZLJG+0LYNc9Z6DlJGmlj71jXSIUhYOvgd33aSUDzY4Z7b3
i4NpHur+Ieb40qWNc01JkDstig6vkb4KW93BfVzBhoaFwUqVf+WuJFKJcQueDeNLhb95g7WtOEhN
2/0b3LIdPbV4QCGesuxyoEsO//5C1uPfRAuzrZ0R2UvbFA+T1RB3K6xbw4PGjpuHvp8o1oFkxr2Z
pMugyLpTSdXmAreNvhNZTmk4FyTB9QxrcM/lS7+fSQl3BE2olfmlm+X/KO+gvkGobtsG5ogVyRds
F7hdY2LQE7jGuzaETfx9EGTfHFMf981dP/n3MGmoUT2IyhuXvWVYPGrIYOELHQnV++2f2H+ifbXd
gRsF2a6LYq8XnLDbPgzYbM2TZzUPv0e7VCtpOeEDYSZH786aUqyNVaT++djuXqiyJ6zckxCB6obZ
PUTMuZsISpcE70AoZY0a+TcwRyjx94GyHPN1GBMwDgr1qTuUi090N63+qTyeEVCyN2vc+HYRuk3z
loREQnhDadvS3oy7xcgJ8z+aW25sSpkeDS/A3sJnwcDWPO5trDcIby9+UG9CxyOrq08jo3T6ux3N
oeool0fMiave6o2XwXGv96clNpbN/Z+VGTlQfWQwCJFgPN+fmMP8X1XGJDbRDBC14xCtrNE0Pj3H
XU+00/970QeTnd59ibjfMGLAdSQ1kACpHkK9m58u9w/0iRF27HhsODiIaa/Ry+0kQvEyGtljkJT9
T2AXj8HIJM6YcrQx0tyiTTZZ6/HN5yVo8jKNM2cItKYZki0R9pkSxZ4MXJRat4mjtryI31aDqkHR
B7W2sb3vaqt+HdxwGyWIhfNs36jjG5FrnuNEjyeolk+ML//9ymEAd8Lo1Ne/tUzYas/DMidNzAO5
pTZ411lIsRY1WL4sU4pG4Siqbvjh2Ex6oBtf7q6icd3K8tCiov0ANJgfuAyNeEd6tWcpI90AvwZF
2P8VQdq+2q7GRiVDdCbDi/Ww5xRA1focGerDNf4UPJwtecKF12QUcUH8OFArDE6g0qLnyBy2LQfn
tSAKi2B96lqc2TQwPGmGwK6mdF6uqGftbS0aGIfpHPNQivHHu61ZHzQ4P2h4HNlY/FmA7QGjE+lb
MV9e0YiVKHa9vchMuaQ92Du01lBsqS0G5hVMVFGaNi5KW+bXZNCmZZH500ZWur4lksCkHTDIfEd1
g9+v7EBbj1HB2arxbR4gMi53uP3dp9qMvxutrp6StMwBDZubQeC3sofyK4kc82SK/slIIzRiva8f
EgUdAjsgDB+tfYeUTuSD2TXK1Hs2tGBxuGR2+fxpCk9CMX0533+GxHHeE4XzPpfOx13otoQsz7Sk
o68X0VdhWeqdtORIR47/dVfqHPboK0IjnCKYI92GenAx/DBkiCq3uuQSWjhaBXpDIOxLj9UAs45k
Zr4QLk4Iu7D/99AJhEhGWRQiZOqbk7iJB61r9yZV5EFRj5CmIAabre5tJtsZeH+6b0cLpp1Gs8K+
BrO+Lk0r5UPAEuUHpHbuW4IIYjLw5oHW0ypsMIbMQUzv8m+xDLH4DukzEwmmaPMutcinBvWed0MO
WTinc4uL/81PLQ6qCfvr3fEYx7RmJyg9NFZE4dmLM4x6lj+SUAiDq1NYP4LJxxszEwt2BoDSUHqH
TnPMfWTor4MlH8XUxX+0LHgBD5i+ZnnebYBrpgtCtenJNLwdDK/y/12QZbT1TZ9zkXH0bqMTidkT
aACmpfqXHHxvzQOwwdrcZW9WE2/lullJ7lxomCnSy134u3+I5teRL3+o/WguEEhvTttFB6v1WfMj
9RJO2fSl472BxUuGUWFy2DB8zB+dbqBuVaegu0wvTczGXg5M48VsHhy7mRuYEJANo+gJbiT6ZUiz
GbPI6UgzHNFu1y1v9fBxP2pgfu5obbT0GyV/5EjxppwSUYlTpuk/w91q52XFtlWBPGOHc89Ga7jn
ymUj6XTgqBRBvQPp8XTdjVdwhljofAR2dsqg5ucOUmiWIJWkuPouRAfl/wYB2RRLk8atI+4x6LRE
1kWLMoL1hkJJ2G1u+NpYwiDxyggFPMSDOctVLhp9U2sd3sv+LzK7plf5pYd6DA3I1tdatTcDN72R
hHOEx2AWbceXw43wy/REx5OtabikadwsXM29NilLKyaazcDAjkB3wSyD8UscFc22UQmqDFLmYNkc
slHLsXqm0Sp1qmg1+N4XXuJxMXrOMcvgRZPNf9PKM0x5j/MX9SeDwTwrOeeRvoCg+87+Q98k0jtz
pZnbgCJZ9qH46PHXsRpSH2nlzF+88EYwWwcggYGLM+pXGzj+KrQMAhX1b1V0Hv3E/om000rDaQfX
Cl8RysG3M2nbvnfdXdxAo49C+dGxfd2PEXw/s1/k+EUXmGXLXW72azLETCRbgpBt2QFJdPB5IJyt
yOE+VWl4YPd8Va5x6PEi0u0wMtD7aoDtHLBOb0Uq6VfVUwzJTJ5Jr2WnlK0Z5r+/ll9JHPLU01Re
2a+rNb/bXykMaiGEuLWeurgDZ3/b0vrtEHng8/DKWdW5eQKqMu55rz4qmxJuq6/jvSyHfdfb2mOp
AThoorfMjrWTXYqdl7fBFeszvVx0SSiETr/7AogP69URxA2qod7XuO0Zdct5mWYKUk5/g7QG42Vk
Jgj1eIf2Uq8IQXorOL8blehinxIci4Enqx0LOmyAtPH3mtn81H0cAN+gW8KPmT/0IrkUwwAsZ9b0
S6xbg0m5XU0kriKmsBldzVrjIyKUDlfXhJ5FFHBcqMFYdb1uby0MJj3zmmPfjV9TpVNID++A+QC9
MFzdC12qY10Lax1L3uC4ZOzHOsq0EVtzzOu+GPWuo6G9vPVTnfLWEIbQ54t24iUKScwZcXVSoffk
gCgieKytORXhWQqnz9bJzuMA7FhgRTI0Up1sfMnL3ZS+ZY6lyESXLUJjkOLF9FAxLpw5wl2WzQ1v
1stA+GGZNXyvQtY4lQnqL2TrnN/LngsoTujcazAPNIQSFl5tr3TNkUCewgOYDFn5O+JtKGhW9sAx
HWorTPE+ydWaRjmf9X6TDAmuGcrQMBbar5EqvyJ/disgs7ZN8wdU3Amhwsd5njCqbiGwRml2g++y
HuPgPWHstsQm/4sj+oGiKEXxRofYrbEW8GBjFxR/V3b1fpx654MKhgWcIZqdXSgVRh6pY9c8WJS3
NY7alXW+iQmJqt7BRUxUrxm6F5ChcGWxYoiJ9c6rYD/URDAWnWX/HdgxEYhJH+EbBdvBNarlkHVv
rW29dHHFXTY/NhLqLcfAqXa4TJdpxdmtg9xRmZ3NgMnE9mw7X5LaB8Y7qC0C7qAJpyAcAmfbF18g
lrZJymSXLCSdGwlsilyqNXdAQqCbhB0J2V6np8JliCFTqIiBtrRysW3rWjuQ7P87TdPGKNCVWXSm
sEajnxSURDsy1wXuBCTy9NljNkjgM3mFa1WsK7zirp2aK67oV6tkeYIDBDsr17kfLHeLceyStORo
qfQaN26Ikb7WbehwfIYd+1rR3DO3M+GTgtpUWdAxXLvbsdXY56r50nW0vnwCVKCb5FoWhTKfp+YZ
AAVQhEpumEwDv2jhlVJ4tR8J2m7g5CbfQ0DLJSaGo3Baagbqx6LX8wM73Cm6IWM/laHPnqoi99wX
9cKa/G+9YxopPIq9hppAfo8KN7QMJ2tpncy5EkBa2bgeHOM1VLD8JyhCpLnQBrqep+ZVa5JPpGku
9myoVrU2brws/cT4ytLZhNUCFNZTNNVQ/gzvZtXib1kHycbzohvXd7J2qdwOQ45HWLUOsMfiLud0
9zEQsK2iDIxoSbFkzZwxJj1jd924mvL0wP16K0TmbKbqWqRNv444kC1QRUFtTe0RbLbBSQUJCimL
P7ROE0nZBc8DZy877WRF9FZWHG+WcqS2N2KWpwpfWyP4ffBrZavUR8mBl/OkfL3ABGdTskiOElrV
CLCv1o5O/opF011XGbelEQcbp9ImoEWtu87DY8/XaToMnFqyhif3OJYR7HaDQQ7pSuo/aAfH8kOm
AbbgooX9yvDMwRgLToLa68q0d2VGNJuTIjVXrJtwMqHhOewk5xvpBSdCzFYoeEx5LvGM1GloZ4lw
jHxZVM2wpMUMwjxDdXfEIOExrsME1kGsw4fSaOA6MPAhZD64Qfo19vqXOdRi5VsnuwpodcByvHc9
7dBSRWV77Vqj2XtRCUQIrcHuCqqHjG4G8bIuIpxx6gNlEE5JlW2bnqewBE8yVv2xlgMq6W9ro4WO
Auk/7uFqjjKkgDc5cMhs4GFNfyizSK5NUfMordOFUFF1bL2IBJ1/KYzgObGrBEFdXnRj1+r2bzOE
1IFYw9orpgwvmPHU9O5pNrTtMo6VsYmPJA8kVOFe0S6MfdysUTpkwXnHBOvuSnwj5cRWyLpNkOTX
bYzq6hch10tLpMEHRsNe1eQyIVEMIIyFzBTNxu2Y0ohbmNBNrvX6JifoDfwo3zdD/2MFfra1rLWV
GRvTiP8m0oAHyvx8ydp/cXmJcjljkjy6ZDUMtuTahyUFGXuOARqbJ4Oe0EcVimfKZt5auFUrnTt4
ZeFXoOuI/8MiPm3Fz7nZgHh2qU/pjCf0HrFqGvaD+NAWztBhB4Lrp6nsnTDcn6yGHuRiDus0DFuM
k0gScEqZG0DxXLylouCEPHu9MhNNR7hym3X+oS2hLmgRnEEUPEhT2FCyQ4svo+1C+szjnJvRY9gT
gHBeGYb4KuzsFSpgSUUL1oLY20p7dPdZhxnZgzkGBVctMFE3Ju01oPg2qjo7o73jfcZAUvonvMIT
e1hxmxpajMqoXw1NPv0BHsL9bb0kjski3ZyK2O6XZgG1p8VZtHAq4W+02d+dvzY+frM4eQtA20s/
A0xvWDvHtF80xbiJVNxn75WrRgs/hLQf3BDwbmlDLO/CVZ9Cu6pIPfMc5seQLrFHqUU7qpLW4RRg
2Wb7FMb6Fwt7zRTohWYcwgHj8OgUnAO5aoD6JQQCB6THhcgy8xEZhY72BwEug73pA41GYQKkW1Rt
tjZFiuIzvjROQxm9Y17pR2tHO3wlVrOE5SeXeiTx9aD6b1SAGtYUfzrjNMRiYu7KX0cVbTWQNhVp
O+1MGE6yItkbFqXoqAfTqTGMTabrwbqKxy/XKBAHpcO/0rCZFcnVUx+Uw15TAwTQYOjRMsMWuHWj
6pPVDlVUG9JDneifKBfdqqhhwAYV0xCi8psiTNdNXr1kBGGl3bentGNFY7Jrgd3ge3TdXAiZOQ9p
751GNGpDtz5MvZQARCb0KxvTHZZ7FqWwXdde48A2dwC9NWdf4s9wtOHLyMIjI2lBll/K2QgK9s/q
qWpHWA00dUhU/zDoqKv4q9mKMt6A8sVSlFlata5Q4fXqVqZQQewEoMsQUU1hQ4ETY2VQksPZUQlX
ByJqXco8G041ii8PpSmMKWVxiz+a5P3OYT9vkoChc9I4h6ynxwSHIGCvxi0g8RVfAHZBneGLwMNv
Po56+OP7FgzcpJ12kLIyRj/70sJSN9kR7ylx28WgmWhzffHpiaojojIn+qm+ZckicwtOnVSjtpNG
UIPvLVH5Z1/0pF1yjjQ7VeH+pLWhHLm0B/jmDXyHqAOKnWY0o0eRj27q7UK/p5qreqOyRKwht2y6
wGJPPc94UO5uppJHS3Qe9hfzKscy3ji9woTq/tIWX+EeYrUCqQs2lWTXIg7Fpgd+uMz1ir2WV5BC
teNh5z00VYnZkX9JXwc3CFT/dARHbuJqMsigbyrgNEHI7W9xYAOeHh61+cPAPqllp2on++hPNLXI
lWKsV6BQQL5Se6Y8xZqdYbPHNoMdMB62Ds6FZZj5uIrkir0lW09VwWxm5as6ko8Whg9qzHhCp2xE
ulXKeA7T0J7zWgSWsFk2HWTHcToMuqz3NFmzJPJ0yFhwwnz4EV48LzqHuKUaKJtQykmCnujtRE+g
pE7AiaDXO12Zrrb2K6CmEUDbcfTWw8idKmETOZ75opsUbqo2eoa28kx93JYR4y5tyFDOlNQ82Fed
dxwHCFzGMEE8R/03cUJEg38NnGwx1sHnxIm5KzOqoPgfomIOulQ4l/x3HgTJMoU0DKS9PAi6BUfH
72+qBQeFlw5jD49Aructo6t0VRjS2dWvHWccmUMzjGm6WaV0My7Bbkfr3BesRsw5kX07h5DI8A2i
ht3/pJyFWfprYzbQ+zlMpVB7cgU5YjWGMcihm8YZczGJQD84LTvrtqkDbAdc7I5gP+t+CY5nC0Lp
zrGjDMOExpzHznvtCUaPtH/ys84FSwsacaj1MYnCc3KgWzFnJQyidE9VKLA62X7mbfviZu483xso
4zb7d79s390IyD+xFDrGex916as3YNlMOYKZu6wUumCsDFbwntR3yWySwswOQ4hly41v4qU2YKOP
8tdg40DRHRDAeS0+jlnIFrN8CufDeUsQvYIWeRPwHE+Dru0MOM3HDhPrvw/laBwxHGGryAwD/NmX
35Dt5PR4zJ1hpiqn/roPc7mjsfNG1uM7MB2aJ4L6Wg8hNZw6DbshT4CkHrd9zdxOyEdYoWfGreHe
boNkJSCK71oJ2V/R+H1mT7POlz3s8V3fJ2ByYzYxRT73v4T+hiYVyjtCBoyUqrH9rCVbhAZPV900
TDubHy/BK1Ax3ls0Rr/Dt//Tz3vpWivfqdLRjpFbEFSFhsYqRQuQDdSfTsVVXzHzRO9cglTpGE/R
od0aGhvAZjr3EinX5FRqF81r5E9Uv5pPsbIemjh/cZV0FxmkBDehamxS40sfE/zsW53GRpuauJJj
iWgBdht1+NfMYTQxEhsuuBUekKrgLBUec1LXPCO8KAYBE98i754bP1inQd5cc2/8TvrU3cqC2o6i
6n/QRalipqmwi2i6ETYzBFHg8ImyfUBiaYGUVO3D6I/QwlULdH6bZQXNgvku4cmwhm/HL6j9x9yZ
LEeOZFn2V0pijxQAqlAAi6wFbZ5I4+zkBuIj5nnG19cBGFnp7tkdsWqRzhSxoFkw3GlGQPXpe/ee
S9Ip6Q/hSGtjdJP7sEMApssSpXv1VDelc+eKgV2IE41bdRucnQ8GA3REBduUgW48knvlcJ/REkA0
3pjDyfJ8rk3uCmz/IUqDEMmjITkvF09wFJm3JqrlVyW/u+DZSJ4Z/LsEFSUlXIUJN06+tyZ4P2DG
02FOM1ONPLtF+FgVhC2UhfEUNNus6e+16JZheUmhWj64cfIc1dcCM+W1aPmdcpWARsziT5ZGa0na
VNcpTgwX9loW+MBjwqTc5B5rC1u3wfScbBnCPF61sZ62VprwO8D2xIRnQqieCUIFLX8bjOqHFTw2
4UXX0u+SVEhEqYTyBA4hBEH1PPmJPt+lbMGRSlYUg1uq7WaO5vmEJZsdBWnojfK2rdFXx0jfNREw
97EhN9SPs89i6qisR7e9FARE1oh9bnyoMb43tfecU8JSTWgK+GMyg/LPs7IfU4KDOwqds9nln0Bf
IED1NVSCfPNEM9Rt5d5tclxzvW+8FBxct94IJKqR+aFKvXdNTNygMb3LjN6599j1mXnsBaNvsSqt
cdwPQaBWqmS9dNsHz/OmXUVSxMaIgNqzI+BO+j5zbioDI7bGzwTUw9y0ErlXh9ceoiTc5kNyHAt1
DYvkxRZWuY/d7D1pA8K3BH7P2A9b8Ng+C1Z30ltOD7Tnv4RBu0cNDxtzYuzqMYob0xKnK+sdIWyB
RDISf5sqHxFoj3MXZOywZiJaPeADhVsaRvsJDvVzmg/47/ThhwoX0Krstprn+Ixpckm9wxFuiEgQ
seLJIHvS/Twwm6M0oaNK7uBNMoZYfc1Kv0uOXt7Z990A4iBBBRS1dCDb4btWGMeg53Sla3ULIPgt
HIgHFO85o98u7NdDSpufTXTXF+5b40K/DZ57wxmPQ4PvPHXvBjbGm7CWCBdeIhIQVGPsB4ZvBvuX
PY23UyY+J1BMmokwgpohlyPELh3w2OWDewVPc2EUeqOQ/LZuzFF5ojswpqgSCU6paAghhvwyZI9G
bXpXtIdzwxepRwEXPwx16zRPpxliB3eF6Zw8S/7geiyfgrxpdpbg7BWJ6cJYNXf7NZymz5UVv8yZ
Rf00bEQmkn1PTkLCT4Opoc32Rd+QSqugnNclvUO94kzJR/vC4c3Aal3dlHP8hKwRxsWS2oXp8pUY
iQK5r4BKCN+yHdwbRXqp7RSAGjr+IHtXtvrTNCQPrMElTh0VEMrp6yfGjD8GBKMmbOpdxQhcM1lr
g4leXV9rahOJkNNz5p9biRY49eYNfep2HWr8klqWQJCCvnqDds4PjrLTzhx+d6YyiQph58vLac6B
9vu1a9nNLhh5OxS1h0bOFFGSqVNz2NSeaT/jBfAQUa4DD6d1y7/wuGtnMeitiXtu618DEkcOZqHE
dkzyaFtW0yEaagcfyw2tpi91zSmYtAPUd57Yg9lkb0ltLorO3JYSu18FmIr4kRXY3xh8Tp3sdeIc
9rYaa+K8iDQZc36dWkk2B+B4ji/aTQj+byvdmtJc63NGScFad2kEuhAkdY0eozYW92HmAueilmiT
Z33kfXfTI/nnOzltNWx0K5EOz+Y4g8T9ASs/gJs+oKPQKa5ExLsYctpXVPyzcrl8J24D3M9oy4Ol
ysdSe4LN8EmT3gtoCJwgFutgHj8mZQkzFvy/l7qYhXE5wgOYoNln5b30tM+Z0GqIMs4tODIDWQf4
yKwkEQZnG2b20mHfL8WuLsLPhN7tNbtGBZ1cIXBuYHreOk2GQteb3sHR9s5dkYC3DhJuZif3aWop
uetFUq8004lW9Gd3JYUUqW3d59ZvJvbeHkuNyImEFMEzcT3vPSJjrlFeaTiK1Zrzo/lepZztB+F+
Yg76hks6FdT+2aTe0QhvHCIjQbCG3/YZoYo+nwrivBs9JEWVoGL+huIJM+0L0yBaF7RsuSgJ6fH6
nVePknObw2+uQC6x2ENh158zYmEPi2OUbUijG0bOzz6O7BeSvCbagF4U74NeHY3Grk9+5aXHDySR
xh6c5gHgddzCODNGJnDLQ8U0wsXWtmdL4HTej+pUgtB/oX1+YZWP7pHFcTJAMY6WRMcuTPjMQlkQ
gWsdR3wIGqfGR8uK2C5IjhSWsNg0COLulCe40Oif5j3lhR/I+NB0ZB2as15jeSoZCNEXibVHP7Ju
WoCsG73W0ouR68OpTmW8tS3TZ83mUqrQex+YSHLroSpPRSHf80m0ANuM7sIM2N9FBGq4k1k/kPDI
qTkraCHN2UMWjnA6L4BcY09G85Bpm1XteD/U4RdkdeG1jZoK5l5qnwdPZ2LvrDTQYUcHpMPdx+hY
FtGtRw11CgXbSjT143trNre1yLbQPY2HQOI2mdetchlWNxZ/YwxAd6eRAbFeBvF+2L2AZULmPQV3
IsCmwnpUbFjL4MH45U2YWdsaHV+ZdON7Lgu5hmLPHH5mLROQyVMR/6C3lz4ttSnUZROIVeBwlLC6
vT7CuVUpYGRnpG2k0q8mQckp0S6B52aXsnWsw/whcXVXhwWQFByNKAUJONvLM69cs//htp+/0vLp
bA81zd40fMOx2h8ZOSEYjqc7z/HGd/Lpm7Xqf1gqtc4WKtRD0A7poRx8+2LbEqdjTafKLNG0Tk7E
mpQbdXv4gK5QzwLQFwyDjMAN78rZgNVFnGwnzcsfyIVjlIsQ7XOiUw/KyBmvk3/s5kk7zXKri9qL
4WhM+Wa5aWtwKdsF4tePP1vjNEkv8Rwa5nvbjerq6p06ekFj0NnlDfyEfbvmyejn2X9lLYqvMGtg
o5kKUtrHy4dv//zjg6RmScuylITraiuwcT+T1MpcwqAQ7nfDlayQozrmgcHYNrNOfSTVoZuSN2Ki
T4UZiKcIyc7GQk4FXIQUEJbZWZq7PKR44bEeDufIYXxm1yI6EBwT3HOng3CVSLI8eLFNv3FUZq/D
1koPf/NGAM/99kaU45pCWa6hdNsBMffLG3FUx+acT2jlSgWQoNJ3Zlo+BI22KUDWbWhhlUAgGYDm
Prz+1p8xYD8Gi7J5DIG+UBByyETwkFmUx0Q+4Z3wErY1ZZLBrJ2GwNdu/vpHtuXvP7KyQa3qju5K
tAa2/hvFrsfO7AclAFQrmaW3EjbxLi7TbFcn9PNjLEBvVWMenFETOMpj/5BNRnzJ+5o+6VSYeGxp
1+xyVQxIJhPv6Nv0OzLLeKzt6JjOkhgkf6ghiY91Z/X18lAUwVqB6F+nDgxGtr7uFtcAXVHDoRVk
0xOALVGtifVVa8eOHwN9MjeuVDEOBJQoMmL2orughhqpn+v5YflKNeJdALmAvSNpOoEOu9CKJiKr
yYfd6AG3yiicJ/rTVyaquCIcW+58a0K/IG3nU9bCp9S04K60tep1XoNAseaPTa2dvCREr6kiTEV6
AlsaI/htHPTDfhioZQvAwlc0ttyJ5gtdbe2EYCd66JTZXHPKoFiI6m/uGfc/7hnHdgQXmxT8Q4I7
/PVSo2IM6HppMEXY4sO8PDTF5D+OjaouYTHeYbS4MQNNpTtTm9M3K444hc6QbQHIgYmwHn1nplzL
Gt/JVOz6mdrUWKR0IZcdDsvTVgHsH4oZ5qA3DyVxmQct0DDG0A99KEMjXkW26eykU7E1SKPfdC59
37LGXlcOwSMZfI9qtONLFVooWyfOr7NEMx0wKwuXIV7oZtZZqYzhHeKgZbkebSIo1QRcmAD2DhJ3
G54sKSHfei4dX6dOT4gy9nGi2y8OPLh95SRctmmHLyhINLq6CQwkGCdkxC7PrVKQCtEyEcD29lip
sNxPnfM6pO79okNdHpAX34NfQ7UjPZtcakpNbwza51xD6y6UPjw3lXH1SsGxfUhRbUiTnszokTBr
ZQw7CP6CTBRN1jrIrOKdac66yFzrqzOr9LoWBpnqsKF1SmNLwJmOaSJxL1OYfaGkhgb88Vruq8tf
393qPxYkdyZhWq7jUEpbcCt+vUpIvONAZACpwZvqbms01hAZVb3VLLq8nQz0fTMh2vFtnTZDX7sX
V8TtoxhZjEauMHGDxA1EY1fgvnUQ/Nkhqdfka3Rt2Ny3JFLdTdYnG2vkQxnRlPM9Ao7SimNPZNzr
NdT3UGrJj6JPfrjFdEGZqZ2slqPsUDERKaZeO4C9rjdFgMZ6gbFMNUrO3hC7KOySTe8n452DlSis
nPxxecjbFmQI6qcns6BmGYfBQUWqEwkAumzTzGvBICp0U1OUHnrLIBw6rN+0HFR/ljevPoA/GAyp
RQNRT17AQo4rSJ5y99cfvDR/X1Zdln9Xt4TrsqXx2f/6wQsxthbOquTGdlzcJgrOM1iiPN3bYqOn
/TuhKxMsvYDg0SxXZ6/wQGhk9edKxtVtpaPoihDYIeDKGdugtaDHafuX2rKvfhwND1FkxKzVnGtl
hdlzpgayuNpH2xveFvH18uC1NNVDw//ijCauIdW55jMkoC0DeH2l1+1AYuPEyaVNK9RIiM162U+k
4mHGIpRvYZD6Qk/Xf/3ZGPrvHw6YUmLuTcdCdSQJwJ33pJ/IqTVkusIrYxgZdhDstNHX94BoKLfJ
8FuIUw5+QcWRm1afvbIyXTzzu61j9pyP+qQg78mj9/6YirBHomBVp6kdvLOw+1dL+QxXQEAZp4UQ
2DbqOwcoA2ppfTRTo37WMp2UGExKkM78Q1R748aIyd4RPsGdOVJGusfhJ5xPAaQns13TYkwvZu/Q
P5d5eglbjz7nRD/cHd3gUBNDTRPcSTca9ckL5w53DXGISPe4v3QkMHImdtU9c0fUNAGoGNDQZ6fs
b1r0/9R1nTetLfSj64VQlljQKbEKINvOwBLFhUHnszP01VwkCPBdd+GEsTtOyn5rzE+X1xzmPnut
JH9itl34EKFXFFvTpm3cG6SwkkBFRSBdTh7gYFgbJk9E2JQDoXyl0nDaOUF/HCOOhVaj5FMlqtuw
qKFotvY7WpQfmRcV97rGqYYUs5twgZRqGOCZZtMGV9MVJ2X8UMw+KLSP34AzhqflmV+04d/cWYaY
d7afq0UuGhYyizLLtHRp6vqvVw8s0ClxA2JscDASejU7wsrZEYZmc1rxcztMlOz+lFstYw2ZN9nn
uJNf/Tx47yyrumfc40FiaCCcpZO7Fg1aSTaOYVdVensams4+TsA390WD4cBo5H2vmphEv9I/B6VI
mcDMaurWyZmqvS2v2KzyJyuFRrU8HcOoutNyT//ixuRfkHu8rWXRn8PBMI4OV+JOjFY91y7MYQxM
1Y5SLoiG5tAGQfa17tWDLOxbduzptJCEOt1mX4tcKIxlP+1drwPdq0FijKGc0xs7MoQqvoSSRldA
F+0FJzRBefp0h8/CO8vOffrwwWhoFj8uut5AQucCJQDCRwrDuqfFfdSzMnvUlfElaO3gCyEWmICH
HQPD8ROjmmwjakPtmfGtk5oQiTWccnOT8C9WQdvojOBHAItDHYF3KTGsJlDNGAtqzu3HDh3mqDlL
2yjvyNpeVqceRdhqLMGtLFf+svz3dVufODDN2JbhypyC+KGkldvlaTdjhxFq3AsnPS9KXzHLffV1
DiPwIrLC5RMElF+GbnMHmnVcY2nNX1zLYJIHqRMnMed6VWub5dhZl2o1JtoI9ipZd9HAJ2pq6A7Y
5l8jmtprdImExzjaHC4R6fWO+RvZjHU/vZH+cadEL3/A3FoZ7HF/U5Ubcr6If73Ipc3eLHXXplZV
1m/l3eQPRmqXYNZpQ8SwBstkHXFLvQyAPG88eyTUfbAxOLeENtmgIpml13i1zfLeVMbdYBrRczve
NUD87go92mdTAISEIS2tZ1+JXZyj02hgLwCDBkLCQBdxpAWdlYkFQa52opunhoSLctKxB9p2B0Um
DKk0GVZEZm1dO8tun4s8v6lnIl9iuNal6bnsBOqgKHsqGM0+2IPxcUc0wdBcP04Llaut/LDHMa0L
eWxLETySirjFWVsdjb7pmhtF+u45e7ObILgsDwuH02qokrildLpmeBnIdwmytngd6alvU5trSNp+
8Ro36km52MECCa+vQ5hxo5FINNPnELjNJiF+rmJtCQ37yayUXx563yIX1o6Jtphf8w1ibQqB9M6C
X3dkapOs9VK4lxrJKiodJz4igicrbDYTuEmNsqrq4PBYzFxnDLDd4DMfs86+1cKReRH4MOax9x/t
CWPsLqn2eZDWuLf02EHRb3p3VUqqS+KUAQQM9BC5YZCRBaISzkE0A08RnQKwD9teB78k8l1PtU0t
y0CjnkfeLMjVkWJdPgApWSNMM59NYfu3lUIAF1cfzk+kc5+cYUhOngcbTR/1txCU3G036z3D0YB6
mvVuu3fSmLOZYsdCT81szyp3rWdOxs6ked+hcEdjd4sgXNv/dVVgQmb/6Yq3TV0RAeEoOS/tugRY
8+uyHvTGOMrYQ1mEAyQxrb0dozrIp4eAPacA1bov6A3T3cQiOzgHgzzOfeNfhWD66QUvAcrpCJ7a
aGQnu2/Fk5dkt+R8bD62SgO9lVFDZxiwmIIpAI9XUHO29HAPqsm2f/1m3F/Z8LwZ7lplsT8JV1l8
WPOb/anCmZiq0kYiZcolFHYXoz15JfGG2JTZBmKSEbfyZxhYKMpp6zbtTvYlhpb50KQXJaLGuj8a
jHxxGHDC9lMXTcJiXMOnGx4m4LZIDMfXjtSsmyTAdC3UN9wKTJ+j8v3jO1XXaAz4tDnGrt0mhldB
IClNyIbdtFncBuPAndOylYSz3CkMjbMoyXn9sDXaqB1PlWXsLN2NznUIgZc8Cu2GdJkJeHwQPtFR
sTfNEMuzMzwm5AdrUcaVozXWI3aW/mIsUO0y+YFrEz9XT7T5aihxYHCrUzqMZBkhSLvV+l0XkCTU
57ArDH8NqSa+jDXaAM6bzSbrLZOQEdrijfctiD0Gw2Ri7DXXOkygv1dDVIhXFxTdCjV3duzTbLXU
J9Gzb3n9fnCYrC6Q9DLRv4Jdc0+Yh0Iop/F1McpVJh3zqPKt/fK0gJ/2Nxe28+tJ3cYjJYThOAYD
YoEOSszV8E/XghUo2Piq+ZbPbMxxmh3w5vLZFGImTbO83BS6r12jmQ7lOebFxmb9IJEZryLCvm8W
irZGfnI6U9cye0AG3mLUGITmkYOEu0EEwLT7ttmV9AO3UUYpgUnBWyVR1aGJl+MNzI7uOrazSJWp
lEFxdaDcA6/jteKYkz75cUkgHvu3Da/KyEshJ7ZDOSGLt1moZ7HGmb3eb7jBpqPppnS0eRGSP0BX
3VYIJUzyTllGz4ipM476Yp0VQ71LhrS+jyZgyvFUwjleDNOquFOMluGXkqtHNC6gncirSRG498aR
mCChE+JFrwat/ngOzfSpx/1y1MjaZlHmK79Xc2p3mz9MDltOdjZV7YB38iG/+NOp8aaVE8L6SIwf
QW21lHURzXhUXq73OUyqp7++54X72wLG79nRKUptwMqG5Ti/1aWg1uzEypNvg/nSC7v7OMlw+CYL
l+HYPkyC6o488E95GwcvtkmY1NyfNjq4Ck10/bgk+hBvSdR01I4jbSmp+Bw6Ub6VHm2CNKnwyIx2
8YY0Erb8fZXayWf0N18n5cSPWtLFx2KwxAZGxspnkfri+z1RPmRqzSe7YtVla20S/mV5cOYNFuj4
X38KHMD+42NwQOMbAmGxATPP/q0HSssv5GhM/7KvSFAjFzXbRJ05fbYSaOye/05+3bRNo+R1rPjd
YAaTW9vEAQsnutijlsxhF1C66AJVWMgs/HOZ7UDxXYRTV29WwO6UEL581oLiUxGwIY/kBV2XBwcl
6FEGE2Au75OR5pgC+UKvqb8b5X+an0z/epVqr8Yy/dpnVYyuBswV7slytRQk4VyfKKk9MZzLb0GV
pEzoJkRb9Au3k0+IkGRkuMCQM+SUqH2AaQVRi2IRqnD+eUwRmOCBrC6+ImVvHuM0XfipHawY40fx
tS+z9s4WRJC5WXzOBu9TNxELQgBRdZGh1u6Shp0d02h9s3SnwtTNT3UsvglzAnKiMG6jpqQXH+V7
7LfytfQEpDyFY6mqKij3Xms9d4EE/BdBRcdhujfVKw2Hb9VsQi1EU7CHZDirwwqmEurCYycwh3CT
u8Wcb0zp1Ai5W257SWDvPplbdgz+P77Jwg9+9NvZFBZl12b8E49MvATCJbide2NAPDL03vehSfd1
giO1qsBt4IquT2J+4HRen3DgWL0en2i9mvuPE4rp5fYuzdT4HBIT5UXd9sNv61dx/7B4OqfBunMH
ceuFcXbpKt+7kCJCHzJhSP3xZ8SDfaenUQUT/7VA6/6KXuaCXFDbIjAtNlA0gi8QLwq3psk8liii
/IwCrH0y6dc+pwHB8Hnr7AuJV9kVWXctcjUCcUvksVCqPZiSSM3F365PyS5ryebUKvuJyLz8Xoik
2ebM5/dpbj6mY67dW42N2KhsLvOMCvpv7B41oTO5GURzm9tIEqepbTagSOXaGuGzQvlJ1k3V2mi/
w/xIsAwFobJ9GJsYeDVL0y9FVuov4Cn6vdXZyVeVISFfJmOe/rUFrgkjMW72KfFvprDGizeN3q3f
w/+Uli+IOZTTUc4xUX6Xf21YtjAmjC+S+vi2hm22R+6yy/wR81HpitcElvmmrEvmmgpixsipwiCl
cvQqCIvUH6LTIpCEdKBKUf0gEXmFuQ84iC8ImsryLfrSL/4U3YLBbc61pTe7GM/u1mv9fl9bUbPv
Rh3dT0kwpYqHS0/cmt4YyYOA8Aeey36opN2vF2BrZKXj8YN2LB2dhcHpL5mnP/hR6P5JOzatZIWd
NH/KCQ9s4z7Z+L07vdRz8lRF6JRhcGDC0eIlA8wwAISPeieb+2UR/DNS6fpxTiNj6edkpt+e/vfT
//PEp5//9v/efc9vP6ff698jpv4/jIUyDHbG/3ss1KFOPmff/vgzYmoeEC7/wUcqlGaIf0jXNun6
CFcom///8V89adL//EMz5T+oW0w2H9dx57YrRXmWV03wzz+U+ofFaNHkMG0LKjCHPvmfsVCKP1A3
hO6CHJiPHczs/pWI9csvmoSsP5//Msr8rbUppcE4TdjSVPzPdI25SPip2AMvAOewwPxiDxAbVZXd
tSMtEdzk5RsTZ+xNyRPGSw7sdh6tfEmxYyDnzow826l+wsLgoAHtkvaJeNr0qTV/dMo9q0HdgJGd
Tn1VfxrDfjz99An/H35s6cwfTvFTw4GJhcEkULf5hByFxfi3hjUkTbdIE/A4jeREUSWWOP/7AVFv
c8CIB6X6X6+PdiiJQOdBmQR1Mi7gy1JM+GRVgmfnf79RG2qOCIxMUSKVYp0QGXpKwcbOBKfx46vl
teUpqdMj3DmWpOVbln8B66eX4XRXaiJkMa6qO6M+al4YXd35YXlZJBSlLGdfsBm9EYc43QNf1O8b
TB4bUlrvoQPQkhJdY+1dCEiiqmo6dgqRZdG592hZ65U75eF7RmMZieHOCUrj0zgBK3HNwbiVYRoe
w8Grd1AVPhnhZJ5jpzF3PcyuFZwyGvXh/z5fnP9yMH7gxTD2lq2186HZXWGyQxTtFyQxDfRllR7b
xwG97LmGzn4jYdtvYCiCpptfo+2KRKpUx9EA4+EpvTsvX3HBd+cc6PTR7Pjh9EygaSdGDdEb8irH
NYa1STF+GqKURbNrTOoC0zzG84OZDzAeKz9BFb682lVZtpWJ8wrzEI5gGuUbuk40daIhwnI1P+DU
lpvKY86Iyc48yRgYz78fOF/6J3+8W8AFtFTntT99FWFJM1yPqnfdfAoDQ/sEUKLfCyDP2+VlAwU6
dKfyddSFvo/E96iBOdMi2X+ZEJtv/aSD9ADi5EUDt0hXZuZ0zk9dQj1QDnc4iwl5u3KKOCc+jvsK
TNQuDrX60ecevwA3emCY3TwuL6Up/h0PQf9peYo4NDr0NlpQDlRUndPwgI9xeOgjjEEKIdTh4zUQ
w3d+L5F+8x1gmxm6BLwBApfG9fIf4EVWHLjJlczi8LmSCUx0ney3oZwA9gxAIeZnDROAoxi918oh
n4OycMqBORU5NCNcjnAY18rnL8Zx2Fz11JUXDZddPEnr1qN5ukqpiDfLU19v1O3ylabxh2OdXmsg
ZQhe8pOVPYzlKVngWMuXfq/tTG/EIZpoJEsaoTkdY7OnV5QPYbcyfFidNl7Vkzs/eJ7Gh1Phx29t
SFzUQNqxA1FyrKwyOJK42qC5RBQYkilVGf6d2foYSMYSE7+fWPMooRJrM6fOduki1E08E7eb+DT1
5G5rjsTX0FoPJJSdl66H4VQro8+zY+Rq4sIvBUif23vHQtKVLhAPXAbjBQSwfYt5Xt36VacfnJRS
xWmiXRdlPnPByH+2MqZnVkDYcYJp4KTts8iTp9SygCIrInmUxOI5RiYkm+VLY8QKaA9BuvXh4V7S
LnmQGsZvJJa3NCdItYADtSsN1O8EvExAPksNeYw9Hro5hsMynjUGSzgaxrcRp3GnEpw3jlafESVa
56qYI9pMboFYRNFtRS9rFbgC8JjFDLmBl3cqAD6mmbTPEYGukSHra0P0z54zJTy9OdcN3rd5V2b2
hqI+uyXEYtjoNGY2Q0+hM/ohLSsy2YhAeECDZzwMZkB6mwb0TBdgbQm8Q70lz7HlPnCEzF9iG5Cw
33W3vuan14gVdV0Px3i60tUjrM/ArtczlcZ8TfqITY58wPk8MVS6irELmDXB0U3RwByi0A+LcD3k
QbcZTcJ5NKNYh32a4Owrhl1ipF8FPNg8IkuVKvcsQOQsLKKKQORNSmrGlgAdJKGj2V5zPCN6A6rG
6wBj6pZdbHSG4Ad3Gr66aWlcy55zSE4fxqyxw6Ha7VBFhf3e94sImOnAbMdqM4TmUQiJNTRRxWkq
u7fDbjsiX3nS5wfuB+jx3Bk0Kfq14bbeqxdIct8n66liRSoTkjyGQL/rs2h80cf4tdRs4Grj7E8O
5ssDn8Ux7siXwUaHXj2tL04MXjiLSKvTpPmlJLviBm6Eu/cSJPFu1H2RWt/eKiWu3Bo0yOaHzDdh
niEM9MaztrW9IryYBQn1dlMn5FX0oqfHygluHKYnDG5HIpQ2YOP7RzT7l8RHTEv7zFq5VluevMka
rmkYgoEZtQdtqnYGRIl71e80JzXO3oyek1oLIpYzCj2lht93AN40Z+SIlRMYS2nceqZFnIgcnEuK
in5ju8TCa15noVqstYtBhxlSyxeOBsPGm6mRKNcPDLT6r17FHHumqxmZ91YpIbe6dIwTzr6iTnFJ
z8KcDlBW2XTeMVDY4ux+gp2Av51YjRYKv0z6Sx+hJVf44SbPOpHoC+kMceiqrfXgtp4fxgKYmSjw
AmpyvBtzW83ct9uJfKBDafcdTABoz2jfSoRCyUgyFHKTRAbBEyRl0O0VBqjWvnchLY5r7JE4qxqw
ZNgtb3B04ovkPXW4AJh+5N5GL6rxnOTN18Qy32D2B0hZM+QStTaRON7JvSwUaHhxFQn4/0IW1iEH
MrTWqjp4cKyWkMFiopIR42ncZWURngsa7qfcoY+bqEtU2597TnFM7+hm5KZALtXgxkzRmmCATvpd
YLfXpp1BICKONghBItSJSBpAB5+Ncnrx4NCxtxf2buq9eJN1vfHgUUy0TfwtDowQ0wxxeBJsHxa6
uD/ZBs1ypdknwFf3ltFkKzfWsEN1ozznk/MjzLXm6g1nC4P1PMcNmO3AOQkcorDbaos2IKG5P1sN
2F7oyJ9idL1YioMcxydhKylL8KSykWZ1OBFc0gH6LBNC1crmKzrcdBtUr7RgbstZ+m8IpWZMGsTd
r7pJ+yAgUxSOSuMzrK2wyJncWUVlb1zXzzY6lHaaiWBgBYlUDdlK54YbIsOeF0RcZm7J4DuQAT1s
aSGKSLQT2PjnkmwSxJYwIMphZfoetA0DP6Y2W1A8S91Mwg5xAEEMDmqWCqdIVqoh8cap67teDyry
ypFE2EPyFDPcPLbBjDowfLmbreMXdwCSUwJcGWq7PbWB8Zqp0N5aY/sQFtQVhTRuJ7hYp4Bc7xvf
8b1tgALhJrE7L7nJwfyt2wx0CmLGeiNsHAtkaIpNacCN9covRICvtK54H/3aOokod9F5S3kTpIhp
PBOTmRPZ2RMZYMcxGICY4zVYmfb0w9e6+FRpElEkPYSbMO7Af0+uYBdHTk5T7uAHdr8z6uKhXO7Z
wNkawwxq7Vod3owLWXW+CTofrB6Xt2UUxQmJIVv4WH5VFfQ0X+FlRX+XUDAAh9DMYzYXkW13ykD8
HQkdyVYoVJBjTbh5U5f6seD6yzFZNc1x6jusSCyK6xilxbnS7EM8qHi/lBXNXFuECGyTxNIBj7dA
u3oYuoEZEn6JCX9gusLMR3Pu/Gljg8P8jDTyC9ZxWKsgU+t2Z7tIPKEQZ8ciaOsN1D6Ir7rVwV0e
670I26exImmoSb1z4nYE6swI0Rovx6ok5RJANmuloeKekCDWSmI0jZPteERMVwzHHK1NoZ7+68GI
sC9lQ6SthlE/WD4wd93wsLE2c9ytZxSzbIK+XMcNFLtiwm6UorargpFyuP9cjz0p2oH1JFwz3Au9
zg+DPV4HLdPuq3rj2nb/kNFE0zMTgmRPIP0SxoQpBhm/H7w7sPdXxhzHh+NFZ+ROX3uwAfz1tkQF
7+xLG//zIozs24H4mcBNQuAY48Vn4HsO44tVcGrTnRgza4xZHkIqe7e406gZ5Wj7T1VsrREM+i/Y
U7/WuQGG2s+g1Y82ViNZfypIwthEM5gmA2asy4K3wuFUpRiONb1fd6hqHonqXQ+REdznsj05Jhd+
iGFw12rVW1E14Y41w0ja6tYItBTVV/S6bEdp24nLUKZoA4dSHIWw7vT/Yeq8lhxHsmX7RWEGLV5J
gqBOMkVlVb3ASnVAi4DG198F5rF7zsPQasZ6OrNIEIjt2325SuAzNSN8wzZ1iGjwUEmKlLzP8rEi
5+89yzTD7D7+5ztmOe6DWCzNg/Cj9uBSklve+kXQYgqY1dIGkAtPCyuKU1H8wLcnw9i0fpnSPvv0
6J6eQFrXlyljBybJbJHti3Dlzx5NOdT8rDnHPCn46M1uBxSiFASeuWQ6s0d+q6h7gTMs95pWVK+N
Xn8H0Oudteh16euJ06dVXoaMSCNY6X4bt2P1Ys8Xd/znWO3y0079U2rIy9Lb2o/Iy5J9h8np0HSE
xx2CdBucj/E9gbK5W+qi/Wyd7k8l/OqP62XTWaZWf2np5bhULKp3xsTRxX8u8p/sUginTUOoFpRl
pIb8+DwjuF3zKWw6fk2pvEsEFahypuGYadFb4yYzm0qbYJBWk27xRQdofp0Bn+lq23P+87y2Pk20
GWzGxWv5woxqK9fUmbu0/jExXJokvZ3ZAhyNPYETtq+B7XDDbQhEE9yb7rQoeZu4GkRYsRYj4jyU
fCRO2LlAivDqvDHzJuGUkl8tkm3jqoIbcuYRowGYZVRLfvGi/MxhTCHuJd41cTv32i7gJwj0Qqtu
mxi7VWuSi+eejHUFJaKMifGrDmab19vfhG3V28V17lJRKijtBoJG1DNzevm8H/JSD3JjGNgmSuM8
x/UvSZbzXdrqBu0L/mmVTJdW86adlYtwySzznpMNw6JPCifN2/0wOAA7uryiYKfwt1VjlYFTFARf
Yfgcku7EbUl/bW2fM3VOjR8GCPLRY/QYhYvprSTXXw1Qc+Ie72Q7Eu/xR6grCMABdj/I8Svk1vz5
delLo3DuBVJ9QEccfd+til+UmeiUl+nmcep9ABjZR1tgWOqr/L9ekUx8fhc7ukZ4Dq/dIKo9+Sk5
0vUOWGVdsgOwKDeOsRAa0JdmrzpVBDKmglhqOtkCwjAo5gdTmHQxUQ5A9ep6P1TGHLAE/lkZw/8p
ZDMFqwVRypvPTnJjYlWqDb+7tr0WvQgui0ba0EJi5z50tXZq6r/lVHr0A+eb0en/U7GqXw2JiVIR
Yt82CgR1kk12aIqqB5RFBXeUkE1Ls+k4Y0Dfm+tqUmubLGjW86AgXjoPmXd+vugxlSlZRDLNrNT8
mkbUc+sNkN7CYgWVdKCGNGTzc47fd4/pJoM4CJaWTGQZWeXJyPL3vJQs5YSzjNjxCrWz2GpctTQv
rqYmrlwWb0lOE64j9extXClsiDBqr1ZzWpVRtGdl3J4xcLCAN0euxxXSjjdtn0gjOZduKa6ypSLw
i4zsEJYlILe2mTZz+W1o3gRNlvtOMgkslgEsoKrX/FEUhbRDvTnkn491uVxzQ8pH0erijreMTVtj
/Fr07o8hbO23vnQhNRnlo8jMRzW50UGXgrweINk38oNHGn6drSuwqXpmGb/T98sheynOzwNB5PqU
hBGUajB6ybHMr/b695/V6ipPYytkCPFPGYXbz4eVhSx2Ihl1f+5VIvPvFOEueIaAzKY4JbOpLhqJ
So8etbPq5vxS1c7nXLe/xiqn1F7BLYpsSGO0pAxh7fpjEAnLgmrUv455UYC40MBFeRmgtqV5V5Tp
wUyZAeKZHfcYrfdO9+e3ZUlxuETRBKw3Gw5tbVClRQVgMEZe/AV8dt3qX1vZtzonH7XNrPdqbop3
29WB0DS0t3KS/Ppm1urcSNFco/dMt8lFFdQP2x2eCcvpwtyajMcY+6EuuBNznE5OtVeZj6k22SuS
C65y7aWz45MhDVSzrNryEIb9UgIx8EXNDcbl/GCV3ESKwQkio+MgPpe/eqQunv9WdZA1+bBc1ONJ
cauZ7f6uJRfRGOnVETTBGpAYQj92jT0EVxYzGRI0hcvaef7oGi0Jh11uLlQ5GfF8TpPc31oxWgkF
YxG/m2AycdsX6Ttl4NFmRIDJ4M30fVICXpTo3zO72KUTW4++S2+DpvIzPQYgmnGEJ2sxW1U3YUK3
HlGqLj77eY3pJCWMQP/aGeDfDskC7xilUHdXfXs++zsgyksCY80AXFo2fgRZTPx7GhCGCCgmWsrS
cmwWWr2ARxz5botWcVTnsGQUnXZjNmWezd6ehzuHmtGtsOGWUWm1YYmw66hKuXWucrCk014lXdzn
o59CWRwLuobzct5r6M0Dh3XqmhN6Zx9jrRvbEhs71ccUnhrZn0z1/t2Z/XNV9dO+0dNl76Z8i7Ra
bCoi6Vs3UzjQC3iirvszEm59KjTBqk1E0wFvyB/ydUB+0b58pboTkIWNV9UwId1I7utxmt/d0qJL
ooRJGxNaT5v25NWjfc7aFbe0FMO7T+8W6IPhMkKqea94uiU2PLglN8xds250Y3g+10wO+94rGAHA
H6HgDdjIIeZEib3sqF6cONsycx/J0V7MDrJnGVdNyMQ6vzxf7KSbX0z/k/eLlH1fRTucyPPFWAfk
55QMeQfttfdomSrlwJdu4EIbo+W4+JkMKH7UziZmtqND+g44mHugEcQMRZy9WSkR5ajB5GOxKt+2
1eLjLDOdYt+Qld05ltS2RQyDSs6e9QJbJifFsRinqBfVKdKi+7NCAMsL7juSUSHKzJZjnnkr1KDf
pDWMh9kcT3WtVdRlKe8odc4H+OWb8Otw5zkfrmHC1OshEngGVCTNbfcJTJOrQPmMAS68+tkAi6hM
Xqup+NZWMMSe9605nm+1sVDyydXOVe3Ksxnn3/TUSkJUOXnpOeeTy8spWXWIr4nW/PzfQxN9veWu
psQS/gbG6QIEgkYoxhxuedkbj96iSmuKKDqTut4fpdnjoLUd4Bh6hFBnYWhqKoWSCWlyHVgwqEM6
lMM9S3v33CR/yFndmasBsLkF0G52TtupM/hicF0qm/KIgkqYvAOJGj08fYIwPjcp92nXRkAgKVGM
DC9mSzhXrBKw42KAx7suN5ZBo0Jh2W1IQEJtMHtuOqvVXnNH/bcAAjyJpQGwnR4Ecd8erykHUpSv
1XnfsIgnXPpmFi1gNH8UO1gL9glZNWDVQFuttlZblpa3G+s2P6cadsIIp3ZLwfMpS4YIPv1cbAh3
ZCGG/GbHRYKfkhXMKZ5o03QHu+RJv0VvF9fFqkCAG3AUI+QGffQeGqm7g2bJjqBaF/Za92a6EC/L
1cXevgqmmD3/Fn3adjEgqF7X96Col3C2UvMs9wkBYTf13hZ4ugE9XWSU8lZd3fzUrT5XoIa/+T29
g0P1gYeTcL94mX5LNPAJvmO9pJPSvsETt8/2iMbol91uGgs/sJw0DSOZjfTMy19FHtknWvF+YsLw
rvD8jkSvAFu2Fx+6mpsQTu6FQWYnJR3aCjSybNIexWJXt0UUHCyn6GC4ZKXLZeZJTPxzD2E2gtB+
f541+llhrHai5e724KLGESJ1XmmwsgiljQNRcytD4bLKfyT6PBztFVQL0a97sG4OEi/5NffxEJaO
+OYupnOs6WPgNo5zNCvBoFKYEU4MVqGTe79VAhJEJHtpNtoR9j7UFfLO26HSGw7XDrQBdmvo/8vM
xsfB9GFWw04xIlKcYLlbvcaosCjgYTDfocdpegidCiRd10PSxVgB13qGP6fVSGu50QfmWrprLjgR
B+GlJ6eikMYbKPyRSRHfuh6I10xDn66shy5Hcld4MCvNDNoWuMwITjRuPC4zA/i50ZSQUMemovk3
wkc529QNp5O2owpbC/C+8/TlhnTA6j9uOJQfnVllx2Hsvvn9sLw27rSTc+5d2vlXb/TvE6AFip1m
8rmZBoUmT9QhLihYVESMCDvvWP8k3zUCVpCNnTxkW0OzN1UmwZihfukCC2UdZUx/Mj+PmR0uLhCQ
2GDa4nBlh/9UJTExcE7fYSmmxW9A0hwxqCDicCRMarUEddETN4EkT84etq201KuFV+lIREfjbc5+
OQ4EJmgbWYB2SLlY6ehXBxlmh5UM7TP1XzMM0ltrjKpNbQM5y1PwVyM4twuUL3ohjLF9cWii2DQe
nVipoB+SxG36Qlswdgpb5vsJHmGYssFNcck8vJTeDo3W8U59UEyUwBePs7BYF2CJXo7BVzhg6Npb
1wA/l6kebZ10TLli4S5ODUVY2VIY4QDrnxl8ie5T9XWixJqlL6lH55quzspPjppmAMxRuv6oKQwV
zQwmc87xBif2pQBy5lvJherTy1JIvO7uCt+a5adIpLar12qt1EU9TbKjTTQtH1bQuDP8GHUGtKyM
Hh3H4jfLpHww8bx3Y/pWibq+FE0BPGIa/hplrg4qaqsdBSXtDi1oOvn1Ry8GGSguiL3jjEmYjdRI
py3umNT+p5m5fVroPoorafJNk+5+qiUyNe7ZgGnW32UwifZuxTkoX4M0OYdQCJ3leEycVj/qpv33
q8ykGzamSwdWGjf/tMn8NxB6NuokP1Wl99oxJIb0tS4XSA07vbdp0/SVeW47BdJ2rs/0ilLQXFv3
Ygk1HOE+LJlm7b7DrDietKkkzNio8USgSTuKm9W1f2ONiphhgPsWC0opS1KO9grQVI6uk9dKukPi
RaGLlvtUHfSeHZyFNRhBlmAOXetHZbjUyVg+pody2tBmnIcYuTG1KiX3QllHQzjA+5rG3VvKdJH+
tYPBEozstEejawT6VU10tGImn8jwZAQK8hEGgDnLh+pNA/RUB/R8arvXnoIVM+2IDZj6dJksTkKi
wO9va79EAw0vq9SjRg3etEj3gdHlxaFgj37Sc1IGlB2lh8HrNCgnw3wXC8ggx8bOWZexiySNOUup
gm63gsqNPTSUn5VbRmc5iEfkSmTyGXYJU8m4heJJnr/Os2tn8HmtNri0Q4x1GmNYdaqdKa0uXKJJ
HVhnIltoKHzD8FKySTwJbJ/UKeZbYfmS7R/gDWlkBucb2TCkZO4j8U6j1bsv0UzFXhxL62wTXA4c
og2OVpOBsGp+1bz8MdDocm1IRW7JIbILXaqLNs7Ji2GUmBJr43XM/P9qG7ZgAzyTe34uuaezastq
YzgbAHU5wVUVKggkIynd4Vo53fepjf2LpcSnP1nNziEgdKQAQB1E1J7Kqp5uqUp2lLBEYAurf9Di
2IUX3SoBt9bxeRaBBM2t/Dl5pJODEN9qp/RD8+cXRDf9h6NGse2NaOKd8S+qTEcKVWI3cFGh6Oqw
m1X7/7RznYPnAjRnGezmtBRkegl9cRBRehHgRT09i4AoBNVCMY5v/JBm1/WzCNzW0E4LK9WNIyiJ
bVtqTVzG/iLmZC9hgT4nQCVTcwvAPQ7rEjsfN02KhvKtP1DJTNkRyVctgamgA1/ELT9gpgf7Kz2v
x3Yxwp6N3542y9ipVLigae28tDLxezoMt1nfvibRlUeXe5F5/ZYkqQCeV6evZp67p8RrxGEZW1q/
8jR+ZKxyrVZfHhjg9s+ZSdENvK3kyNPZMOzNOA72De7Yt7Koyo+FcJ81I9iyYx/e53p4KLcwD8om
m5wxYd6fp5Z8svfjlABMBEO+pbZPOyQaPs0FrtAlN0GZrakFnBXECg3wq7YZvWVFH87ZI5XWZ6/U
CIva97bPMFe8pC91V8B1HIz4BjzM4wlvr1enD9QhcutLRFSXlY54teAkkE2rjL1MrEfeNlqAz8IH
6AsqGgdfGpq9NPkg4ssInOkl1nODzY4cQ7an1kuS/RikTdOI6n8DSU53i9G1p8Jwqh9ZsiPZ/foM
62Td0bHr+pTlybIjHA+SgN5mRiT3u40kd9/atbLPg+QU47KTY1VTdXe/Cfqifu/Wn+PFtnlqM59n
brTQQOhB0bAs4DFj7eXbGGI09TsVVegx6/S59xaSQmlK0bBCyoi4zSCRKzehNnlAHJhqwNycL4mI
G9FG66viJU8whLY1J6O+9VLApbV9UDAlXqSHIBfVCvccpnGEyYuoPh1zKI5RKu/WPCwHjUJxmJFH
kcY/nx1BbcfjwtT/GlUi9lLEBsQPU79i3z4N0cBsEc/iOqLtb/y4r1AsPPub3wz6mhMDeO2oEAJP
9jEIhs1G9lPIG5Oy5cSS0/MxBdZQaiDYNASGrMWB2uGH6ZxueimmImCVEHNXLPGNOMsV9hfXUzSi
zyPUbKY6iunqSNPzolDNmXYLLTN2taI3qajni2qM/qZRljK1kXWlXQypeAE7Zon0VXRg0hU+vn1G
su2Cs788tcn430De9rU3/UNCEfgx642V7+b/8XBTvUnaO2CIT4EVw17Cg/suFlYO5L6Wk2v11LNo
8/gnfApyTSQB4XXCQHPBSIWXtIfBnkArWtdLreYOZzlqqI66OJY6oD9ZO/PRGlBxMjjce1u1xZ7i
PZqSFy3iOQaMyOohRQMtqo7saEnIl4O1HV3KSRmI642/7vW74eEl7zUEjJPm9n/naNbfSrquKKUd
Xln0+S/CclhrUkXA9sYR58yU08Uthpsz4R3U0aIABc/D2csN3CmT79pBvsBw1tlS3SZNQw8wm0fF
px0pJV5cnn+cqKkMiCZH/Sh1rnzqI491D46Tx+i9IRpC/CbHXL0e+ri5ZJuxLzAnsSG6zXnbfdnE
xkc/Kf9kOr2+a9xK32gUEZ5TWJ7bZOiNMPeQm0jc1Zvc5wIRuluGODHV3kN42ivYrht4lc7tudJp
u1Lse9BOUPS6UxHlzQvOFGxT/QJVzfD+xi5+lpZh+9m+V5cALr60cAx7IMsQe6kN9s4YGbNDOlbX
58W1fDmXaO/0hWFeGgV2So9ZRVvrU7ipqCp0XFH/aJbEPDprhNochw9ArGL/xNG06IjUxrMqwLR9
HRJoVlsW59WxU52xmy12j85auCeHrLj5PQqFu2DlnAzbO3lgdbZuTvDyWWHlWlZ+rkARz247sOQQ
1ErYNmIFriwWhuJaRQ1w6zGpWbyOw1vWtphhOKUAsWF1pCPPGi5Ihl5WV7vkf1JmcchBxe+e8ocY
KWPiGpGc1HP7RkxmAMkco+jwhLzl9ribO9yFDSvFS1JbCE9CwLqoaMoWDLKt0LxtZpAKMfLRuTKF
HLs00c40wPzG2r6DXcqkGFXlsaAHDTof9CGvt06+yNJ9HC35YfK9y9jAXZRWOx2tMjHpy8ajOGl6
jIYSU8bqyrfF7os9lTFzSCsTZ9XZ3Ve+/TGWAhwv5Wxk4oy/EmFjpCYE0KbL8lOZEkJOBn119Fyw
8yZggmU051vhDNW2T2QXpGlz99rJOiJkgLzmZkox7uif2qK9wDVfro1dvdcIKblsrDOCzLpOL5hs
6PMWWfSoF324IIifc24m8IT97Ex+zIXIZi9XmmjW7uLsEZneucQrSYil34+pCYTb+xxxbnzGOrBf
B/sG636Hm4gX+/ShG4qOpalADzMlHzuWy6IrX41SK7d8NIKTRZ/fWV10oZ9PAJC4+s9YFfgteuto
uZSOAn1Kw7FaE6mZr20tv+l4r+T33mFQcjsbhG5R7WkkD3XL/mp7tCfMJSz7q6PuztQ+ONhY6k8x
lSlnAigEaYPxfcpeR3c6LAile4xpVhC5udwb3I5CnYU6n8IZMpN/6GaX2HnDgtfujHH3vBZ9Ukz0
VpQ8qdYDthON5JyyBJJWN4aj0OMvyZwNWRE0Pu+zzg/fx8SXd6WAWWE47N/JMAymfu8rJ7tEC6dv
ylapavAdOqP4m8QTz4TGubrrM0PS+bWbFjJwFEGdrdVVZxhDH4qyMfZzzGcoLNO/OZn6lseQQp/j
p9n3GgtrvkAK58fXr0R0zD40xsiu7MCFH1+qdghT6eKxHniEsTBvA0pDczb8iMMJxcU0G2tEB7+O
gLaNbgTWEX1mabeVrt+eGqxJr9WOtY6DfYWijGW92tIcIwToBMrFaVX4/hwBWyhGF2gw40WP4Bn5
ilXiGl2eoulemXF8n9vVAM7CkhMcwaGSs4dkyWmkOZ68EVF5EtprtlaUJnrgr0qxlcZnGwoXySBH
Z1KiTM8Uvf6A/oBivyg6bLJqV1rVzBO2bLbPjlLFMYEKcB4/c4eum3XUmGrNf4rLaSvqntV5LQ3o
lNmBS3u+kNrFcJJm9xop+2WIRbepOAsS4/jLmULeni/sNbzAFrxB26aN3HAmPH/FLtVcVL8tTYcS
Z5ofOXjt7Xb272NFqphQMX1p2IieNgl6Z5JzW5KGrKQ2b23ceSFQRVzM60o15Xo+U2MLDrvGAzWv
xwEHRCXxn4HvRr3a/fAsOln8mHw6sdZGWT3PMbDxnP2JrIyNb94W9AHcm8r4a7ec1TsPUH+D1Lrx
2qi5FenIG2QNxNUGuEKaaZ+wEkZnn0psej8irrfk8mw6K+3oE0CyceXk624mr/kT4dXdk7iPd7PW
o4tw+9/aWo1fqWkGRGmdfYZt4i0HPDl6jA02b/8pL1yIEAsi2SLVmX8c9JZb/lk09m7T+tIY+c+2
q4iF6VmYqzXIOGr+0daLZMMaIiYBnEaHJyHBqNbKpmzMNtPjWZWM0DRtS2EIChhdi/iL0G59wrfx
qTkZGaozHF9/nzbmf5Oo/0qUxsDDchHEve5c8im1Nl9hYa/uTnZSvbWGq5NoMqe/fanHIb4dtLO5
Y+9QQNMCO2FBZjVYcC3rS7J6vURTv+qMmBjwKcTA5CM/C3QCbyhv+PPGHSMTI4bXUzCI7Hr08nF5
uGmw+KT7pGV5n7M1xyy2qnb/HfaEfa2jv3oJLAn2jXM11pfetKoF+3v8nsrBIxceUUdoUB1m6nzP
ny8iczFia9qLrN34Ja6g4glZjoencTFBGt1YFmXVOEdISg8a8sfampsoHVGpYZGSDx5+Z1tbUg4o
vIMeOTAjURiw135ufj5YChSyOn6LbY7miQiw2Vo32+njQ9eXwy5BbNCFnL45qBdbvzPjs6V6eH26
6YfmrFbCQaLCqh6xTkzAERa3CCVd2Qeao9F2vOqD7RkgM52w8kyEpM4b42cOnAQwUnSYnBq6kOAZ
I4fG/eznT4x2v4HC2DhyDOvhm2u4W/VuoMXDfM07nMvzROg6SRmSecx/tCYOjZKVTMAGmr4jywgN
jF1Y+mzrUYwIEFY5hXYhinAg/RkUUIBPS4P2rdd0srIrZTXfjOhq3B0BdXD4zEpcoxMVeOGEfn5Y
UBu4EfnlhUQAcom/UBBjO3BydPvRy/wtX6R+7ERvbLkVVyF4MYGxJQbF3436izaCCo3Y5iyu/eLY
hcmOqpuOooLGr5TCEDZ4xn6xTHlKaJcwqyPJU3+TN++cMvUQL08W9gmkarvDy9Avyj0mjAZ8Z/Vl
Q142uvXNiE0HzOjZnq0fFpfnB5Iu8LCs22igaM8xpTKXxc7yYAL+E/RTOv6pbc+9DNzdt+teJiB0
+I8c78+xsf0da66J2Y9g25pET9MOkaO3g+fc3fgiuoKXn055a/+qsyGmOchyfizQOtAuG1xWdnQ3
/DJUdv7LLTlS6k4ljmNivLDtnF/zZQUbltWh7XkOR1YyvnXS/m8RrvkGF1jiJLD+K7KPyF+6S5WN
UVAZzlvHligdVnUp9YwXAIq5EweSEW7/TJvmsROR6fnnAbZINC3gAvJfopQhl75ub1tlzoTfx5Gh
pjTzCFgqCbhXAhAQzru3gBG2uTjwkpPFJUkz7JF63L0haCJja/ib5cGCoUJwW5lwbOj+5B1WYMhz
IUzM/0Bte2CsWBfYLVC6BdK7mspjSsB+m01TAo2C7aGa2GfwDJ/2bDw1rIIRvS/Q9SfDgsyCfWmL
JdgNmX2moG4y/VVgZKNCYIgZNwzMuz/6ZnVv+q710vlCPJKqfzcLey08dAUNC6UbVnlYMWhTHAfs
OrYbemyIAZ9gVyGwgpIk1/WRLZm+M42q2Pkid17p22JvTmvmxGniHBswHVoI934caTfHs43t04KT
46O6gfqxPtgU2ucy4SSadvON/zDzeONHNMJrh3YzHJ/G9blTZ5hHHmJilwQ+E3v3NYwOTjtenPcB
KtUlZmi/DB3LQzmly+6L5zANTSCToTo+b/w6OcqJVTZwHSw5k0dbsucvoVl53g5xE8uBlzs7n/dw
kz0v1HYhO8J29iQdy9g8+5W1UYv2lCgObFVc9/w1e3ncMuhYgktg9hEVdILPdNKtF3/EhsDPSBl2
LeeQlMNLpEbvUuhZC/ZLOdTa5mNgUUy/k3Y235+TcEKxHJrKB59QdS5IHysL2B7GY20/9zyFKTyC
3pKt4mzW+3B4xKGYJZ6INQ6apwjuOWjEjcqYlXxPvz5fsOy5ewLC6MRRpU8bs6PLBtMZwIppPFFJ
d1ss/0BbbvOCvyDetrn/s7ES8Vpm8r2E2nASQ9seBBC8eezwoq3kXXzk3dZwml8aOkmQGp54Zx2v
Hf2i56/QDbs0t+CCFZTKzjCZjvQq/bahYbxaLZ0Ifl9SFbe4A3cMV5zU+kKlFIXQ8VIfixomQiPl
29fjt3h5GpBzj2vhSyTVWVwJ2Q9vBilJiD3QgfWeg7UUgKjaFkPwaGtAEdfhXVvkzVRadCq9Rj/j
Jj8mHVhmTUgV4H6yT10+gCDuM8K/MoilD4YVT1qHQ+w5Vo5VFiYJlnQJeunw/BPs6PIAH94L+trA
KDM16CkrkgfoHNJM1jXop5xrl+HoU21wgdHxbdaEF4oJ9RHXF/w/Gy1FNX137dYXk4vsvMputez+
zRJ3BhA9TAX//0XS1n3OpJns3aTGxLPqDCpb6ubrj8//jlUCTrWZPGZR5zsL08IdAJ56yQiz1F45
35yO/oACtlwxtj8d7feQ6cmv0VHW2agrDQY2uobpNEz+0fhZywabUF+zSWefXC3Z+Wtiy4amPBc1
f6164m7K3QdbjcIVbQyuA22dfDwJenazgI93g+p1iwTHigiuMGkIm1mfu5a7c8d6Onh5PFylD1xt
bLqMDUnGws/E2ZLADs/1trznqQ7jh5XE/2ReOCZEn7P/jh/FaRwaHYc5jI3BPKfrC0mclkjgaAdl
oSA/rfqsz/HkOK9m1ITe0z1mvL+6QJzwKb8AMcMQHLc/6hTZPGa1uTEJUWhlfUlSzjNPV8Uqj8ER
Ns+Dr+/9FY3J4WJHyH36viLZ00K9w6SaLjEM4/ucFPTsWZjZRvBnbnari0i7j22t34eUcr0ZA3Pr
0d/oWYACTOkRDl//JDJqa5zR9I5ef3VNt3nEUTZfLScKs1ny1UWpcfms8ckK+9SbLqsIr+KJK3z2
M2QsL60QOllPXmw58vzRDJwN3GZqy85Ok6vbR76kaz1fsxEMTDQwc/g3HBvxKfdDdtByC09IXanB
/oC6s5mByfPFRwYXGEKE7LLfHRhGtnt7yF8w3BxfB2Td/6GHjD8YNcv5SH8ZFhfL8qD7e66/GOIf
AHVjci95LV+HHpROjmbxNuYyOY9Q+TZTCu2gMfC8t2smts0x9tWaIwNzvYuaBNWl8rNd7+EIjNfT
q7U4xamArVbTknLNCvTdL++aVpKkcnxoATwm6t8uywuvqOUBXnW6TdZbgenHv5U5L2FS4NbPhvK1
SLUe2zywbznER1qbm01lm3gJprDNKvuRsCU7eilrAOAx/gHf7XQgROzfc4tSnBnDzW5WFN3rEZ9e
apcXbN7hamZ/S7z0IVzPA7gJqeWpsXZRqp2mvJg3eZkxPggVBXSlDdtnuGkBRHjHXcxXglItpdhx
iva1K+MCsg/FeGXTt3td0DPwHE/0weOwYOE3QGS0qUQWMPpMLgpOG1cqaXi+TBwROHXBNHCMDxvB
ZOM0wA8n7GSf7HeX61jIfzPxGEZur7izfxbB10PN9lnwtDkY+wxt9U3WLxY+oA345x5wpMc3GotZ
orv2nWBwMK1hr7zpTai3m76fyU44zmBeOhMfL7U8uHQ/MpIoIexR72J5g0c89GwOVDyyA9EvWsMd
nszXwXWZyof0os/GSBJTWHvBepe8yXy1PSd7ydiGHhiYfj/pSbo/zkTN10hXohPCtDyOqJY9vrdp
y9b/zMBQM86jrDzjXbXnHSJJc5OLYLdLo7EKJ8KN/N+YfxskYNZDq6dmeCNWhZM6ma6LqglFZnKf
spU9p5gSzgMoK+79PjW0moKFmTlGd+6Z+4hT6idJGJGlfNN+k3khz22rEzPBSWCB8GrZomLGwDs6
Apeou6tXL9SIri+qxt1sZyO78zEdvF0MEQVkYJ0FsxXtLLtyT88XY/1Tpi+E3ia2TID/kw93cHAW
95ZPnjbfzbbsQInO/yqEzADTBVtVP+GXgFYSkGGk1KGIvyeF7cJspjWJQ57PbB0jgYLltlqjOjH2
MqJgeKPfer1U3SK6eUW+LxeqnmJEJfp+1oMf9dmb3IP2G7U6vdJDLa5d6tiBuRghXXS0Feruh92M
BaFY7Q1ReqK9GicPV04kPCqOPXFsC0U5jl7EmPEwsPnS1eHpc7vx6Sg6dAl1WNasD1ttrYhtwHJa
ql1LPpn4Vt+IH5UfXZr1ASV02gM98SINICLrV51s6LLJWLJvx4UlCVcA/zhI2J/Q/UjQGQtRAO5q
ab5pSBHd82q/xEN9B4V/WKC2nOP1UOqorcbBmDI6gP/CLv8fc+e1JDeSZdsvQptDOMRraJ0ZkYJk
vsAoIRxaA19/F8Bq66qaO902Ni9jVgbLJItkZATgfvycvdd+E7JujrQmywNu9fE8lChN8W8+ZFg9
tJ4Z36I1zarGPiJ+6B+V2R+IwjnrmFTQIWqrAZXg7vdaFH7PLdk8Y0/4Xk9FeKYpF6yF1RG1EWI5
n8m9fqHdDeaj70o4X9l4nBsnzqcacfE6K8SxixzxoD+QrqIJx0uLd69H1MQi0Yy7hALuGk34mtk/
pmOq4rm4oalIR/37UBm7UKuPkEe0PQogsm8iVx1g0T8c1jUdu9VC9zcHsSLahPQcnNAN9rxZTrb0
3ZrYzElDyFsGZvJz1sQpcgToxAqT+5bGCAZTNKyHoM/Z0SV2xKX6Xz41pbpqo7zaIqRoHB/jEHB7
epg4bC2hcdG9JkOOxbNVz0iRscblRI1LIzMPPkse4S/+9MWWLHa2rr3zVpCJN987MxV9cn1avsra
uAwBhir7hWa32DWmg760pJk32d2FNNADyNjpTGfve2Qm+aGQIyW2qv3b2IFea3vkJiKpoyPF5J43
3VmhSGx2QZ269xaN90CN2dOC5rBdTZDIQAa1oY1bGu0MUX6MkrqKSOA+/xH7aLybAalVamxsPete
7VH1KNpowkndbpFPcGa0Wluumipunsd5Bf6tCkJo/n0B+2s5KdWBcOhxh84vva0TgrKGat31fb8L
MfIu8BsGC9lR99N8axkq3GVDmO1HDL9rs7XGE0F33zQtSTHXhQ0iNq9/brGvuhbHIAs1+6pRUKXM
CveflUEc1XrPWE8+LIy6zZGNVakODghtlK3of6UJJlQyU8IbQSfQQcnOcXiwK0JNDItYviJMmosz
8mRrA4YjxSBrH3S9dqhncWBVxBpFRBaeRMFQCt+jSwuHDNrAuDEV+azQ4SYo3qA8FYgHZ+bCQl+A
Cjoc0CDegklvnzk7r5YNvMoVikotFRipC/yfhGf72CSupq6GVY3IZDOAziCXCeLYKeuN7IHxWW4j
pw5P5bzitm5/jlN3wDLCWMkDkX0dn12/YgShRfHZs+PoMET92S06zLOqrLYRdIf1WHN6TJBSrA1C
DW6M0Bwm36qa22JUpU3abkWcdetlBrdcDAFHAkjzPB/9WfYAK0Eom4+sVm+WtqOetxnlN93DCPsn
obMhRJlSh9+mJlkrniXNepVSuIQ20wFb5YS8bCStcqsytNfUj+pXwl6sKe+JvrYiRudOvDMp2y5K
R/JdiDEAaguPpE7Eu3Brue+dDusZXfGb5nj01nLtxS2i+rR0T4WhQUwzh3wd6T/biDim3u4/a4h9
N6ZP9G81j0xYJLYB/kaaM40w9koXNzHPq/SaioST49VDFovsqLt3iYZxCMWH2Pu++Jp19x7D0VNm
2+lTnxKOseoYbLJdbOMW5W2b9tZJklmU8XMyKy6U1aw0WmbX5ZLb3h9f6ZKHFUv/JWkagb+ez7BO
dFQlfKfLptsNKeKb2GqbMz0pesOx6F6I045ubZV/wSLCtvbDaDJEoRZ/IqZkMkMDF5w9GheEwLsl
l8Z1KdtbUNsbUTuYJ3u3fhRaLVZ69WMs6+CasTtd4wJ5OgeUlVH7zUMy7gIfD4WERxgP5bzAmLgZ
x4CCZTaMi0kYoE3Bx1R0CRpF8nre2fmnlD11ynEHYUSk3LdtlLgpcv7LcqEJ/MdXdMkwEvEgkT5A
U3eujSNm6GtDOWimOZAf0Ye8ySIfTuA0fyyTGmk0P1KTQNBlPtvNQ1pCYpENxczPaAzeQ2A8R5OQ
8lU5HyWmpLbXla/yfTuHF1YjR1TXSb4VdvlZaUZzsmZ2R0Suop7zFB5m+/6TobEoWCFinN67Lj/3
ogRbLm7l6OxSvLap0WGUmu9BaqTbZG5WyQZDrixoUAg/3Imhdz55cXXwLbrFZt5Y515igGiqFYJy
1sTB6W752Ju7HHDJ+vey6fByQIYE9VPdM2IMgNU0I++51zjPdZt8DxnQbBNdIiSyC+qAomAGNBS3
xCcavsYnS903T15T67FoMtEj/nNF7rwJ6yXScGkYxQHTFoOo1L60geMcClF8nbxkU5eDfxeGS6og
2YlxI2KipIEfebXYS4UkDB8ZGybtBc/CHcXwlpFNGz0clyQyXf+CxZ0RNnwC1ZbtvrKC734dh1sb
/Q+RvEb5UlHXbQMGuwAeYlRsmgZVrmMW9fvHr612j+gIRUXTfE8ZDRRUsqY/9S9QlRAh6IATcfOr
U+AW1e4P8cA8zBfdUY7J22JddC0KlcAd253dZBbWdGrL0fbKXUHWzSHrRlKwuH2BURzG3iP1JGbx
rcfwbCfafVSkSmtR0aJyRL1rJ8x72iDsdqA9FAOCDNo+EigWED/nrBUD4HYow1nsEOAY4ryMu5cp
7Txdl4rDmcOUer504wbtZXGKcAUgcfHvmC27i+klV5R7eLHQb65Kq1e7CcrfxuxTh90v2rl6Yr9O
eZLtuW3wrcxmaIxL+iFFIzYfmQcKrCqeFdR9eC3Kb8v/4c5QGXSlKyFoIVbVQBaoy3LOSzqaDJZO
nZejDKo7euGW8zS62m15qHNoTUQISPMQT8RhkS837bPmQ2qmOqnGCPYl4XSAVDoNRITbP/nm8MeF
myXb9s2IVBD4gyNKsCaJN8JQHOUWTot3WdzkSjmiQ0TE92yA6zyyODMWhf8JY9+XLi3Ld2EgLqMj
sScpiH7GjJFpZ6BMP19a98U3KuKK5o+wQaIwnzVDtP/Odgn7WlQhpnjvCbJPcmScNCXetEK+84Lc
A2sP7Vj+gvPyleOgezFy5YFmRVmwXJzFXZ6gVhdudnKbZNZuzYiOnnWrjCNjT7vOPi0XEZr2qTbH
B/AyGt6zVxxW2de+rel6aBTOK123evLaMNDNlkm9TtbpKJpNhagO6QIT8G70Xxt0jZfRK2PSzvvN
7+/oau7iwqKNAdLjTXYtpv8cdatTA83OMLyRoSDMq+jlHKWsnwyNdkFvez9sb8LZoEgdjC3zg4Ey
EEXNKNeqBoiFuPHnMhItiagv3Xo8NnoabJ0syRBoMypV9h0TGwYmWkA2LL7XRAOZJE33SXqNt7Wh
Ee6q3mp2SLrJUNC9gMzU+EtYFO4dRxrjZz/wdoSW3IY556n1j1aFPS3yAMdqRBRuJWvGPkJzv6Yf
jk099nUGDMD/68gONlqavcQz6d0Ik2/OrLr2BcRs8qhvtUWiEffqilnMayQY2CyrQV423N6iaVet
0mbOmUXqKMrqx/K7/H36bRmXtqMLAc3KibmLugmrHOJdlpSNwzxv2xUu/T2Gv9c+1NOd1DGmEC3U
3zszf5UIforYKq4KEvjWrSNECbVjPOXq0rvf8HZj8XTkZ3xoT2JAIak6b/xoDzyR2D1MlA2GORw7
xQPjhma5ESQWoAO+2gpwWCFEAnWnsk+LggrhB/V2gDoeiIRDB4fywU5CHFrSJqVn3qpcsbcklpPB
afn94hhE3ohFbvQPlT3RH7DAl+aiE3BSEnF1dSabNZYCggJowJP9Fvj254TGzKp2cVVjX5wl7nYM
w0FPniTqkFNQu4/GpqXhe+T4WaZoD4tEtR7GD6etvZPbD/WuUaZx0Gqivup0PKo+JRkvq8iZlzSH
W+l+lEyD+0bW72PK4cGHunQofPJA3Slc0yYNjo4BuHWhVyFBi3aF4jNIl+ABJ4U8WhjtZZqpW407
hJt2UB3cEca2SYdmwAvynucH+RQzN/hrpv5dSKs601SCl60xANXy4ic9WW/jCB66OPLVHujTB/0j
c+XU7JoITvrthK4SOMS6j0eO1zmGKKKM7c4HCVQO02ZwrPfa+0THrkHMXB+qPneQRA7OeZwvy7em
ou4bLLrELj6uowdBA84QETpgEvR7VVnt1kFOF2tS0GkIvBePFgtVnLy0vXxywsi7K6Px7jknPc/n
mOR5ZBaEk2beU7dAj2wiuYgm19iSghGsa0756K2IEl3uIhngkRlH5ewTpP8YgVJSMEeal+MEr2nv
kEW6Jzai2orJhAcxm97GjE8oS6fsMIAp55kCVUveuHlFmfdpGBlolWgOVmIczk7rdWtZtTvyuf1z
lRK0XkFkWxmcflciJdiwLrTk4l/ijCD5VeyUwc6ctdWLXK7RiRedVHpa9PKFYyFgRPgTWXbEzHjk
TWv/yP4aAorMEN6uGYfJbjlKIiqO1/SQ6Hk11gPHbrJREcAtplrxRQzVBSPMxi6K8bPI41chpHnG
XbMWBQJkJI5IKyDq+R5zDYC2u2w2G2r1mO68grF3axb7MXb0beN71d33U5YlTHVR82D6usZl6j0g
BW2jEvNS+LzY64tajDv0j18CNPhYBLjQtZ0X5blsTHtCjKroKWgt8dAMfAamRSL0KAQmbAQ8e9dn
bKjTaS1QerGH98Y5owFFFA1HysDGJOyMunH7XdHQK/sctmJ2xVg4H+J9E5BwZmhqOyjWbfA718T/
yYiBKRDBw9Tx4WsmyDuvxv5sIOegDePCZRqgbTkl7iFWAILKzf4JHYuisZr7TISc5NJ54UDaSXys
JCPPRSrK+/sIpjDYF6q/QaM3VmWK83opvj0JH8XJCshxs4M81EaIyZVOSGzgcDTMjDtJHaeiN0sY
J73BuF7DEcQIZScd0zr4ESsi65y2bcnWkfGxIGwGu2Rovw7qyZ5yfH1GWr8JTTTHgUEoGtSpfnNR
CZ8kasWV7cnqTS+yD0ew65mFrBb5+9p0dbBiI1u2qsOLSkmygIeMDLyuNgEJHVsLo/lm8GhcStmX
W1y/+rrtasK+JeYWH3ERnRfGhR5kvECIC2ETa7PGe5XOPi+rEEgyVUKcvB49e0Tu7ZPEY9w1NBLF
afxAWj1Hw4Ym81cyzDmmMWOs00PnFfKcUp8hgzBstB9hcQOXjos2UfHzaGbHKjDMWYOs7akR6LJi
/wR9tI71JIU2aYl10vA4ioasx9LIcfkkZN5yIzwPPAz3wQZDCj+y3S4dBgyMaAmNEjtAHh3imnlL
7czrofLDtUO7dWQSgcTY/sqUCbNJir65POSOfsaykR09XdGXcCNrbaPQ3gzzWrFceH3BhYKVRngR
atRb02VkProw9zNGMRz0tvW8KqduXOPCcws6jlPPbd5Y/jZrNex6DGuDFBtCU9grGyPwOZSRd+q9
TzmD4ttyCWvxBYICJlEe5LPZR6QXgwhVo7Sv3UxbMGLOv2XEqdWAbkYTge6jSNnYkiyfZQX6WD3T
j7/laVXe6rn364aVfiNdbV7gmK5OPYI/mv7dzf+YpJvfLSHbI5v9CkDMh+G7+s41UDeYsIwvMee3
i+7F4O/CHKCTGetPZnEfUotSWrOrdxpEG4IWPkMGo62OBzggGiBDi1LO/CM/ekMc0jIaadvVEJg/
g7FoKYHSHOsLF0CIKqbQWqq95WJqYjhUA6nuNlKlGU+wMJJhl/HElnVK3zJL70OfENtW5Redr+7L
L0WO/90wZvmBEbwXmWr2C/2zBF52DjRK3S4Njv8aXXBLnAoPBVYyxp9ARQCfo3V/i+p4vxTPYgZp
DB4CThNcj2ugCkRStEH16PDZ68PDM8n9TdQ38NUHPyz0L0Qk/vCb4lemsltb6MG1HhDiIWIdPyfg
QHAWUrNo/RXJX7JJCCjayhGVjFYOjFuCNF9LOFWf01oxlm3EPqT431A1xE/6IPaBWZmPhJiGByYo
b6NRkNLKGTywfPQCa/pcIrNnDNEM7Js7pbKcqqNRCrUnI2fYCBG2hz7CwsAN4r1g4e7vgLXXxe/v
Uu9FWXiozRRXtqjmb1VhIg3mqV3+wJR57o0k8+vym6HO5CcV5dc4Kcky8VHPemmIarzJ3RkZNsxk
oykFk5MYT5Nqvg6F3nWIHRgc/fGl70I58+hILr8Y+2M6R+Z+8ZXvnuIcC4ETZjNnnL+69JTY6ziI
9mVKKTiiFuodjs2uwI7WM1Uj4HyKABiE5oFev9X36qahUb01tUOsYyioJjSngjYUC0GD95+/7Qv9
M+GM+sGa3JJxQpgktyziLJULBHTL37D8WhDZo1ipGZ+XuoSpsamVa00HmoFza0AJS1IFM910vCzf
L5c4Kcj1tdqDEsW3cQHSRQR+r7Dho06zHi3lHK0o2H7LXd/PJ+N2vlSu+xliRYBsrkkOKOuvy4lE
Fh7HElKZf19+n1ISvfkPqS/G30KbLEs4wha6xzNP1qJt/p2hDDnZi2TN8X4+y4SWe/Uw711mQtoy
fPJk+yAI8AfdB+eMUS+7VZMhdo1rrTCGTpc+6wkTwuxFFvAc8KHKl9LFHB2nRbWZRCL/wwvW50yd
v0Cfdd2zwV9Lj8AKuMDz7/+ZVm0r244GS21VA0BBwkLGNx4xQRTvelnBZjHWqiNm1/F8kswiae/Q
Zt9UMLLjxdI6OHSG/j2J2vgvHGrdsARj8znjDY+y87fgq2ECoNh3dbjVOurhELbeSnePpas/ySl7
Gu24+6J17NyhhKcQdG8soyzIo/ve1i7gKPd5GveWabRfPLs9F4RGbzvO8Tsk4QSoMIU2Rg26U2V+
XV73/wj5/t8x2P8Cav/fcOH/D8Lc5+zG/57lvqu+Zqr6GX0P/8xzn//Mb5y7B5adSFjuQQl/He87
OUl/0NzlP3ST4AeaHhRirq2b/6K5S/0fwqUcx7OiEzRiO0DY67ydQe+W/g8TtaXt8vTpJsFp/yOa
uz4/sH9+PnDjuI4g04WHRJJD8bcYJ1Vi2vNJvF4laT8eOnNAIzcfSZbeSx814YV+OM3X1ulecpeZ
X/Zhxj2+fJckXfxf03hD7dRD3kSv9Kc38v+DbP+vr01yG+PxNtB30X70/vagiFQrmhrrwgqHAEbc
lu6O9JtnTH2MgRNAz9GIBS7uTSx7xuRQMnQgkpm2rT1AaJtOsAQ3c3cRS6u++fcvTv4dg+/YhsX7
r1sGn9KcQfvXhSVqkeWHFQCbEUR4vkYO6+0D5hJBYU3X3KjAOOFiKoXbbJZGZ5rotFAkEqeEQmI3
JIAtyjkeKp5KbD41zcxhaMczPQgMBFH6zatseiDDs1VFwMC9EWCUhotGJTq1RTiDQ+b5NRve0gjH
NjEzdMnQY/CDJC4LgK5PCJOi2HwTOnjAAiD41BJ0vTAT9YEAHTPRv5Xh9EbAZ/fUROXWRdmw8wlh
2SzhliAPwoMVJLRgYgOhb5u+mu00Pf37t5L8gT/fg6iOXZPIPs/xsBtK0zbn3//TGl3pvUPHF8ZM
Nenpq9tqhOqBzti6sBLPOBbJ/5vzd90ZoVp7OKPaBrJLRpPTGOU3mHWuEZn35RWj3Ln9+1c3P6B/
fUKkJV1cRTzH83/OvJz/6dXlqByI5VNkhRQTMobalGsxddUNsoncjl/6BqRvbGKoVcUwboIZYKU0
uckIqGGYyADqa4HpabdgAlC5A2w133I/ghuil+XRLGFW+8wkjkPBeavuQ84pCbQ/fM2ESpG47Wi9
fTKHsIKBTN7ZlLlbu0sR8umFd/mX+B/ArLeLTDKsEJnJ/3C363+NPGJhYP8k7JcZm2WZDkfFv74J
Zt7afkORCQJ0/qdBu8Ahgvwy5Z9CJ3duVQ9II7FeDWY9bzMRQ0+Bw4k+AZ40/zRpLaLr0kdQMVMf
GeqPf/8xkYDx1yeS28g2DUEune3orjQpU/76GlM3sj3YQmql98iDxwFgadV4N+SL95JOLb5M0Hbp
KI197tYA7kNvq003X5mgEppLlHOQ1HTbvIDb+HAhG0rw3ddCfq8cK7r6IQgEK0cmgGZlSxqLc00Y
vK1aXTM2XaF/45BKy47W68YOjV/h/O5Mhv+F8wcG/qk9TzpjiVCqvcr6imxIhG5ZgbwSOMLKDIGW
kUBb4pTQLzkj+nObtK+hBqa4QuEKZPrhxu5bF3OqU9pHKSb7UOQGLskqfqs4DQRFeTLbrUrn5rFE
lZ3JlFPGVpIqTHCTuYrQrjhCAStzi41uOWdUQGpN0jnG90eY9jw+E3HxUzlHjCErpWtlKvdbEsdv
iZu8qBCOiD9s9GiFn4+yydOLVRXob7WqXhz9ZSrojaPKI5GN8XzIcW4tjfie2t3XfHzUKZyiiXu5
Vjre6fBX10fW+xza7dARFTx854m8L1cjZ8cTJN0UXWZiApjItSRd/lplzbALceeTB1Vn9yy7sqbE
D6meBldrpmckI0CaqQHhFXR2AQWBF8FSp280LZqzqRnsIjAztgBz8mdG9PvC1b5yMiAwvBqflBqN
p7jI/rhIg35UJp2nvDDyg9Ol02fDK04OEet04wzrZAFF23iBFTzqMO63rRcWT0xicPCXurzoee0d
CJp9llJ3933L6Fq2SEHcWYmJsa/+pIfTL9CY7g9c/2s92RHTYWBM1cOn5eI1vrUfRt7lAGmeqXf+
pUt9OrJwu21k0DXGncIPeJtnm2OOGrgYlPXTUp+KPAiBbaYFJGLyUws/+RIjh/qgYu+Rg+bWu59G
A80Q2b+4nb8xMsyAROvWNzrs6yFj9a0rVt+g8IyL48MHsZzXUHRfrBa+xZJbnaKnSibzjJSge260
pn2NOrU17NL6pMoCzmODAZ7Qx32pBfUbioN3Bj7OHg1NtS1gVj5PLKKe18h7JZvpqYOzsLTyISRb
60aa3sYmrswk4ObodRPpEC6n0CSi6wWsOty1Y2G8VA3y9ZB76M3yg6+DY+Qffmnc81GPn9ky6jXs
aA8yTKtvraaaSdIYZJeGy/Jlma78DOEBfXPsTsDmtNPvi6HdSjNIMbcNEoj3/IyXpAKcEie7t3n0
jFUoewqMtryUFtM5vL7eJ8+/JYPytqJo/C0a51POCOipqW2beD+w7xYOIvhjBhpx4OIFzTqIso4l
3Mvvi7TddUhkbUyrLXdQlv1TK758VRvgkmDd1HTa+XAIdtwHhuo/M9WyDzEvZR1loYF+t/QvygpN
gsKt7uwYhMOHobjHGAtXRsCY1kgYMjme9R7pdy1qfjopGHmQWveMCeGTk5b2WaIOYqKkA2XXja92
t8uHsPsWIQFaGc0E9sziAdhXM2u7QG18smI27Pm7LMQSUdDUfG5NudPirr67JikZcSevvweQWJHr
qGmOkRIkMqBU2yk5lZuqzY0DzaNfdWoY866Rr91Sfsqj8IXAerTgkJ0+FxPDdII+5Drx7XnrEW29
h8/RnDosnSfd7caDmFmZWh2nK8ZRDwhX9NEoEXBk0QnxCHZs+p96VX9bJHmhSUmmy4wt2WCuVLrc
eH6RGvegBrU9VM1DRXa5hw2BT6R+KG0j6sZ7JEHxyEyr3EYzMoPoHUR9Y8jb66NTjBmKnpDOwTvE
H+pYsX4CPpWRDJB+h1eiLkPsG0e8rejcTkwe6OZA2FolXRR9lhLMuMak7nfwuwMQ+3MyT8d2ldlk
r7JrIIWYxNw387cqJXokn1wHXVH0swOERuLitEf7Exzd0HpZLALLpYX/BNuuTN7Nxps2WdrmBO+g
Xqvaqt4Ajij3ljdmmw5tW7nqra5hAIRO1HL9r1Rs+XXSGspZO7JYRVEIgDESBz7lYD1WFgImZ8xP
ldUUK2tK4TfEQUqkT/Kpww74yLW2fTgp9VBkCbXSCFBbdVZYEsqHwwz1QAABPE1Y+k30HlWHLClk
u8YvEp8jzaoRqs5fLt8vX7kZChpXp7eft8Fz0kcRMwV+NL9WyaWyPgF+6L4Cs222rtvvaj7SPqiM
iywssJwQdXfAi8oNvUvjYJYU1Twd3h6Ba0a/i9y8wpwoydmMcLz7oFSTsb9Uo6r2gU3jdimwJ5jB
gCdGOAPDtjMm4+rYFYibNn0v/cy5a8NEJkPiynmn+7H8nCIoju2suXbYSNZOXQEIiZzqDr8h3Vhl
uNeRJG0RiZlvYQ5CDGLidukXe/3J0BltRwnN+NJxIWyPDYs+qLilN2oQZL4vxx5OBrCsV7+Evaoj
qV4TW+vvAifw1loYMFeyzfJl9hIbJv4wmSFj3+LpMFZxXUU82uHrRI+ULa17xBMswdT1qlUcu/di
QOkeiz5DO5pxTpnMWeUz3aqC0RFwZDjzbXuJUpu5S1B8SYnllN3WNLq3MSvcE9kbFT0fme7yvGQn
ds3khg1IrgqtwCHfjC8eZ6IrCt78EWQ/m0K3PylrypgADMlzZRTFZkpF/aLJMNpkQ/BDSHQ0y/+e
VkaEWWuuPur+W6tP0YVZQfkSKf0jh+Z08ZqoeoGkuTNpaW84w+W7liY2KIBs0/bxT3cSsBQAGcbT
8FQ2ELiY32bsKsWY1t+n2Phh9nn4asq+24aWtQ4Qg5zqEbZIh/3SQeMLK1HllwoK0IpTVhKE5S7o
nS8Y3FBFGjiTGyIVM3oB56nAhDnBLklMMHVspCdKlP5m1KTaN51CBlHoK4kvFwm3QTPMRFf4Eltg
Uq0P7CLBsTdc/s2IEhEBebTr3Cezb2FuMw3Amor3PU2jq/AoTQnW7MNYvTFzuNZdfscOx8PSQ97J
saEOCAQ2eanegZbIWanNvx8p6Ou18WLH5rvJXX/mveumZGcPvsRu3pxLa4yYUxEevHO6AkXfOF7p
t+ZbF2P2Ck7BN4+/Jwi6rZfCLw8QpgOJTbdDq+2akhaUseoLX7uOtrb1BAdfp027i11hfI6aYdxO
xfhkuxTM1qQBN4/tg4UqtXWa7FAzw1A9veOBqZbpaXAYWm+4tcEjanV/ZwAT3uhAFiD4aufCdId9
nj8JkAhuUQd3xOzgq0u4uviitmb7MgQdPN3hlxYLEwI6xNXwops6bAOKu81IMpc3lewCs/xAjOMH
GLj4YabMDJOVlT84WeF7EibBFDkvpQ37eznVoOzM4twopMcMRU42UHfEBJi4W2cFz+uJowi7YQW8
rQJkKrptRBgWZ6QNaCQinAf/xc4wm2iTvguKvNnYXvsB78RZyzT52WLdsew8AmsD53QgPsKwAihG
2SYC4LSOGjEdhuTH5BHUEoQchs3pNQxkfihzF0hDxxrWoKSNYE63yPbqlNvSGbnb3RAIhB/3r2iM
AQp4X+Bf0u2JCgK3HYs5sp5/ihM4w52nRWsVUsYoArP66qMy4VNH0o/ZD7/QPmCV7GFURrCApmT8
6Y1qWPc9nFuhv8vU6ddxHFXnUCuurXDvZCrjczb94pDE6TVQ3tWv9DenMYNNn0t/X9bxU8zUaYtQ
8VfLIoKLHssKA6l0NSKZMw2UoXX8ORoZPVm5ZNpeTCfT1XxsbEOC5Xo6lXbDPJdn9TIm/XOtvvd2
dYu8JH0aUUaLmO6ptIaXNBMf4q3lvj94/bBArRg11OZOkEfQF+V0ufqdscGV6G5aB+O1ldlPrRzy
izsy1YWy8s3F2VDbpb8l5ASDZRTAUICTNBYJVoqEI5QCsFhItcNtOWzDxnzoIwc0xSxmTMy5fs8k
y2VzRElDvB4BMQB0MnGLlXut9eJVglvD+WbeZNGWJyTKq7ab01Uq6OpFB4c+0+nTZeM5CBoQSSz1
wi5XBuL0VT+OP+NI7Y1AQqdhtsi0H/GN4zHiIp0QumKN+U7Lj/TI3qLUekYYOe261hQbBoQ/Y2J2
2rGUO1GnwT57dYwEYE1jfAS5KACjhzahtSyngP+mdiYKjsxiihGCQNc5BzGRh4by2UbdhnV2Auwx
UxZ9csQKs0YwyZScM25cbToZ44OpCKxA3pUW8Vum+d6LRxi4HYv6oakAIq6NmMpNvxEaaa3qwDXX
ALBtaBWA6z3VHuczUayV6PSFw4cf85AobU1LVQOgEyoSmLiFPZYjGAk+aXhs3nbgP0jamc52Wfor
VKiHqmP9R0eQ7x1P+5oFUKozhxRyWabnpIY1kHo9quA2+8VwAG2jkPm5GaDzKPeSI8liNzDPKIr8
e1bYd4oqJNX5V0T391mmZOTJpyl37nFNYo6JUH4jnQrRvks1wlRxM2HDQcpMGzOtGWlnPYcpPNh7
IsTpsDT6JezK7zku443BgYp7koiRFpJZ5jO7cAYm25HTqqvtuf2WMsjMvWbjpm1BsZwMh7AZvpfC
slkQyqNygnoO2SAizL3JGJsA+owfTE4eDDvkCtIuGGYIjRs3TzMiImZ6B8Ycym+gL+W45g6p14AY
V1Pow7qBj5iTL411DJ+VG6dH0HaYrO0Q1wd8xigni8y1nX41ZOVVj33orEqdCca1jiNE2pWsRp2o
GKyV9CtQtwfZyWzkF5oCZElNH7U+gALRknbXICNODCddAxs4BrWfrntrarfZlOLp8NUjy+1t0X5S
dhCs0x6ChjvJOwZiujrUcevBII3SNXzOtzLiqIy8EC0D2tI+QJM9Wyvo8YLjJv95nQnegxQHyKbR
iQRGXLNKctbSLLS6dUJ4Wqb14xqh3UHvomQfphzROT5vKnckrUNUfAZj9LkSq7Drim+NTwxNqxkI
gMncNMPc2xVU6MMwpUfNrI+u13/ptI0K5E/8pFAF2nUeYzB0k2OOBm/t2y/ORHoixCvScTr9aJkp
fBvb3ZVhbxxb+SkxVLSWOd4l5db7WFC/tuG07suoW7kjtHk7JuOaxsIDRNc9iLFZAnNW6MxZEows
lpvJZy3r8ZC1MVk65bAOld8QFkTfUoKFkq7ItwGEHfD5prkOMBtsgZweVT1HI+X4aKjva27s2Zpd
2FuRwWy2Rz88GIDY9SGbKQ5ESNKsB+7on7CurwoZJm8MNHdkN1RrN0FlJMJSkTyTt5upWemiL65V
vTd0vcbjwLs+pEy0rbo+0xqyr/S+q46FNDKMfCcVLW9LFKcGIPfWmWObPTZ4qGkvTluFSFw4okV5
tBkLJ9r8P6bOq7ltZc2ivwhVCI0G8AqAWaSCJUryC0pyQM5opF8/C741c+dFxz5llyWS6P7C3mu7
+sqVApdpFRlQFgsVeWdQGSHbWHY2Ze1kbAlXDeYqKDScp4gexnQkVWD7VErUBjvAOT/NckShU/ys
0p4sbMQdm3mPj0orromow3JkkOtCoVgMsSfFWfHAIWFCXmL26y6xtwONzYAwe3DNqI27cuiD7F3a
ybeuOYqsgeG1XJwfg2rvSaWIJBqrZkeTFBLJYezt1TGOcU3wkhlzNURXwf2wJ9np6A4w6Qml4Ma0
q3qX2fo3kpIobIkJ3PWwgoJMZ5Yfi5y09mhPcSr9THoAjAZ6h5U6yK8K18JFnu+6aVih97iIkAGj
Ck4HDv+YXmsG9mG6K6IZIw5xPXUwo9oHNzPfNCQJAISgRiKCqK6lbgGIrADyagpjs4P3HzbFhh4y
eIYWdUHGkiPeB3NZjQz1I4s7tUzjHfoYGPa4TPa5zt/RxjfLy4ZzEvNc2auxmwxSzvot1rodfepZ
IAj8/SPSWEi32JwmMxs3KyBGHMrqhx7YXa8D0UaYNTIh519fa8LvbNQBpQ41wJ4YBwqO9glFmhrq
NCBOhvwfbkLCdBuLAU7TzFD8k55/YZAbY2Pj6n227vQEthusPTNdJjH2c7/Mj4mbn1Nbx0uMoHhH
vblE2qEwE8fH3nIluf5iCGlzpEGIcNOm922RzjiadHy/Gy4sR/lBO/vqGe7KPI27hI9S22oHNhQd
/EGmJPR7mLYtSIRrlzUcP7E8VwUZm0MeiwACdIUXca0utkPel4o5ADsYZzFOtuOkcFaITIVG5NCK
QZvdZRsdI9c7b0/SrK93WXEWQ/vZ8v5cZ0udcjs5RVqFIHkDbM75GowLKOaub8LYaD+HuVvOxgCg
vJElD/2219cMYiDc5W51wg6dxrACm/YyIuPSJ7VYe6K9TJGVEeMgeqgfI3QHLTZuZpWfao+4ClS6
RB4axdMsn/J1tn3VD39jOcPol8nNJhpG2dO3RmYRzUGoNzvK3pvncvklY/3V6wY0Wte6UWggWkLe
MVwTJT76tvlyclA7UAUmsNsEZ2WJ82te+F8WqnEXyqWrppNaOKkJWFet/Ytq7CWn9+RiHwv5J+qP
CZuBz4YPeE8qkRuP996OdDQ/zkNbtqh6tx+ynatXonENRLTAiSeSOuFcGVzKzmeGDBUVFv2xnf1R
ZfaytOaDAcY9qvC62zsUyYyVvYz1EAzWhtmk/NVM4rsfgWs5cVbjU6yZ11Yvyy9n5nkqi/ndKBcC
I1z9dehpW+zlZC6FEdDFb35LQk2oy3yyzBYSFI3fiZiZJxqvjMD43G0RdyUMlSmqgklLyl0i+Saz
JQmnnktoaGW4LMoIRphiIUOTNtffhhrNlq1vD0b6KJ7GGr9GFNUARAvcIBbZVoMzPGrlcxY1VLZT
1/mDlyF7dkf7FLX4hPPqXjgw+Qs0610egTt1cVTIjLZCaR3uc9GLMI6GX3k73J0UZxtDpu3yI3dY
x7vNTv5qm9oxMZSEwmGDLIYaG0SG1e+VVgBXsuvz1CMFrkfjL1ROYxu4oATdkBT9Pid7te8AgRWQ
c4JeOIrpd8zRAVpl8DBqIhn5ptaZ913yzTppZ03kdji/emRTgSEHcULiFIXkce6IZ9eDuKMu1Zzt
fs1uyIHTUzb1sEW5XeCUkhjWFpTmhTfDvCiBQ6/RSc79FS3bPpvs+8D8nO+nQa5sTTDkEDlxVEeA
g+0hAHwY3yIyG3fId8dnQEB2mDwteq229FT70PJ3h4Wgkj4pH6oaMW7a/pwiLVzwrz3qPZCkWRR/
Jp1xgp5/RbSnFOfzR0N/ChEOPXHF8pMoVFEesWyNoZeWAXCc+doxC4e1T1NeWyu7TpMw8z7S3iMr
3ztEXW2Uo/RswxkQ03jxnAW9eJ2k+yRnBNxaw8uCZAs58BAHGUIqf2DP/NAjaBF9fOxrdz+kPsiy
76FP3yQanRe2wKhm4/ze9tN0WM175Wb6o57AuI/Hjkuy5zUpEgKkpmWGkYKGglNC3ZOW9hW+zyPT
bIReyZfomKdC0slJuu18MBp3B5oLedETLsGVwYcy+/aBVXRY4hRzx51Mh+lbz8zAYgTiF2QEhVWX
YKLhwembbPR5vd0fjlP87iFdr22xfsBVvsh8dXH4XAj9MBkr+vrgPMxm9oFSknFw9wMYIKEURr4H
wKo9iZVAgp5k6VAs0UtvEjTZ1dVLbbIA8HrUtDkQR57SYBnLCWXhfBAGYYZdbzEiqOsS9SwaS4LG
6QRzGHnrkoWtzQfLckQZ8NKfPYmstzSm2+joZ6neSDqf9kYOt0hIIriH2GOy4FIskaw+dOiRObEy
In+ivatYZSOBD3GdgkhovrY9YyQ+rLhJj6awI3SxZBkJ7Z1UiMjPzWIrE7FbeN7fIfFqAEXam1k5
t0KNRD9ZDC6rihahIoWx066WUud2y6DD9d82JFD0ZKI2kbuvSmLZ2fn50qH1KIlqjFSETYREOyvZ
gkmZ5Jrc8+Mw+R3KyFebSlU3nrF1fdRi5S7KkZpC+g81ZTcUABmVOuMzwqb3i9GhU3mOMAIQRs0h
xJv7Ak0spnjJPqVD7c937JGOV/FCIGYnBxY9zIfomVvKq5HiRpUtENDBYoqFFcBtcR5Ny2QzksDh
O7jvuU6wbtvdczAPYUMYZM/oiLRZsz8AuH2qCkId0wFABmKyoBypTuYpv4xj9irJaqEm3SDqSBh1
m9wz9nX7sdmhTeUtzWWyh/5JFQdlJ5kmc1dlVUU54mK76NB4mJYzhoDF2HkKVe9qr0AQOwgQVQ1S
nP8I2ZuK6VgGIsEEnL6ids8IK2d0l5Gw12ekSwH81Rf4dRigNlxZG7Ls9XNGq36E+Swg02CKwJM7
hEcU0N0W7z1JnGcn8oxjzUiCsYTKGMySpdRmkEfIOL90hvnDMwDUleSyk2ETE+7KvNu2saCsOIlR
xRFkMyRmkKKpT0HEY/JMOp5fQb5p74T8mEWoc8wD854PWsIYN0e870/EhD41VX+IZ8InHYwcpKxh
/8qRHjCu9owU3MOeCMEyZOZn9IkT0I689JrzE3zHX44GJ+CQLIKRkRaCVOOjYK4c4EeFbJXhSWSv
PBugHkiSb/XXBWhlojEKkCgcofirz2IdH2wUrY8TqQcZlDEGoXjbxRqFNdcVkTNpFK3n9BvPjnFo
7PqvRJLNhaZHu3aOnxVHYl+wX/UcknSHYWtdpH5KXKpXNqI+UjD3IPOUc7M8G9p6LOz0bwzYCDIG
I7jImLDgcDqltGJzMsjj2hBtbc48/C1Z74G1Noqug11K9DSZ0ffYsS9zasZo5NqC8SCi5hD3089M
r3ZqYtvn2u1wLmA+9UtR7iQfh/Os5nNN+N6Z+CdCTqLcr/EJOU5MkbLM9P7ml9IwmaY6yxcZGQET
P1DsoRz7U1vxnSzDL/RjI3MJz2bsC0aJJ8M2qPIcczGvplU84IzO7Z8Fm+l7UrZPqLaVPxm6OGQM
LndtNnuhskaCN3V5yOeUFaHDQZM75i2uja02/rQtrTqNTxF26sPCjMvHL/xKxS+4qCUpVz063y10
6wRnHstLB0khrrRbrHuPuT33wEgJIfLkDgISOpbkb81mqSdHHbybhlp6ED8qgTEUft6//85rSxXT
JyEIxnetLejERDP4A+sjbSyHMyY+efCq4oedZM95XjqUTGxH2bLsJrcxdoY3aPv1sjKSd0uXpRg5
8sGSsUpXdRwCPurpg2oZDFGan/vynQqquqhpPJdCn0PJEpWHN9uvk3aq2/XLrscJWARF++qzxPHj
UpQfec8eODdvdPTtCPKQ5tGQ8a+k6bkDNaLOocgFWAphIXRGumeLHQHFd5F7NYJPJCrpWfyh5Q57
gwk+o5Bae27lRxYbEtUdKo9BrfbjHBcHKXjRIZruvc5maCZ/JCUDIek09W4TR3lD1R91xU2+IAfp
IcYNETx916ux+rhTAnxiJDKs6P5A92SU1io/JXk08JhI88c/EE7XOyPX1oMi9oiAAEQQWTqFLvve
U/fa5ElDwLx3yguQ4IXClsKnicPkC9LAkwsFL8BfTbPV0cvnkqeNEeYOd8Ps43tBrVHN8mAn7RXx
m4Y38aPt2/jBzPH+JhF43bxVj8WEjsOTv8u+cs5O13/F3o+kxkOGKNM9F53Ur8iX72vH5zK13Ql9
RjLe8Cs+Jx0Tjl5X+kdmlnfNNo9QLuqDN7DxbZ4EdVcw1eQfUy3/zqswaeV7ryFJGag8IBudt6x1
PbezB0Wfnqjv2I4p5CJUfmnCr/oo/Q3fN/M6uLESbzuv5YX756Go5EDeFGd1SjCcvQiiRd3klEAb
3bH1CFoPSBJUtltl28e5rYtdrKYneHkZ2jp8Oc6sGUeviy6Nmjqg5jOrTBQAlv1YDYv2teSMyNyY
eiov7Rj08CF1Oe5ZEOvnvEvHc9LFESyveacG52I63rlUBolSJsII0b/LitnxWmN6X4fbJOt9U9Yw
2lRqhW7cErCaVDLALNaHhkvTCx4nYaKlV88GEh2IoJXEbYJnvqm1fQeMdp8XVkKygHcdcCmBgo7X
ENuU3/dO66sK/FjlfrasGC9wvU+WTXvVmAlGlKzGnKv9LbL0yQC4O/HBBtLe4+Jmz1ZPLc/GWsAD
5TYcZiPxV9NuT+zrg3VaZ15El8CBOsZ7d2ny+SfHFZHchflceS33AIGq0KRtKwSma16JV7nlxcC3
OuwVMXKTnZLyCj0ssHTGvTLias+oafuhIJYK5GpWmvOeSUIU9m9LJl8Xr/gmpb33pbIhB2YCgiWk
JJ0ZcTBuU1kt71eG+/7suMMpsZc3jAxLx2ouJ2Ip01wPR/aur+raLzLtuzKyJGgSySaWli5pPaqC
haishNVFnqKIKJyGB31+TrThib0xZNw2+8JS+egxdmJEQyKubtYPpqpfaqFIuCV3xNJbxCcFk1M4
g5jRnhbMi+FEx4csd8uTsBo/yTC7R7qCurXxM73uhnXtomfq7CSC9ZVnlg+aHd1QSr1YWOrAr1J2
yfVD8UYD9ofs/+FsvWy3U61G7uWWy1vJDVtemmRTb63q0Od3cI+3toCuUTOTMqfuTVvPvUruHBO9
73bmbmCFeK76NKdMggc8Q77mQHQJzrkK4Z2LmbVtn3VcY8t1MJrPVLMe0qJsdiz8XteRIHbRdhe1
ZN4Jd8PvVmTo4QwK3ZJZuT+Wjh4gECHRNlbv0lzoVFvu3ywFZwTgFUlehL4mtsZTpTMWT3PAr7g5
D4Syo9nUxIttPxREZvpEgDH8bdSxxh2n54RL58i2jvS/QYTWzMdy1O8mibRHXwB4syUBxZnWT7Ze
HN3O+6I4W/1JNh5bkhKxEUWXH4PVCoxVb/alcFjrafhXdLw70Ft8Jcw/BTTnY9qhL+y8z6ndtGfb
5BTdNAkedE8KUV6FDobLCOCpUyruKUd76qRxkBtNNVk96kbuMSQEZ2I7fMaNGqEK3Xsce3xovXiL
EnJPBCsyPkEHkwKiQAoEuDyewipmy7bE1GelNyRoLe2jlYCNRKpYttqvmthHH8zbYWPJMtyJ6AS4
0Vo06SCa6keDsWeUVl4AxoiMaoYDFyL+7rz5FdMvHYDeKF4mW/pGNesBU3IR2EgfaD/CKOLkzeoi
8425SA4sR6OQZXiQza3H+jzlIRXlpZyutkIOINc/ZWpcOY+XsEWcyTPwM++d98Feg4gs0FOi6C0H
I9vFPdCwZCqpAJMfrogbYFXVL7cEpdeQSTHCtMAQjxApt26tlj2Pw4qxeUpZOwqmkIW25gAGX0pd
+wvTTD4xkTVa51CyLt1sdUgMUDmONdupYO0j++bq5Ua3YtdMDpw/JEPpa1nUwacH1zSjhwLTwQPv
mA+ZPWXhIGPi+4ZXo3S/VlX8YQWT+QMpQihIihCp+pk+SgT1ZDmBHle/206+OluYj2PxAWTpeUiS
L08gRUiVziYfaCvHUKyOmbR2rsFYbi2bR8bg42K3h64o0fZYEULXfB52f5Rl7p1qI4NJ0OOTq0Sg
3IykIKaI7H4YRnh6x1XjVTv8mTmOz5a3jZGajJodGnvu0C3Q1+F7Fmn/JuOpg7DI6d2yXdfArmSm
gdpqK04F+Y0W0M6tXfVytAsOeZG13l3ytfibtpaz76dhD1WshzmVNBCQkbj8rlR9YJ/5SWGGRGmC
VCwqqMPEPDKoeSbv6DveZgVcR9hFUTSFUdeyefFuJmhJXrCGvQ+ZfruNM8Xkv3nPGTPqkaj2dsd4
PI7VTlneElSDQKMAW/koxveoSyOCEoGA5vXEHeRVx8KqL3NKWVqyQBocfQyjuB1I0zAfcjm9wCdW
u2boYBmo9pMklMZvFrjAljc8aAjSe425J3AnYAvy3rIkZ0X2kSd/zWGOj9PElT4m30u/1kHuoFi3
cEjyINqHKMW47hUdnFqULr625H/bxtHCpJaHUoyPtauFyG4vWqETpmqrF64MDrp8e7uEEcrG+rU4
CaoWlwd6xEo9ixm1B7C8bfes1rdySJSftFPi20nysQjy6ptuoCozwGm5z4OZ/FGAOlYcIChRnL8V
nsqOD4IaFAJjUaNVMGnnZy6HkLWv54ttiKxXv0T13N1L8Qcx01s36Q9yYsYxV/AmHDf+YqU3eQk6
2kz9XAaPUnUuNj/xhl/qyCAdp5yNRgZXgAjLMLMkmlryUQDfxFuU+tDZX15CqYmZ55gtMoHCmV7L
bSA+VJmxnwbV8S7Nf8Gco4qL8g+3iOVx76x8wzb4Bhol16+99tsVmHi7GD8z0At9gYCWzUjWaim/
oeYZ+1Gu72uLTgAa+F7DV4oEJKupkIwvNQ+PEVJEo3O6k92gumIMtDF/knukur2B8gnLKHOIiPWL
Wua7Glmjodfvdy9InD8qI/L8wnbyPS7MbYW8gWx0cWYWn96IY3sxZzhqG4p79VT0/m8f3mvLDyj0
PwsF1cDInGKnq+4P2/87r1oRDuhvYMZBgjOyLCM/oI52fVoaQTDfG8t79DLjlji5s688xndVY59q
yzBZCvIBtGq9OKyShpYVbxNy7J61mCUXdSuRJ5AAaixS8BHAtpJ1cAf1C+/Z25D+rsBUSWVy6Pl+
KA6ToFjkh1cQTD1z+tWj/lp19e+RCzwEl/jcmbTpypvu21HrL1fXyrdlhM2tyG7HcoZ3UzTJznCx
S2d+79Yv5sB8TZXVp1YrJMOj+r12NF2rWdQHwH3iSlzNZV1hZU2amMMGikmerESjEaPtj+qWufFf
GXffTAtfJqXDstq0xZ0FB1krQXq3V93KttFwlEP0BJwZSbJuZmRJ+QBFbqjFt228kk3Cze30z2y0
VFCq6SV1D7bAbO66ch/RkyPFpr3Lq8SPpurNceYns7eTg0voSdfB31UoriHR8qjoGIuddZdr72VV
/XBrkgT7bqXvWXj6yeTJ1gWNjLUTDj9BW3Ksti0ebNLCoOoQEtoPxy7OL15HUdxANjGbdkJWRk/Z
ey14IJNQ3tp+0hekNayfzzqv/VrKsy7neO9VKVN2g5mv1bZvfWd9owLjaMVQChutYv9asjWS7CIA
UqhdmkGcX0ZGpxpctbmHj1Om7cOIWm4YU3UCb7itiFjBdMYzmTtJgMWYKBX6EJhZ6hBT/gcqli/J
FgxODjFraOk8VWjvhQADJjydrsJr3xjAbwQOHutRfrcDERaAF5HltcYrTgGqjCwLuzx7wefykvIp
on7vmCKurxFUgrEh0dOE9rvDinWd2CGTm0d9sdaMGmDKfrRrIvfTvN7SJrvX+Y79aHFSsj+sbN0u
HUm9usHITeJToFbhcpVuCxI+Cxfy24gfM7LNJUYgpVqb0CRl61LDNWKmND6SU9PvEY1z/GnnvqV6
svXl1eR90eGnbSWMQVgiHPxND107KF+71ntcXY0ihntwpINakjf6OXXshUUGFSxFadJQepX6Noj4
OUxuXkE8QhY/UoVytRc6uuslJqBJwK6JFflBWsXYG4hyoDnIATLiVlzmTGdp61cRhwys2d23XhlO
WfItLeQtwOsSvzOHJ7gZre+ynvSj1aywCLG1GpoHx5o/TWeejpA7TmM8LKfKbj/aqLzJApDSqoiI
TfYUe7BAro0AVO1qGe6szNgRhpsHSEVmTCrdTzh92hmNb6DICvVxkIGEyci+cFUIcWtnQlM9r9Vd
WNW0h9pNd28vT7KT4yF3gJpb1e8ed48v5/LNdtcf/QSTwoTLqFa9A7QILYoIxdO4TEc66NdBmD/W
tSMAJ6fQqYfhfVi8w5x2j2mLn4MrYRdNxj2xx/exbVnb6XBiY605tVvE1T8LcuLcHbP8S87BJzPy
JAAUeSvq6dGNsoCTotxjIYrgpXHIajNvQovy3SZmJqJoC/SJQrbtzlGn3m3oDVdUEV4AGXYG5TcG
hqiPdblaO1zJE8qoPg2SPn0hiYz3wFl2bqFTp+KwdCkh/IX0aslJ7zdUB5Rk8zuV1MnLuMiamNuU
8JiCC99LDtW8IJM0/rJ445hKc4Ra4n02yAKUFszQfHoxUoadjIuqh5Lowsm7aR07LqmwGOrfBBk+
y1wQxz4xZRzb3O+Wbgk0VoZkttVkxxXau8TdtBdO/U2wMioqN7smbntqa0s8eAxTjvbM6n8VCRnM
M1pHF+qB03oU+eIK2p7gDtgqIiplID1JpSH5AJEpZDiZ4Y89raoiBpqhsEiZk8KYkQ7+xwEpEeXq
2hwrhASxNrF9QmMSIIP5ZQ3uLVN8pCUUEMG2o0IVisQSIRrS09BpKZTrPpaHYru1sU7mwLwdZhDu
RPW+pS9ZOTP3FVhLKscntjepHzG7C1zP25PfR7yMUTJ7Vb9mjIH7Smu+rXLkkv8rHZEHem+QOxkl
AkciGTyZkxDuVlE6beVzqdEraTObDJWlZ7fx2IMVC3Nf8Qsbi3YFtHJd6N+P6PXfWNywWHJ2w5Aj
TiyeSLu7JYNNFagHTTmT7OMWz/maPi9VJgAUZT9G7TZ784ujlpoOCB99vpThQhw2PYNzaur0Y0Lc
Qj44QWddfl3ylY9pl+h79BaQI+osOiyih8+3SXo06z03QdhSbhI2O+wqaOILO+UCbkne2HB+4i0P
LnkbJfA5KLTDbN9tXGGQZTivvZTMzHiKcc7NjynSTg6j5ntEoTnEPI5yDbsIYaUts2MaGxsCvEXL
WZKR4qblS5nY7IIzrGyJ8zMrrKPIy4VBEHKvxSXOc4LYrub522kOkXTHS1zEZwIt2UTp5YtI4/SZ
SRDPn3uqCBqUZFc5WbePPAY2KrvPa9rv3MnPTOEGsXIfrBlxVeHWp3FEZsPSEkDiqB7ckpiQjMxR
BycbQlMSA/qUXxhF/CNGT77IJQSTGbqM+hm+Q4lf6rd0VRqrPhm6VdI+LIgADQVWRwNTj935sYmM
CpQIP+ugX9D3VDspwWQ4Mt+lZAshCGccOzflKRHVkT9DE5mNnV87EHSjTV3czq3YA4+Azua615Zq
fZPFiHOzrQWaUT3nSRVULFO3belGsJ1hy2sYJaw+SEGShIgrTGpXw4ITH/2s0P8EQpOfmF48ROOz
99ch2ehO/iVaASdsp8U+FAr5QLouV02lT6UumO50MOR4DB9nZfuzBehqC6neQ/7/URa5hGxEfVNb
X3nqMm4wdG1vCNEiOUpPJV7RXdbuzHmow0OHzQAgewtq0lLEItBjkFZextlZG9InEoZSbsds21fy
hrmSFxo7mHGrmy+4gb8LC2d2tqGLInIt+Z7QVsKpPkom+DT5GFKgP/Uz+CizGS8oTw6VV/1qsQCf
5g5skTD+TTB/4Zx4Gajw9j1Xa6BTYNua+mqckLw/duud0yNrno3dSPYNFEoKZIMZib+Ur+zRcLlv
u8x26b47so5D00NbYrVUJxZgviHNmsBYvl2TpivFG0WMRDewTVg+ifutEHV1LQO8/BypBqGJrR9t
Lu16wNlRMwTfEQzcBdnKnjGrKc/sIo0uJZUmPmckwIkW1sZAB+YxgUVMaB2qiaRl/Ma+1zdIBw2h
w89d92vPzdDARge0RFySXGQe1ISa2xYllYne1NTrL/41QVBDHa85zex8BBiHQ2eBLZPwr/mGlV7x
thQNmkYzN39vibIBOZzExL/wWVsPuvVUM+1jvkSEJxqKad+o5E118m+St08IMPQ5QySvjd1tTbBk
cypoEwJTb760Ez1E2mFEErukZ60hk1xnrzNc9d78bEY+PDp/bM0UwYXqYdHM7rHQIIYZklIsH7oP
o3atHRi+KyNlB92UWrjTUTbOrwa1Hil01G+a276YrBsOEaGHeDrEK+68P5klEiCPUDxxkJLCy3Cd
YSruw2lyH7PcupBf4h5xPHxCwCPQEZZJdiMJE4HkYrQ7PU/yW2ywsp3z5MnQYsgkWoW1pdtco6tw
pe9Jpip53yXQlrlqchJu7LHmffXy6nkiKycbRrJgaDQZHiVn1CYNTHISIHPRPk+R61I95c+1IKwA
esyliYae3N5meYWDv8UPMR9hVXvmim2JPNfwlKATWozhUhRJffYqjQ1SbK4VDr0BlGI3l8SzDNmf
MnfSk+2t89ZR5kfLRl5QAcCm6+mQBcDv9YSR/oTSTU7ctGVbTdZwywfrJ5meelWQ5NoVJP51v9AF
xqfFnh/syCPAt974xDOWmu13oz0Gi216lzpv9GufevF+ZLIdsVg5DtH00EJuPMZ2gzSrY4yTILgF
DSRQKOYZ/JRVq84DHD0TJWdcHJHEe3u2GHDXtpwua/vy71ejocfnbiTC/P/+f6eJ8lBKrzhmUJCT
/kcrsfisKPjBFMSBgQjnRcwoiXJ9PvQjodH+BohlnkzOQuJFp2LoCEbwqB5QodsBoqc4LA1TPSEo
dLG+8udwHrFxybMv4IPmjpLf2GkMSX3sNi4uxTQ66gM19+zOJzAQIc9z+Y3qn7MOAVxOUuvrUq7o
5UF6B1Xv2K9m5f3sUiCGY2+ud4uYFuZc0LJF1az3itNtSsvhJZ0c+Wa6h39SPtab6bMF6+DfX6ld
gxRcgMvMZbvlJYFOYDYkMDg2KkSjq6y3//dbrr2b1jr3TpkjBPmTFRvVC5CsCtdgQawKRi4doQQx
SOIW6W5NINJ0GOMZmZrhXZQm45sqB+c2WhakgTnaV6gwL1HliVNu6q9lvlrST0r3PCUVWvzVKa7e
IALAhIRjrhF554KYp3jm3E0L0j3+++VfnDKxKIi6nHTd4ZlgRumK4YQpTxCMpSQkNEkwbGkCg+ym
Yyqr4q3B3Z4T7P4yT3rxBo7kJvLJevTIObpJc7y3C2+81JVx7AZtfiFOsCHD/j1f1vmlX+wiECVs
0H9R3JoJZZAV664f3ZfGLmF/Mn7+bfD0uqIozwI4y4kINhtgmlvsV+kMO2mThWhvUiYH3chuoDo5
ZkXefjYZF6Hble8YzM41pPVDjtEjLJPU+Ewxi/t1RTBMJYjcXoDSoq/r2V2l/XNhub/+gUIQ6G02
37c0rzGqAilwMBIz+l88JJe5aVfHNjGy4z/+xr8v/0LY/vtbgxWAn6bN0WAYdiRgwEMKhRKZkOY3
b0niq+ux7bKRPoRK9DbyPSLdsUboiGnkdDdbKO4Tl/RJimGXqEZdSstur//94kR8qKt2+3lJQnAt
A43I/36JN3nq5OnXDt3wqfpnkUcZ29MaQTOQ8MUDjFQLrUDRs+IdAKwvUBaRltzyVG0/bnORMStH
XyeLMbA9FONIo4rkQZb9EUt6fBRWa5+1PjHc3b9fkrodlPhpAzI1PZ71Ol84BLkgbBgXfdM/LwXy
u6pZSPfZIJqajL5h8EBhF1syw4bwy7QPs4GcsPPGKXrjYtd8nuXhmYYNHUu2oXaQVDUP9nJZoqoK
dW2jis6mHtR2lT86FrOzlZ2DwW3zb5PQpsO5xK2814vmAWG9+mNaZAWVQj7X+gqIbyHwL051eCpL
gDzdJeVy1Q6mfXPwD9354RSWDLB+NrPcMhPvEA91PKsFdglNoTtumZy6lfc1Q/S62NjGWS4srAoj
cz9W6XIasRBQNiS0MWVTby6WE/wU5HYzUU9NUxGdV1KJl9j6Aqcq0d9tr8O/L7GOBEe18x5MP+XH
ZhYeTXlFUW+exOYBjyNmtCnZDC+GsfbErcZinw+f/zksCtwD60x8nsiKOxsY5gRbZGCLoiDU12YM
/r3z+tqTlJOlkreQtIvNStRe2F11/dHsjHuOM4nll1U+sWgUJIxFDRWRbMnzsPCI59U1I1d4B59t
BnLrsT7cJq4961mkJt4FrW90MUxcr2tWzWFm6liEc6BoMy1n2drxC4o5uJ0xF/gWdECcjRGAn0sv
GqqKSTkpSViHRpJKY3TP//ky1c1j6tTIh6sJCUD7NDEDeco6omYnL/UO/bp+ykZax8GOqoNJ6cek
zHkqCdlFnqMmFMNr87BOWc1JNp+yxiruvFHJOYaHvccTQL56a5wnCyJ4KMoB1mrakjVbR9nDXHct
ckXxmTcTA0IJDhgOxGsn4/GtcboslCt15SCsdyPt8ApypYrKHg8gBeofhs3aiM1CSt7p3SFc3JpG
ct6wg3xYsyXDvm+Kkz1k99Ra61u7mD86Y0pvpJqfYngv32shnjLGtSQLs93ZUn/fBTXW7n8YO68d
ubE0W79Ko68P+5DctMBMX4QPho90St0QkjKT3m76p5+PoZ7prhqcmQMUAoo0UlRmcPM3a31LGWW+
QSa3DKYpPYjJSWlEHWy9WW+hNOcpWQHVbuqbnTGIZQFsZd9P9EDI3Tm1CzwyLakduT/qq8Qm36qo
DGbCvawZ3lb1tkUJfk4ReZ4xkfBaWvUDLtC0xoaA0IUWYcXKHBZfWKJLsqW+eDBuktQJroz1cJQy
6NpOEN2f62iwluRKIBgbs+RYKZkLr9OmVMqGAwGm9ChjyVIrbsZzMhPexv6Uq6ayTHtkolmiaEeu
QumGr41akKiCCvqZ5Gua6vLWjeCOGRhRm1ihialn7JPd0Ept+XjbazDZWa41P2BNm09G/NG3FL8m
g+kS0cU1qPHK6QghOSdCbHIZ2RB+EZ+qGemAD1U//D58EvALLVr2O4PDZ4aujBL9XqLGCYuLoaE6
L4RK1EMxfreQfOiA+tf13Eo8glYmSjuPtyasZuxWGvuYfh9miXqFrvyhpciyykBox/oBniQD+Emv
klOI8xphFtgGA+uqDSiWH8CQeI/QgQn28RqWb4vSH6OBqTVfNkEAODVYdo1qnp1aiBG7OhP3Tsd2
JOscv1DR+YewF/tHWDQ2ZAZ5HWlplqNChylMyviZZ0+i/bqPsP4XaEwWWMj01eMX6zvdXag9Pvgq
mw6+NYot5smMKs0Waw5sHwMRCP8ubBXC2WBkczgwBiUtgVAUKrDY8pFMyPKX1LnJBzQBjxOq5Szc
UAF/6VrkrsLYAVcy2XgNmjngKMyVJY6jiaK4xwAxSozYYfQ+A9efioABNsWfvbfpT5ZqJ7TD40HJ
gGWhBnTN+N4hSro45FxLg6NPcUWKU1wzEXqkcz4dE/ISVNUQAq4Av794HP5jOCVLU3IdOClSi8Bt
tcPjYdBH+m83yxnCuJTJREqyp68VYoMM8mJcHXNYHXKGuCZ0pLBBy+zomheySlxDAQf8OD8MjSO9
Btqi6UNnoI+2Ry+eR3qJiM8WsztLgWAbsBm6cKOXi0G1aq+Ms28pILYT7pLcy9H6LKSwVC7SMGNW
V3XcZFFQmLj9tqmU03ks5jK6D67AftxtEWjG795HAqJ6yYFfzKbGV+AGJoBtS97yCSo81d/jyBlC
6ZltU61zLb34o9/sTSC7OADr4az2MXpijqJt0zjEfKJ7JYee6THjMFYxfkaAYaKNuzYojxV6gDsS
cGVZ8lXwWdGh13lubfPKIs6c4gMYcHMEhdzTi6VPGQfPCkNT/0pBU23SGvSrHVuwdLrxiNlF2Za+
JBgliO1753BATMnc05sRzaYVksSnR1udbNvG73ZG3YX33Kd+kLiLi9heTlVUH2VthBsx0y9+v3Ly
jr4P8wmIfPc6mTo15kiDAzoiBLTTGOpRQR5cxZjc8rqEETtfMhpGjl06PxVpF25HJaqWSE38A3+o
0Kwnq7rKY7AXqJo1U7ZUfMUunVNxgqJhKBipRATT/W+tEtE3zufkyNoz3gdV/lYYDCqH0BFenFnx
kb+R9rcqDdKGUn9lp82AGSh7dXDK7XALprT+YHCcEeX8IyUyhuDlWgC7+/d+au2LWTC/UJlUBhj1
Lo9rztZLbRXbjX3yeyP3QlV/qWPd65VBfesRVG2a1njCRFtfSEo/65YF5ouqdMFLG65WmqWrqipm
FS9ekQwFMrkQ37NphOHkptOO0AWuVC5YBoLxcHz8Cdb2YP2cvUAkSkcXXF8W/OjAuhJtQCJhfhhS
X0Pm858fRh4HmMkswApltPGDuY6TOvPatEsWvTCL1agqWzWyBDmvLMboFMQu7lxx1WS1GWnOiIMb
t7KKy2M8J+RgQfAPdt3uDLum5IFtscq7OoEhGCQnwn73HGcrsPfWs1p0zgHTj7WMmGO/jzM63rHW
mZtbN4ep9LZtMAvUFnxXnC/+cTTb6qBPdXd14iLbO9TyC60LuuvjodLEKVCzTzWdbkZms/OmuCTh
9ZrOlNpulHCoTJQ27lgeIqs5FLGZH+q4dW+m1W9Q7JpP/VRVq9/v1bYwvsE2I3SIt4PWJMlzZdr8
MgLdWaEFNrbQM4lscU1SBgBAoWseoRPV7dIpe/Ogt2k2a4Sr9YT36VCUGitzV1L8TXgEIJXl97iY
FJL4anYWJsnfVj7FS58MpW1Vx7OTqg7OjwdLaMG5IbvFq5N6z9JVXRVlDd0l7qFmRmJArKHHyo0r
j1oi8e+uhkRPa9H6FvZUsTDEMx1X2rRSAldZK12U3IXxnAKMQ+FtcT+EFtSwJd3qhcMwpawSSuiE
fLRWY+UTa9yra4ZOI7xtfxOOxB7YHNqLcH5P44EF3AACY21RdtRBLb0pGtLjMD9YbfrOoUDyVRsl
h9Iuqo1bTpi70WE8j1QNrdmyIh0cuSn71t1hu7lZUvMPrU4HaCC99iTe00U0/0tiFuFVdvU9BzR3
MEUbPkW4zZeVnoW7rusA2SCe2iIZQpmr2vjYGTVtbBBASF9Feu0t49wFqbk2yQTc1JDKr65mnR8g
qKQb2k3UqeMhahFtkX1jb5uEnYCVQt8Wdf5atVUf7E2zdNBVdMUya9LigEgsWBHf1C8VeqdF2RIL
VjI5zQs9O2eZ2d2wPZXbGQ2DdEg/+ZF5Y8Qjn8TELCOK009K3/6dBJhdr6QpQDyXO2s5HhRtpPfS
08rTevcrHkV9bMLKxnHB3or97rTPfZRmWa2FKzC91dWQqr1V8Wd6tRUCuxgDweRdWSpxnl1y3yTk
JdYBdsFyXjxeOnkUsPjIhF09nmKw4UTLQ+a8xHrQVtLzmDmNYWtha+I1nX4D5XWXiDHTOCSaXeCf
FkhhLQXttC+AUdq+OHPsgn6o2gCBMjbbeFDktWsgiokAp0fZuK/CoKxo6PZW2uSgTpgV9Uuhk39F
uUYIlvCj/RBmTxZR3InvRtcp14Jn0YfcgGSsbLUUyWChTfVBDcnDDkOTfbxjrVpVj76hIgVMgUDz
PA7Kj9iSyjozzfza2+H2caAqTblJNKtnAHEj5kA9WPaUHMm4OCF1n+epMzY/wnRick9ZKRrCkKkV
8vlBV6rSfe8OxhlSknFECwZnwjaCk6FH7PZdtsWoUptqvBpWIi6J8+6bCtVL3S9tXbF2adSeNS1j
YtXwb2AgZOlC98JIRQhvlIcyiy3QkWqLyeKmth1b0HmqRdeyYGKinLW2eXJLP+HANL9Ja5z2Zojr
mL+xY1G+p68lJv7RaOl5vZwYFOB+cYPt7wQvtFr9TmNveRh0h5sa5zTDZHCNYvo+TmA1HhioVnev
pVCDQ+aboWellOqBtPZ6kH5WbUeefIxOGi6nXJtp0rGwLdyL7hNt6EYqAA5a31rvADMY0066qHIQ
xherntbFe3DbLGG/Q4FnU4gbey0rpzmWiXwNMUCe4/nBktZlMOrcq+CJiKDfAo43L1wAPYiheZCJ
jy/zKmkxcqysD2JlwS0kffg0/myxc5A4wFcqaksyqkW+S8c9poTDOTaa8lqR+czoeZqDirVXv8mC
K5Ck6G2OsqwOVa2nGx3RATwu0FkPK3I+5uGp5VxL8x82dI9GQ1u5lFrkkA/zn0+zyug8AzTTb/JZ
ohK0WrLGxcmT+tvQWuZtU75oOtpbUyGZowXSwi/UkEsDWvBWd7n5ygRZcjHHThMEGYAiiHG9RuWL
GkyeEsaowtKnWbF6xuAfXR8PyUhBYCWlOOBJVl4QBy0y9ao0dvjTjfGG4/n71BO8iZ1CLrtWkF9g
GNuwD5gfwbiCIoDtb+XneDMtxa3WhdKRRNGWDNynse08/7Pqi86rq6b5xoaaa9X5ZkuMp2XqZ0+u
Ux4tNaQPr/Np4yeugfK7qnem2tW3lHhCW5v7lFF9L1TB78uN7k7Gkt+W3XNCbEk+KcDsKiQBZExL
r3WqgPuOOZJ1g24nMMDD+RbhsIjCMePYUA2FUn+rg7bb++irLhHN8ZKwD+hpgzEdksj/YlKFZtx1
Ia1xaHIYoz/TutBBO9TmZ2XwzF6twLIQafg7snSOxlgohn40FJgemWb9yO1qupuROINZNS4ayn7N
SLDyz89SDLJCI85XhU7wbcrvjFDt99xUGaaSqLARg7TfW2ZDsCfNF+Zp2FSNNzB4HVnItnjKYqiG
CuvzAxQDMLDsPAm/fBfKWO1rTDyrnPM9h/LzpOCDWj3+FMUsCh9/6hn54c/t10aDTDk2I/32eDCi
GsWgjYpp/lA7OOl53svWlsOSsmoOFIvZvckm9Rpxx25jCdCUOzjVcj0CHOhUdGLzw+QCGGAW3Syp
KW69lakbI2H/D8euQKKDJd9BM3BEYmQvYgNEg9WH7j4LJw0nDR1B0wv2v0RJFM5w1CYEnYZOOTS0
e5rT+PBIW6162h63Tp4tiEfvMEje8BkrFAMgKiItbU7JSPXds5/fpbB8N2aFgl1AScEKYX9WWGyu
HaV0GXwweoxujwfWtsYunF+QnQv3qn4Rv6VuIiXobqbAkxgysb+hWqa7nKuyZICvUmjDIg7i7FeC
FpYZu0wuFWaCFX3tr76wymdCktao5SBsp74LPcyyNngbrybKMzvtWkTNBcEB7ucgs/wo7KB8Wxkt
xRSCVeduNfwQywGkA9kn5bFIqhvtVfCz66jHajhQ6BPk1jbL7KWK2dyjONCQUUeICsFVqFOzHgYF
04K0ST3hFUKAmUzepwH4gmZE/pESFrXpUA6uIa+ahFegP0/s6luCu20pws96Ti6qqRBMWd9yFf/v
ow7uCnl2UYfkcA5dA/EWgS+qRsOlOj+wLSPbtVGdMnvz192gxodqcGPU9GRqw+U4ll2ZHag5DqyE
NjBi3X04T8u0KSx2jxuHjJC4+FTe61QpvG6OGDHUvFnKzHUOuF3Jb1bkXU7qyL0fnd5kuAjPMZZ7
WLB0/v1PtQIU0g9u/WyiloRskh10LVMAjq+tKugXqYoeYBwL7Zl0D3S/jdQ2j6edTqykWmtPYLjg
ITps081wcH5WZXeJRFe89rKst1JxkGHXTfwcOuMPITXzLBMzW+A/M87ZiLspR1OzKyYke6u2GNJ1
MqondsE4Q+a5aFVIeZtBMvSNfEwxA3kbdCv1YBMBJotsviRolF2X8evMlPaou8MIWJBZaJY25g81
Hn9Sn1b3BlWzO8kLx125A+CZISUu5UXaHDDKFJVEOjMbZxCFY3kmqRuShgwYMi7EkclzPzmvsSJO
7WRlvyTUrMDQNyCB1Dt1u3ZHTIHMX0V5bbhsFGwYA7e6mGWQZJb80AqCDSuKRlWwfXDqZDp2ho3p
aP6xZvZw6BwgQwIJHXLYVt+UovqJLQRnYBHsOXocL2TNuwomu3tSmdvUmHjfWOIiYNGwyJN5ph8Y
sWTrCTfudSg/HVZgSzgh/RtFAGxq266MrTPwC46Kot20ehGdABxFJ8cv2JT+87lo46eaocXu8aF/
fvzxpyIkh9xQwCq5md9vgNmYuJvU6fzPB5uY9rNt+R+xEjS7x8dDqxtYEmifqt4kym5kCH0YUC8f
Rkvqe781tDsM0u6l/VHrKARxEODUrJvxyk+abZ2jkopHTuvFz0EmuY0bfevAI62C0Ej25C0KqNhy
h+lrpw6UFhBRzLvv+6dH3E7HIpQ6QwM+VrhPRYyURxcfhcBXEait8aLH3OCjXu4sDfTXo19Fkm/s
iQrbFOxtudxQzUmXkeFjKFGpcD9GPDH3SijNLfG3GtHLcfurHEm112OmCZpVpAekFLwdLLiQHQO7
x0OvDnA2ENjyA39hLLB3i9Y92fOD0qmluhqk/sX70iBbQC/U1e/P4JDeyl7FCP5fXw3uawIXMFGG
dLK8Dvb0wcBD3z+ePR4qkNE7bocld5pCK7FDoeWqreFgkbi2MgSuyw7nL/KBWniMzW8y8Y3L40OP
h7QINS5+cDt/+oTtNy+aVV3qEvS204ThSZlEAHElfXOmqvU6tSN5XlgThZb+RYhg9Y57ien/FFj7
ysyy93GVzvvLwrC0vV2XV4pVJsO2btyl6Oi+J814RTHDO0xRy5fIzu9T7WyKthy/E+Yp11i1WWzD
69vDptuMOHqfpr7gHu2PYvOoruP8gEqaHNVAeE1aoXdsUmWRjrWv4RTlSGdW9WE4IR2Ynje7YEQm
AUfuC47VbLyrC+g2on5TVXWvBMCzpFY8QWSRS1HyDOQoS29ATazQJyxji7g2rkkcLCtVfA3WG6N/
WlPdjkmsxgVIfYk02YgFgvku9oSOdFpRa8+e3cestFx0hOl8pqJRtRkj1OE7bYWKJd9kHGy0NqoA
gRLEX2Xw0DCCTsQRxT8Fm+CdiBxAd2zGEa2sQhuSqhXjPncpNx00cyy3MXSUwBRBsxQHVcir3zdI
mmRYLosRbXXDzaLoSVKzXSTBpiIWY0UMO0tksUQtmcBZmO1pTOmQvTc3y69Yhs/fmIP8ZESRrF3F
+ZXP00+jRZTPin/ZajXcDhrDdSWp2cKQHrkPPgbm3yZ15hJ/MFsaIMV1R0w5jiuYxoz3fPcyCtIm
zcxx9qqV7CMDZAkL0NJLTbF1YKosHbKWAms4MsPsLhnmtSIm27QqpwZjqk24T5mF68mktW6Ro7lk
yx5bDC9WTAHFnexH4DO2CZjHIoWYrZ/G+O4jf1vkqlaexhKpcmA03a7Bjpz22EIZQHqDNLLb1HBc
ROxzS4NR2GyBd414TyjmUbb5sQpkv2yo00n8E1AwIu6RzN9WY/tZ+8Q4UFMD2C2Ca6sI96iS2lA6
LUCVji4/KnFqU80wsVSJTG6x8YY2svO22Meaui0G0iQMRyqbwlTB+kRDxYGPqcuERr9ssuq7SjTU
Iu0qQC966a99o+QrGG0q2jmyk3IZBmhYLVTSgyWM74raLX1XzqGeMfBgTe4zlBy7IsKh2YlryO72
xQktfBcj2VYK0nVhI1o0G/+KVpjh90wUnXxlll5xR6MJ2qhJ7+6rTr8wg0m3LCMXCkj+vV9E0b6r
lFVNT7NyyBnA6AV+bSIiEh+V8x7W2bIxRLPuJ8PeReUqDD99fON3At8XfVtG+6mFFWA4/C832AO9
vMGjEMTaIp1l33hlzAb7FBDaVUcQ9bGHyFgHDeNSTEfV2IJ7CewBcCvr53FRF0QBNlZyh27A5irr
PsDYfQfCMYJQFM2mrIbLUGKSwyCazhxLDWXWarSHd8cIISMmtjOrnD3HTF4Q7BlriGecRR2Fa29+
0kStdd38sNBErFxroqQZNsaUaBvRyWZekiYriyaYOLzSwEqWbVTR+Z5fIZpMAcax6QO3OOd78mam
iBPZS6KwOs5F8I5DlVFj8UnojLGxe729CHSktgEtcSqbTxzn5mvJQVm4YjtN/lucYRatRxaVJkZM
b4j0d8XGRldY5jWItAzTHAZsJTQ+I2LCSepSvrsMSjf50O7ssLuVUIUpi9NNUuOz8DTbTS4uHVI5
uUeNtv+7CJtt3MSkS3P2gori/WZUn9LpPv2ELaQ94o3pAjIxyrHaghb4Edr5z8FMZxDIDEaCur4M
UXOdivlScFShrU14soheunoPDPht4rbcETKxbu3nkvnBRcQQ+AMd1AIU+40eFsYxinyE0/UAQIVY
Hm4AHFV6CdlGwPuq0GlbI44ItSNsTxZkRvQGSQbdUlrlT/JvzpGwyitkdWbGMYAjphqAIuvkQ85g
H4s9IlNcrVpptY0E29w3qtJ6bW9dxtw4lhoyeHZEV0eHU264U7RvdIsUV2yeyAjGbx1QUJQG3akl
2WlBpiHm3C67ExOE590vv3cVOoyxwgTqT121CnV9PdW54UE/RPQcH3LQ47Oa5zzY+dVtm2hN3OQh
qbQvhdHPOu/LXdKnilePju9ZXHoMdaZphYG/Z7JTU3YUPcLvFjUy4PUvBfgj6C/3UDVOhCZdfeOd
9FZFcAvRzm0cCw6KITWbS63PwbPyE5NavSp0VHxGgSJNMeGJtNkHzDVYhdEyrwLM1GSzRu6rLOc0
sqx9SirF9Rr/UtU4rfGJlEtUpaiQTDYYbgJycOjtS1pBpBmDHg0c585GXBXJvYMZU3CvXbSSOgt5
6j19L6SS7jEZ4uIP66Oa5u6ZFJ1o7TuENRj3NiABArL6adK51rR6jE/KoHwNaXMpcZ9tS5X4iLHX
vso8f2Pygi7KT77KtnvJ6+lbPelnEeJlx6JTGsifqQhn0qmAe+PSZCeQjOvqfWhA07Rq/60aLdvT
JN60no9jrIVrm1IxThrXDkmY3s2dChbxjZrvMpvrw252bNjXdh9pBy6tJ4A+dBkElfbDiKEAQhzi
+W08Kj3xhv7WiXNrD376aNn92UL976FTgAvuR17mkvQ8BjhNGqXKvTaK2k2W815KcKMOI32GX2Xn
pLc2GBk+pkC9Nl150YJCPzky8ao62FlRrr05szwEmU6KXDr67roRLypSVjGfe+r9IGdoxbGOZk5n
hLsolIj4a+GrZ318GbURcWl4NG0VcWLBGawLLEq6gV4Efrqi3vHh4V3HDb0bovynC8cnVlp7bTbZ
UlV1ps160WwdncqjUnp16Y8B+rLGXLe4m09GSf+eg4OyauJUWyQjXZF9MiLszl2DttUgQ4EB1tKd
7fiILFfwWW+TRfzFZMe3DhOYPxyn5mdeEiKRWcZGZuq2TIPvvlp+5OaAmgksAqN3uBBafCYUONmx
UFgkylZRWga8SpCudfwXWzYtt07RX6HUxU7xU4/L79HQ/SoHE2UNlpwNw9oeMfN46msQsXZafuHI
+4pFfsMNhROBncDOwR626BqX9b4blZ421KVHzcQK+VThf1mULoQfUZMvgBDR3DjsKp7LQX/ToAtj
5c7rFdPl1Ae8nScFUdfRdEdci4M6IZo3Akwads4tThFFu4ULkgkYxVp3ekRgJgoy02iXTTnss47p
rK2RD+NTCN5rg92BpsKzHFZJjK2c1dUt0sAhtIxPl6YZHJpaGvte6baWtJdW7UzHOktQV9WudTFL
prfTJUQk+9H1yg0D+Lonjual4eSqZwClbj3ztpbnCpn9lEL5tTpn0381gdasdQOoQ4OKpEAp3HRu
uS91zCrGEB5jWfBQBVsbe+yEX4uAyXlFMWehO6W1qc0MQKOi/nCCUruUma9epnzZOEqwc2FIelqe
bFBTUfqM02s4QRitjeQ7lh/lydBksw8QuywG33prWNutEl+7M0CwEKOZ6Q6libkbpQNOgUgcm6tk
x6IWunEJmcQXQ3/JcLVmWSM82uX/E/YshoxkRqg0+QasZb+v8KLGAak+o8oUDMZchKldYSBi9gjV
iYnJgvKM1U88W0V56GxoWAN5yOGrPqc9DtplyMN4l0f2nl56U6QuyxVWmbsgIUWhmO5W4tPIG8wc
x/8lKNP8bzFnlm6itDYsw9FdTYg5XetfYs6MAb0hu2feTWH9wRSSJbcZNRh5Awwjo+aNpXn1cy2/
1nWIaTopggvbgi+18vtLC04xxV0PxZpx99av3XtJC3dCFv2d77W27TjWJ8CmP4splydtgI3IbQ4o
E373ReEYyqkAhDT8VyYeEnAdu1kKh7oawqeBgwKLdns0DIXZb38UYUTlUkNjYVFuDoR6O/4z9qHq
faLWWCKjYtsyAHfpaXU2DsafDXpRVTD1sq361hEGcamz7Clicriwhqg8hzL/YCJH2NWgeYHJyux/
zifT/1s6mSNM1bZMTWDotFgi//HnC+yG7m1s2EoH3PmSeCBvIEj9W2tusEfyZpB2tDEzdZ0lxnjX
RIM2I3oztfDEjVPZyBIuIPPDI+YHDbgMZ2GuMxvPlB0BJurbhBMJN3X5v7xs3gC8riIdgyLff/z7
X5kbuo5qObptW0JVbQaBf3zdtbSAF6Ut8MDHykeqTXLGsY6Czh2tI0qz7M7x+gMzbL6bqBF/q3og
/kA4Uwyyj/D/sXo3eyaJNeHwY215veNKjxDnNXqq5NnQk+fAJXU+QPnM2q3dcB9qUWxm6h2Tpnpv
saYpEorehN2cHA7YDmrlgJlMXzvV7I5tHve4oaUOvcIMV2YD1BS7FThLg0CGogCQ4DvREcl6dgiK
aVhV+EAo9cS69avi2rSafOIHYIAeI8NCKUGVybhkm68xY03VPDpEkBuXKABNzJ99xE1n4EJp4ohz
Hd7cTgIWg4KHe6sqHYffrglXrsJIT7fYHLoctlISafOKGnJoQRI5EDlONz1xvQBLI8xcoLz8HTpO
LV3ZxoWQp8kqwq0RjsEyTI1mgyOg8sxSIUVgfng8BQT/GqPE3PzzQ2mYhxumf6/QJtjsNQmDQG5z
JGrN3/X4/se32qFFEgPJN4Y/hRdrfqhyTMy63h6nusREUtBca4DGV86Ys6BlUcYppv8iL9u5Ylkg
YpxxaB30zhPzLeJJNHDtOv1b0jUjmHceUgk5ozUDHEVWfH4M70pNjHutQwwTMIpZD0qe0kS0hKlE
OnORAnfx48HSrBcU1cYWt1e8xo9UwIqp7J0rlV8y7jKc1LBKyEIsCPbiqZFEl5GFkiPVwZuy7N42
ZrVj2swkWDlPDclek9BPnYuYFQbaN41qdj+GAua8VsZkMhAUMMjRuul1ifjEIasCcIZ/fDzkVQpm
w5aAWY1QOWZqQVWvNmTfUCne6r4ULxFISFeJp6cpz3UkkZO+CqgGtTCwvweu3uM8A+IiAlKG9IFl
WVP1SysieydlZs+WFo/CyO/CnYyrXp4Sx3UujV4YVzme7cRQNmbbuJ4zIIno6wb0rrAGhgKm8MjT
gVNf1uPxOvCuPOKyrtFpmwEEBFk3G5Y4fruY7Mg4NnSWyrzuxayWeg8lKeUCM6TpMChBfiYSrWIB
Wn+CTSXi0s4aXCXlUq96zRuEixuWYOE78x4Wu8xzlwxZY0btBELklTYsk/k6aearI1+Tm57uyCIs
3jqS1hcBCzpRZ+XdAIwI6WMiDGJGIbATc48mFo51D4qVTLAKtj8paaCB1W+OBrrD6HQMZpC4r2mA
36HIC3sVWnMXFqXwBqWNFG/K5NK2h9rTMQwvyI6QmYSPWztYwWMUIiyUI290gg+JuBh9zXicJgMt
MrR9Xa+I+rCKfePE9V4nJ35VML8jgjuS58iXuGELtHB+5bLzmT8Wc96QwIZ5ppYOzRZNABpWp6r4
vSriYCvumai8hFdbhkdUIL8IjR9Yx58oe4yjb5gIcNP8HSWBebD9PoDXVGNpTGS2rg1MnSPdsw8H
4ShKgwZLzeU6IkdsO2Q5EhJF+0QPMn4LZ+C7W2QGdMSeFRSUY2kOmKXRs2eIwVCqOm74he9Y37F5
LfcZHMxVz3GzlKMClbRXy2sspmCH6fdgp668iKg2KbfL5KUNuUSUxiuMLD0ij4w3nXTUs2IzqHFq
N/WEjQ7ZKPqTwMe+MlArUnfGsHlGL3Hi+L2dEdRj0toEMWjMZVBsYKhHjaL77c+Hk4kc0GkRK28E
JgxQtjxnRNYEAddsX9ErHxgZujs3G+xtpDZfXdhltygdqnOuqfaiEaI9o8E01mMjoqPZJ+Ou07v3
omN20/XYnQd7WGVYS0ffkm8y/xYZiI4DQZdU92lBhQXDM+3OjdnO+yGl2GI46S6O5Xp+qJ0iQmAu
vm8o+zF3aiJRwoXqC1S1cL/OVIPsFCf6Jq3PFRx8dbfJinb+gc7LVoG1TiEOgg2G9VFCRzrGPdyr
Jgh6r54fDGaAy7bTzTU8Fu6gdqXtWBdmzxN88Z1Ny0S6EcWu8IFLpTqUJOCe+4iEjxVJ9+pPpdsB
CcoPTJuqbWb60zIY0VuxpUArnmUng5/CW9b7IFl9f/BYNeu/g2D/LwHewWfxj1Bm+fd/+9dA7z89
/ftzkfHfv83f86soxzpiPPrH7/j7KfpVF7L4av7Hr/p/pYn/4W/mX//Hq1v9aH784Qn+wagZb4xM
x/unbNPfr4L/j/kr/38/+ZfPx9/yPJaf//7XX0Wbw0u6fwZcVf8a6K27/1LuzX/9P77t/CPj2xaf
6Y+6lX/+ht8J4EL/m22rtmvbjN1dHYLhX/+RAK6Lv2m2w3jfsGzbFqxY/vqXnK0nKd+mxac0m5LL
0EyVlHjKRSSMj09pf9NNS8A8xVCCpdkUf3389P/8+/vn87/kbXYtoryRFHSamLN7/6XCUwn3FQ7e
SNfV+KRm/Ck3FxIgRh7+nRWnp07ERZE+hWWGQrYdLw4xgbg2DE4qlXzYQKGxTfVfU4SoowdsBNg7
OTSIardDhxmQQT87R2ip3Be++6IWi8wcmKRGi84ZnjCo2wekzDvHUZ4av7lC7CGbxb3rcwwG+Q8+
WRL0p1N0GCW3ZUsaqGZN5WdL8bAO8p86O7th6rgqlQYJvo9AVRbQcQf7SXKTJwWAFWBfRrMrUYA3
Lft4OZNNIGD6S0vPrIWZ62sFrMnC1uSb7sbhBh8qeTD2a+HY5JVlaESbKm+Ylo4+9zTjIoLvWMeJ
0yLnLLW7j+oGaQLDl8S4qEf6rjDRJDq9v21WkNXWkHoYN7Sgkq3mozLjl7GW1z7/2c/uCEOshWbi
ejd1wIs9Uj24z4uQaWdTgM1jnLuU3RAv217splYSlYTg2NUHTxjTZq5zGssi6kOyUWD62qhsBcMZ
AAm4eklKkQcbr1wb8egh1qwoj37NNLHYdT6j/+DoPJYbZ84o+kSoQg5bEiAYRVKi4gYlaX4hpwbQ
CE/vAy+8sD2aoUiw+wv3nhsxdZdtZ24Tsm0lU9c1LCOCCN/U7+snUhTRH/QBTAzAoTcIHTiwSB6J
nfHLdE+Gzh2tyLdKW/4+VKU3d2rcu8jJiH8qg6Ee/7TJglY1CDJzO7at9rRp9NuY9COT1zJiJSSQ
qwROH5FbmLCOqFZrRttMp7dSsueqNIbdM4Le2VEey4S8Bo4nrZvvDJa2nREtbxzW1pHd4N7ByuFk
kW+qDG/dbnpgkthj54JAxx9keGM8JlFRcXXnpJxBVVnfSZSjfxbtMZ0tGmkB4saFotlMbLmdTLnR
2teBZ6tMVQkgwCM5emghqG8Y6pXuJYq6W7wkT4aC2Wq60sNaGwX7LKNnoW9SqF4h4oBfeIJ8oOti
Ol1+FDe+lrM6+8NoOee+Ln8ayy7QQnBZAGzooaj7cTs2PmYpOl+RBJFjAo9P+Nfh4IV85Y6tE6d4
mmqP/UxCVoJZbDsDhDhCdZfgoTc3qtQAe2aPocD6NCLYuTxtYdpyTy4MA12t+dZUJl0i+x20A0zi
f+iYJbK7+JXyaNhkVfrQ0PsBxGDlRNzuOYXGCQMhIvVntLwgkcDV+yzBMDqkO81i2JR5y3Dv0AIo
sE62zJkgnMxvmgUcALOTGeK+Wnnl+EL41hd6tARdrWIFTKzFH9X0t7V6vJFDyuAwV3X6QfsXyhPC
MG/RT/bXvJaqchghdQ5VEGlSf2o7gzHKoni7GhmGOrbGFXNqnRFJaOikuZQJex3Vae/YG3obEKYQ
eE5NyUqsrrStAcn1vGjVXRqUU1ZDclFWFCRbjHTUXW/dzRGB/8IxkCg1MPzZeKhYqUKlQszKhf8C
4LqzjesAQDHNW+9EnCGB3BVJmn+IhaNrNWvkuyIXRdsPSMp8xzmqBrIbTigM4xO0PDwB8/iwK5d4
RujkxNf9pMtirZujwDAxyOX6+NGgsz+pq12ZI7/zHddkOpmMyqk3BnfPA3sQq2OkRfR6pGCizSUN
ilxz4TdDsSaiYcuh2QICraBdburjAkXmSsezS3SyqfVyZqocU9LkvCDPgYTZL38WSvQD2wvcYxXG
gCgbdu14ETU2W6tuab1WPbCSMGPF68aMesjf2/XRrdL2zQIMHMcNa32iZrqVlOSOwzmSMFUwTcNe
X6DMlGOg2oXYtRYL5jzrw1QTj4SRrApnSanLcz3coc6CZtr2Bsmc5K/+N3oO5MgCqW2DVZidFR2D
S7Cpxp/we6dB8ps4+zp2T7ipWXCzR2azO7Eza4wPFzg+D/wShTsXJf8JbdmDfVK701iwe5zchWW1
0MSx5S3Jr4h17L7T8j5mggOwpMZla7ZFXV5PVsL6I4UVgX4LCDsEDI1QKDmikTIKRDm6+Eozlt51
bMyh6Q7vS038VGt2wWBBCRlRrA/U3ZO+cqM0zwDcExe7fkZGMDa8B167Q3QGCLHKoHFwwtIdv8Wt
nZ6Q9LIuT6wLl98TFOXmeS5+oJOU28QpxiecVc+MSI7I8hKVQxjltraxQcEaP41jxPhBLTccs5bX
oCgjCab6cHCGeo8879oOkb1K7f+lRSCNyTm4fNSOMpSXMvK+u0WuKfeRB7C32uRJxtFA03YtU8qA
lPzQtuvwLnpmcmoNgwyPccDAUQ6+9SP1IYdgp6CQk/PJy/hvZeg1mYHiryLQAe0M5o5T56ECwCzD
BcEBZC5ztx2yUQ0wT1100hhIOapvg9P0+zoyfFK7Z4hIGifgPAcTXc5PGS5Z0f/kHtt0bA30QFX5
UmpdHbLSD1tku1y9NttdF80GUurFx7iNZE40h/oL86g4jYhyCKgor23UIvzU1f1Uz7iSPHknT7y8
DeCIHA+Cf2yRDgoj7XcEz7XVFPc/27UiEtsHhjCNHspqWPUhTij05JNAPuIYmunO/QY8j81ugNaY
B1MdFDiDOfNxl6CYLmGUbKOKxN92XDRuYc1wzsCiNyoeLd/J28Okjf81TKJoOZz+sbTG87j+Qohb
S1RAcMopva9qammXyrFakh+Tj2xglg5oruBK2bQeY2etSP4W8rjcsfiS5IHLlDvZqQCoNRa4jkbW
TGcjf3Iz4noxj6/J31PQ5SWwOwO1RKtHv65SIj2DsgtroWq33Qj6GsMLKg/9H+fdp4hUMyBeC2hq
1LFBt33d6cmHjNp9WxVvtajNQ9u2zcmJSYjCVPLEeKIPDSAjzE8MfK0m4hq00R/ayBldo2/dlrK0
faV6Zo5GjqmxtIdEjcOVIXZjj0Jsw1Ki8Y0zpuZSZ9QyjfxxbMRBUyFqSWr25d6A0z/HUcEri7dN
+oRuQwcFT5SIpajXSGft0RMBESj2wioBQXqOngD4Ga4JiB/2gCCfxVXVsZ3Gkx+C1aUaMfW/KS8G
YjPVPdJd+MnVdAClQEKsbk07HCHkSxstgg8FC6GGJXIHI5S6AcvM1MJabosjABVjE1nzQ0pGobGD
p5KGf06Hmfte/yu1tZdeWuR06r2aVkadi8fVtdXFJzjxm0U2LoUM6GqcMZBN7UYGzqQDLYoFI0tI
aJKcVyKZh4zzyDhMzbUY0vJKccZSCzPIVs32GDiII2ev2SyiO3uxGrQWIcqNJFbFQJ8qizS5jba1
dVrMfKmZ4Jciqsct8wQtOrTOSZhOMLQ6mW4JuUkqzrTdSpCzWljSqex/O6D1EIw1jD/I5DKzSBkk
As9H0MUEqk9YA3I0FTXTU2OZ5WFpHujkAGw4e5Jx851RUQxOYmK51kJGXG+YYjL/WBTexrw6x8K+
MvzYWDJ/6qLmZxzMIiiEbw/fYw7dkq848YrYLSeHsCmvdPi4PmDGLYRz7FOVLAW8tTwAq2In5WDt
DJ+dEGPjPPHZxuW9iA6KBWl9mL6XiCmyBRp70bH6Yopm8xGNjG+Xr0JL5Wl6mPj9/SZrIQIM1t0m
7KFxkxatFWkgfTrfRwerATskNH7ZsY7XsE3kkl1igdMaBtx16fgjavRghr7q1smc2gCyDTKbYFq1
QqCSIr2onVLDmsM8opX9h+iwOxhVT+QT1k6vhvS1RIjjaBn3U9fskdselJR1pD4P3m5MbO+Sh/Db
I7/oGuLeMH8TzZPetK4DiVfOvc9U5ghKpjpOtd4xr9DmTUKapg5Fe4MNDUthXGK6xoDST25guCh4
67yXWICU9Fx68UFJgCaUSU7fxKTYt0HYOQzSfAjc18EigFqVICfJS9hqOjDEJs5HX+hdDB+R6tRq
5q1Mm61qAItUUYqvfhlUYWXytKBgR+DEFM8i2UbIfrjEkKI9fA6zgacgcgloKfChiQjtblSIaJu6
GDdZ2m4Fc9FtyaNWOQ7SWneOw1wrfy1ngWJkA7sa0zoYQqPoSq7QCLdsNcM1RtUusZqj+1JeUqt+
j+J8CFTW+QTe5j9ZR5y6xQOk2j0g9dIJjJ42LJNtOMQCmqZa7WJ3RMQyISDAU4FRu3ZAU29lThYa
7txM16+Vmcdh1M1Uf3BAnJJNyNKOz8vibXWrnzZ9q2vbTExIY7z+HZ8YSe92gjTcoCbhcSwrmEy9
lYI8zBMz6N3+UdbqdPCqmy26GpMG8spE43uhK71fEvWGGgb8PrWn7WFrSu6NzQwu6QTcZAXti7KT
KfHOJT09+uP2QQR0d6rKozXF7zqSZezcthPYBj1wnKAGRK5LZGBxVU2/pXzyXcZ8Ye+u0TseOaad
W+61yCbMxgCHV6avXsMmgVdGmJPzT8HORXkpfanNHsl7+adDHlUULy+JnD/6CKz5Kr6ryA7TYRG4
Kgfn8jC96M3NZgZoSf/sqh7dHZoaIbFr2QZs1AYgGRl6Hqyc2I5Q8FntexdDv+YrGNpjFnZkhWwR
qUeB8OOsyXcWlE8nH15S13KIHhoRdw2k+4Gai3ejS/+VlqfcIMeWYynaKoUXQNI8ZYVxhPSQ8D11
2GPEyuIXBmNpd/6IXIAYekcstlfgiYqR9OCTtpGGkcjxBtv+zXaI4VJGYzlSMB7qoa7W2D7UFfDe
mhqDSZnV330GxLsgp8T3jIM5oXhzMcfEsuRK0abXZpmxYtSoKIQs3203f+bY+RjlOQF+s9FG+e7Q
YfDbpZg4pXOs3fKXrxANV9PRMCB/Wgv6/f//dJ0h9Yx6HtVUhWqU6jkDh7RuLq7k+iPyFn3UMPAT
nGc056jEsrwJDnLwCG3oQFlOKuQrRbIeyFJAd1NCY5KS5qKPoFa9BVxqVz9MlYYcGvjI5r27MAID
ZydL5DuYxKPC/FAhUxzKuvunuUgvy4whUIeiaSSCbdf1lQ6bUb5wsCA6Ma0wxbybR4t175o+DwEY
M/wgdh7CApGNJqPd/9DyPREgPd/A/+VFplws+PnVGOOGGTJAKw8ZeX2Q1qQ3ZQZydUPyazqMghFa
X1WbdjApXMtvCJ3j58276lVhIQwJXrH855jaAOk0PdZC93vw6n4ywq6EMAw0tL3XbYev3OvvXSSr
QC3zuzGWN8/N60DveQdGbpYs0SBNYOgN2oZDTAkY3hX7uJ39amRDzLDcXUVwnygGyr1C5bZTLfA7
+AH/a+we3g+KbfiKWQw3UGpHT/5Lc899WtgzWnkek1mAQY8bcDHSr0jMPj8Tn4uhuuT4ZSY9BcHM
xL6kwwPLsQb1JBcNIQzUxlelWkHvufe6dBi+l4VYIOAWvkYdPWDWZGSzJUGFrJnM8TaVnl2yaPKL
Uo/B3sOjM8c55DvSZxqH41yw7VGqR1xpf5JA8whZKsIBpOv1SdDTL4P85NuBQcFsjyP/R07e0Zbk
XZZXC9Ty7tshaoElZosstbevwNibKdvkEl6WyJw3Vxd70RLgrhlw9eYrraFvqVqQzBN0ULCtmPhI
dpcVcHFJP4EK3ZJ3g+n+zsxwFOXuwUx0WKoG5xEIeSZjEOub6kDUufARP1h1mW4ErM7axV87onDq
ntlP06n2PJwLKeYEGs7KAZJwdDCZ100CW+ZYiK3SkqSkuzB3cQEvqfkWlc3RZfC4d3K2Ej1MfyrX
dh9XEBnLGEl3ubKfYav7WQH7cI4zWnZEbmsbDX8Wz/U2R9vCMMW908AmTybRB1Bze7GzkRG7rIme
VJ3MdbzE11HB99f0kDc0rLTgrlChpMXJtpaDuiYMoZZnBV7vYpY4aYkkcMj3tpUdNWRlG/46sU0X
Ntglr+k0TB6PcinDfvDU7RQ5iIMWwhyXVPwMJNDsJpdLqXD0bycqpxcLbnGXIT1Mx9b0tdXm3edG
0AgiAMaOtNk+wyD0f2djOc/XDPbpRk9LEBVFVF8Y2BKfpCUgkZYK2YA6fjttdCMaCAUEw11GwiVK
bZlSlFObsJP9TvCinYv+5E5e7+vIXuH8dvZ0HQfEnp6FFTqZJRGotk6bsqojC+eN8ba86FbyUeo8
opau3E2aq61mljeNa5HXibGc2fQu03nzUepzEDMvAQenBCSY7POpiwEl8UTIHKaZii11qU/V7L0x
USZ+QzJ8Kxply5ubHFJdu9Q26b6gYHyLe3BjOGQqlhq78qJ7Io/FCdIlOvI22VeNV7kgZdw5Im53
cklpravxmxPZO3rzsscWP6ArQhizcEuQS811pXckaSbmSBAUaQ0Z68mdyIyItSxREEXW7WEFMyKM
0aNW00LudhpjGbT4SO28o27mcXpqlPiUABbkgKY+m1ztu5blOebl+DxiL/xwhL49psMYZ6CEJpw8
kiasIBVGaJf98qV05ZMqypfWzpUL+jmmqALSm4cBkIz7Z7Z4TIE96WzaMhS55e3UpYV2MLRDwOj4
5DhN92SZ5aPtX5GhsIlwlFMtlXSflum6/dL3OKpPM2sbdr+28CPP2+RNbW6auAQKnn/Pa0JknkJk
SluwQTo3MHHRyH8Xl+Q1Lca5U3YXFdoXjaqK1JKyJZidYWT4KrbS8JpLZKJAXPSjgeP/Fk2ajwp1
Otps0iy5kN4NpRztvDNv7dHdeCkoXRIt3lytZzlRT4ex6IZbVJt0dL21RWF4A6oUb1NJvIUN8a5A
+YvFaghJGyd5tYjJSjAYlnWkbG8XK7rrKBMRFJhEECvMCuGHkUGuVou/jDrvJ+jJRtH+ed34cOmJ
i9H4w028KaNlvFim/qU7RP0StudE0juJtWmVwFv2bW1dCC6Vx1lMP8rUPme4KIACKhSlnmeHwlSe
ARZSdAot3drMfHad/lFVZETPE/yhyp6SoISA64uUQHsk0fhSKhCSqoei6hYjaDjWhn6oTIWjeGLC
JmYPh0q/XMDz71W8rkSiV24wZQ/d1dXDzZopg2mzrolIn4syPknQLtvSkE8aTe+2aZyPspF/HdNb
1uVEOjFM5xJjOmCyhAcfmWNjUwj5tRbY/GSZMjpLcWRqTRL7pEzRPS5qchTwnPzRgmxKF71VcrDp
ddG94oYmQIb+VpTGRYzDcxql+k7PrSddRLADHBhiAuLZ2umpiPYKbafr72LK70IOm8ho7KNb1F+u
MVKONQwbufeWnfDcI2bsdG/0C2LrTDnbMVIBa2w5n5d+u1QipJSTHH29ubfsiIkq1QXsmmfBksYa
dYOYQNZCICv2nHL/Fb1+kuYxtXUSn7woC5aEyk03TOmPaOqB1bsfDKFoACGNlK3LtnxU8RUYZDEl
Wui1/Lqdj3jQBqEt0MQZvzmi2QP/jlkZeci+WxQsOEyVc4FGsdpbZizQwWZfsVZIxInN0aag4U70
fjOkyntqnossezyRdp3SjzRUf5gp+ajHJ5x2OUNhl1DAxiZwKWO4qWiowfBBJrum4iJkqXWpkv5E
OhlAt9GDGwTO2dRy7c3r/w0qAEW1ioRvEB+eEqzmWkUUZJLYFoVentSpdCL3gIkaPodNrxMLxG+o
UsvQo8Cc/JuWf5n229U/jvvVzZ/USzkQiPi97dFlZS5TuKpruD/hKI+ekod58e7k6beIYhAyxoJ/
JqWJJb3Xwo+zrMknd0laPIpT8a+rYrwTEAv92oI/xTfttfb4fquFjeFjBTaza+FX5ytdG5xXnWHs
RKmfPanmIeFLxBiccJ7stcr+xnX/i8Hma7JQ8jiIkezFyHb/9SN2mVUmmXkG24uqgowACYOpmGz2
QjSfxJuOdy//QPFTbxWNyLu8Kaa9nlbhHCvO0UELnzVaxLxd/1lWPSmnnhGWoggp67+0SRW7dHRo
PKZ/bk/RXALzOxf4wFiG4hCQDc4dtiMc3SPUEkSRwTDr7zxx3FjCIT9JZJ/ZN2Oejeise6xrv4zu
eB/Mr3nI3qEBkMFA1EbCnadNvDyCMJAZxc5h4R0hvxgODdZNbF7uy9Amu8pJXyr8LecuaePjIEhO
8mLliQE6u5c4ftWL/EQyzcICJflrE7sKLQJQ6gmkSzlKDYHWooZO2/9Xi+4ZQg7RhvVrJhHzFt2M
XJQAr9LQXKgF5XNR4VIjFveP+fiD0tjY1RWrGXw8Adky3r4bXNxtRnPhd7wrFMj+oBuo6glAyGNS
glUFQ0jqiVNvs/hi4hvnZvULX4zsyeY8TRHaujUyx3VcZl1XUkEY4Od2gOAUx4lOKyNriggz2pq9
x1CC0QIugtfem52LbtrotS2QaRhjxEWmJuMIZU2CX1r6T+sH2D0YiJVEg0lS8auSY81Tpud+4u0Y
dTIIiorvHewclmJkvLtxMJZu8aiYsT6mzn7udW9frSMNPRnTrcIo5cSb4ouVsaQwuTg5mhcW1Txv
6071UQJ7AXm20FJTyyIe6Xvwcuce6THAA0lrJuyCEMFCvRTOo3JArnRlLo79Ul1zxVUPdVJf5ECx
veabeoGG1SuS/8f+bNySHPfqi2HLWavL0EQHWPO3ojg/j+mbzTs40FrYVb8rEmiESfmTELXLTvaQ
TIwJWRpNF6fDBlpFgZN9FMVbyZS41Z+TwTizM8DvgsZs29rs4VDQDC2+MiouTO5EE8MjXZXk2Qzy
L33L45/O4HtEwbvehA2bWI0tfYlBfDUV41D9qhWka1X+hIYj1OL8ZeJDlQapu2Kl9YDBJgz3qGjK
a2lA5RlzrAyZvhtU9nYiYjyqzdB8QdHiT9cIiICvKol2ytqbyqCLb9rCdWb53NGflWv/ecBZ8JGE
6/+msVsfGSt29b2rsBIVPaaT9pJMqNK9vt0yyQlnnBmx8V+vcgOCG3HhhYzynzdXrFpbth+M6Vnh
AMrDVaDeO3SgCgJZ6pBHbdzsygqbnOPTjH/n+a81cH/Ff131VTDQyjwUG3Ed1vIjk2cVfpqaMNmN
AfV5XN9wMTe68lXV0YelF36H95NlNaOyN4TIJDHnwUQ4YH0YZU4GjY7b1AgSFxVJVWAEE9u8crdA
YrZAfDhIow2PCtGkBsgFdhNukOS/+nBsSC9L3APP622a47fZTUPPTQOyDp46DLe1wiiSiWQcqPB1
M5oc8W6yruyrj8obMbHSWWsIvskkcZp5g1iUY+BvaCd/6Pe6Lt/mhGeckB3ilCHBH1kp7axZf2Md
l9HNsj5hzxMnYicH3Z/J9bSxDdbwt+p2eiR6/q5BHGCgVs7MW8iA0/juQhRbotus3o01ktvY47Ls
w4Z0W2ZPJBJzvnjjvWfYY3afgk0GlD10kDhcyYKJo5NhziEFCCcamjkLwH78RI4M95Zvaa92j6u3
SI45IYiCNI47c/ub0TxhdAswfXDLnjzAoDoPMUlser2vjE9rxOldfbjtvXQyfHOE5SptqMLQH+zn
ETChSjXi8PqgWYRWMwYLXHsbGhErDZqIjcfQUTEjXyUCsh4Y6IKERYB50PLfntqL7/TOtL6tkfwU
yULYUV+GmF+BKWF/lBpQFe1DrXCcYG11Rr8b9ae8arZSw9NEIrnpEWmbvbL6CNIRQi2yCTgnm6X/
W1cFkPk3Mf47tZOvFMBsIvk4jG0nrL3t5ad6LmkyW6z5l5FQJpn8DjQk/NBjJLgqVfJTXlUnNCeJ
/gkneJOzyXCDWnumiRtXAzYKpaRBeZP0dxhNPYClS2nG5kvHnfggp/Ohtrl4AlVM3FdHXscy6ZeG
Z2QwNO9AYmvh5x0JjGXriUMxyPnOAAy/R90bhzwvzkShpzDBvfTQZoBg5Q8wKN36iuJvxKr/HxIs
A/R9D41hxVgFQUITqipOdK046YJKoh1RPDPx5uVOLbGUi3qmYmKjYGlW0GkmLiRomaWaf9SMmrbp
mqZgxSqHO6HiGzNx7wqsqSYGiGzY9RQ0EUnuhQfzhgfGVoc/Z8muIwP0HdxFBZ8bzszWzYg9J/EM
SU1Sx6cOU6v8lxPCNIlvA8ep5rl+abS/g0RfGvGsEMMZczHpOOi0U1qSFzBk8PiKMdrZHLdcMlwQ
Bnp7eHu7bMq/FYJxFryA+rjMBGbhqxzbjyKSYUR4L9a+Q2krB+ys5ImmFhNVkjcdGqjsZpAXKDQS
I6rXFSpgPSO9NVGbybMH1gQ/ZE6HglzYpntTWFag2XS51M0NLVPphKAatnG6GIRQOZvOMe5s8w4j
4OyJuRC+hzCRyiGdnHcyLNEb4IJD8XRRypOg7B3VZE8L+9OIBFntvHFyjUcJOkfU7IZkPg4eytlm
/OkYFE9Zd4IMe+vE9J88soh9A3D5ZmPOZZKHsRYZwrSG27D3SX6ANjJcSK2QZQytpmlDfnYmsOev
E3RRi3QZdBhMkUG8axNgEqmd2byTGWGs+yHvwqJg1T9R4ZERPugE0Li7ONF9PlYindDCNO8D8XzO
PB0aPEiTXtypy580mger+TF7RBuz8902fN+m0uRdHKngEriHRN71ZYZorPRtV3vq4uxOQMqubAFw
1wOhX2TKHBKjfzWXZIcDhx6i4i4jZjAz/qnld53W3/pi/6hrPzo6DJP6AF+NScYSiWUYyj8mEwmI
A1S7jGu8GcrZ4g42oIg6Cd+IlvSNIZXaBfkEe+9+bAmiNN8rxX1pWw3T3IBIWKDHqItbmpOytQia
aKfjpFT4KFc6cqq9l2i0T0UC86slXyVn/knIiCWNeKd2lc6xln9YMRmctn4ti0J7qxqmP8lD9xQb
ZA71oj6wREoWlnQFQKYN6Sr0+xnmkLqjGZDoLiSqqYLJwc4TVgCPEdNt9dwNGCoPzCC3FtxXogVY
tvqzd5+YACr58sjUjr/D7p5NxXgjFDU5tmPan6uquRRG2pJbE00bJeJrIjJrzamD2JBgk4oJlk45
VYszRshNZ+ZXm3RRbZwPo+aw+TcJMu58FQfR+m+347sFxsw1c+I8s7sx/xhkrHV4CabC2RgcFSNu
xY1TjrsCNOA02YdWfHQfafqsYncfYcTDHza2MFS3g81qjfSccj83RwxkEIrfHZhyhIr0U4vmLQtd
ZEbxcJnlZzaIXUwBhoZ/p1usmbMllNqni9sn0qggvmZKQ2GSHp7p07NBLCJ1vL/K2rrC2Q44RUdG
vzSROB1RopeNfR7KjK1EPO+h6UPZt/ELkC688aLyd2AjUazhyshBimPbDB7cdUrCrvtWdOetiPCW
wtoSsONYPa/ed9bggTnHTxV+S7uajnEnt14VP4oFHGq9iugdwAL1nP9qCDIDo1V5Vuz0qWq7zyaa
7S3c4Ceb79tRQJjCHmFNAPQ9n8Dz81igEXcMzAfWM1alRxwtoZj1i4MCqKqX1f+anvSoxRCXfdVu
Dec2+9SptFsvtM0uNFV3a/Js4R3EZ0XGzfJoFpWgtiJMips+OMj588vafEZPef1Td+eJ/Mq63yEa
YJbG3fNRJNT6cATm1AUS0RM92D/X7Mm4zBfNeTH710yDm07Uk0Kp140eyckPsQrjqj91iK55vASa
rfi5rW9xe4auNvvQswOpLFj2EC6aSzg3REq1L6oiLh77vV4zXxtuVTJVLjnTMojHlF7175R2ARPO
nefeanlSpHtdIYhexmx++GlYJFBl7Mi6Bj3JshOryTB+9DxyRfxsK7cKPpBq9RDeiFSQjDkWfKF0
X41kkffqqUqQYiAcmZDrqc1OUISQkrk43xaCd9We1Cc6FeSf9RDqzQsn1UZg+qjRrqmx5VOHjvEQ
mgpGU3gTbBBRwyX7maJCEKJEic/fAesarZdMaeoJH2sqhiiAMvtFAXrPGEJguW+DkYeE5Sf0pf1A
7+XsyD5DahmIISAJSaKgIkuFhGRzI5zXuD23LJbW4gvdctUZ+0rNDxmQF8rWbZKJWyOLa2yTJMPi
P+jOrir2qJ/xwNhhzLoSXr40nRfptJjBywBe5iZi9FYmBBRJJezbT/jlPltddGT/kVW9mxVJOi0b
s0XFhEtUypHNWVDk+YVNkc2WmuK0tJDnFOZ/BVy+brpSHzOlqs5mTDJnnpAclLLOXmFhXURryT/Z
NM+FN+2GsXmqiV3kVAzSipNx0V7yISNrMYZh4I4oKqsegGcirhnIrCX9Tbk7wViBi0Tr4F2y5Raj
udyY1qW3Z7Lqc77dBQ5Ib9tW6zDCCKENButYOsc953q7XEpfAOjpSG1qxftssfWR6GqTdh10Jkdt
yYMxEnsvA1AwWukMR284ZeCkNg3UXNUQ2lmp0e9ycf4rckqGJnsqLPcRGcqZTsN3PO/qwEwvECHo
8ZFKdZKsc9DGFZHz6rFIgzSubxKh8TK/Sx3REeSkW+5RrLooSVoymDvN99BYZoLAWXztDcQGT+75
crmaBvWV6qIa/1KBvrqm5Y1AvZ3rjiCRnPQTAH2s6+Y46Dpg46oLUVBPfpt8eYa9n4LyYlXdOGw8
9lbm/iVNd85Y5O4ShfxfEwMKYMalVa4yyj8WDWAMmOUpY2CgZNZxnDqxN7v2nkj13CSs2Hn0YwnH
xpbdc4f2JojTV1vStMUOxJBudlt/0Y7KAJgBCsC8TU2IB1Ivmet50+q/gzeu7lwvf4kF2kivfPfk
l1d8OAm7YLQmucfwbzxzWu8gHNqty70OnTlmiZOLjxxgSMt6Uk/eujnxEQBjDQ5WKZmj3Ab2Dns9
0RtCR9GZzoOGDrsnCgY6WCdOkI8ehctcQRW18Pv21xiG8tiNlI0E3WQYZGnJvEOWLT+k/3DiQSNi
pJgRZ+j+S/o3C/Me/BvleQHsojjfjUrQFKpJwMzp/A9RP088CcP2CK0Gl5lm6G96xxDabb60XAly
s91Dmd3YImMT9zs5xmtR5iHByWwcxmxXe8BZgORWNbwzQ3tyYodx7K6PclZ1MW86clkWfReG6zGa
GW8PJSYA2xZqo/OSa/HPLE95Fql7NGLHFkuWyOgqi6kIdbkr5vTKHoiFMFpHd4zPSzSDy/Hmm6Lm
84byKQZazJNKrOMSa7T2JBrXJKq60gydLnoVnmL6QJuOZkV7pibKxUBUMyh2GdYcEaw19Qfn7Uc8
RdQ9kcbEdFRuTU9XZqHC6glXoiRiUpKcxro/VdWib9pR3JMYmmrWNBdajAPBFM+tCVCLZxB8SLkv
XfWTSBXaZu236LnwoyFBvi4+1HV+UgCmtoiBSbprmpO1MT0BMTxAPXuZhnmfqHNotM0urVEELDoa
p/SE7HnTwvRx0Nigl/qs5vZ9bIsg7sH0KM7sW1PzGJbqYBg8Y4b2K/o+dHrjlf9Q+QzVTovtgGUj
fAX72LHZgZyFuKWG1bbBm/Wjj7I4IYl97j01cBvKmygh1iH9WjwXzntmPaiZz/byz7XTyHcVMG+O
dtXApm2w3Nz4WEM7U/10kWfAJP0uZ4OhzsBV54yE6sVgpzROtXplc37SIEpYmbdminxKHI//4+i8
dhxHsiD6RQTozatEkfIquTL9QpSld0nPr5/DARa7M7M9bSQy85qIE8hXqgMjk0cYZQxHrUubKxhR
TAJ0+kOBxrjUl/HrkjPOZs4hNqMTwBoQgIytc50HrDeDfovTL/QAAO9HxpZh+rOaVaJ5dLSfZecy
EwKzrZyRBaPUarRDaHO6GkafIQ+XDmavXQHkHVXD8ZP4J63EpmRVIOTXCZl0TxKKpfL10zDK0Ep1
c9Pp1b2UxW2uhvPIilmncW6d4GbWygpZKC4idww7r8Uhp8fjllCoda0oa7zQN41ibKzA64ovRFJ9
/3DMfD0vHHgV4AwJlah6Phc+dUujqE3tWpv5AI03jQkQBuyVJoXs9ptV1RMpd0xwmWpmCFchXFla
fCilaN/ovJD8K3s0FDDT9ODZh/LZAWrccH2k6tG2WOIBxoR8Fhs7LI+ninB26pkXbdKOrc7zKuTW
i1NGekyUErHp8sq3A35RK76EZLxKpfDbvtmIQXtUmo2kQL8BmmF2Ke/i6JmgiFtzGrTWPqYSqWQU
CRieguKvbg3CClkbLmWkueSOFd1GmctdPL1msb4LW8Xyp8LY6srXHOBMIeiFa4gsjSXqcIq8MNRN
b/GUSmr06KGkIytlRVn00SNDdL4Kg/gqEdHiJlfZTj8S6gLiW+7q0L4rXYzLcy69qpuz6zxhgxiD
28S6JZTnrR04jzCV3MBirDAhmY10eRPegxGBUsLqRZ/E68TKl/z6TRtIB9F9y63kBf07giPPYXMA
D8cvA9szcap2EFHgh7l53PidwNWE+nee208rr8GU9y3xEUDmGuLD6KUPZtJ7SNFat7bDQ8FEzwrV
/aSTZkBAYbkyq/bdaU0vRmbY5IbPTKH1W34I4QarqNW8wenG96yz910bLA9jgZx8pG5TbGdXySbh
oUG+l8bnvIxMm28Hg4tDJ2TayTHIkP5VKSGYxq12on3fZLfoNerjgxO8gZOlP8PhEmK2GpViaX0H
WupB/SYbA9FJbe3EbFarYnA2HQC5SuWvqa5xV81GB+WfR8o56A6CSfJWN9U4nSgza4TViNHY+1le
0UmSG1r2k2cE4oeuUB1UaLY2gdFuOgk3sqUymmqtJQRM3bWK4kOYWwwUMXO5Odw4Vn0nFphZWIoe
sv8ZJn0Jv5oPk+Esjnke4E7bd7P1hTH6O68I35OWUHBuPLhV1UZBfoJ+lsoR5R/Q5FwbNyS3nZyS
hZJNpiZl+42d45HPhP1GcB9LxVhrSufqKHgIY38HV4Bq1swaamWk7NnsK4QB0C2n3S7KzDM1HZoy
EwwO5EZFbPMc0AhfQdVJxVqDGaCpOsxwJRw3VlW7KtaUjYaJfs3y1+3mdg/lYbzZVf204vGJY37v
EOFChRDRp6KGJ1GAvq0icSHQiWpHWGmZowu/eMkxN744P549QB2j+jea9qYPaL7yxouTyI+jYV0x
JyqxB64nKftCBi+jR/M0WyI23aIRBuQUtg2baDv6ESgB2bZ9FGV5MYzOtQOQ2UnEawLnMnYuBatm
dagYlFGnVACuNdO5QcvbWrk/hvdon+fp3smcU6NjcKKcDNT2OhlMzzSD+NvkWZnqeUofjTXcA3Lh
bUHoR0mp3wfrfqi8iZBfhTXwVMdPGKLCcuGo7ULbeBmM0HOK5NWWppwVlr3VpeYoMuXSAZpJqTUa
sFSsfmvP5jyywi9DP0Ul5LX2N7FjohKFP6q/KZHDKLhNm626zupkeErIBARrpyEDdQ9QjDa9prM3
M3kdSzFDIcZTxRxvYiclklkWaHO1R6KJZ6rmH0HuHFV2M3KpnlKQMyxpWFMQU7exk44IMAUTUvAa
ZjdzIN0IdB4X5i5qgh/yQVa5pbjY+bkC0jvdP4Kc5DFIxLmVGMTXUo9Lgp2Ln8OFMg35pDQmzvNt
2V8jyd7Xyfi7si8YRtGBTeabxHhoEKXDwnKR1xtHyRIwpafy0sjaFrD5pTTKh6xXxAHE27E27qD8
fCdBqRlpIQ6JekbQbW7bFjJXV8OvQUmTuxkGOl3RDok9AgRVvmxNQ/WcISaK2tJrldiFeOrOZBYo
dnIIcwXrVP4aDgwoZDU9s99/Y2Z6NBvjMyd5Bw38pm3lWyATWBoxQqXj5sDZKm3GLtVsEKtk5IUy
8eFO3SANhzEYncJAcHWiKNOs70ihvRyL9C4HAYiOcYe7aGtQ6zTSpxXzNHEw8cBfBgv0u8mId2BV
wauhFK9MGXnws0cM3Y387Wij0U6EdGaj0XtKYzHq/cii6Ssl/XNWOOXq6JvBza7RshPl/x/hleMm
jnJjlS1D2TZ4wE299tBypar565P5pBnabUI8iCjDr1TpAYTcJTvIlyuyqK3yoI7zOlc+tBDDUG3H
u0Qp9mGiU52H/TZQ7YVAXn+hCP5EqOEZguWegR1Aiml2pV67MTlRwW2FcfaP+Kd51aX1fUy5zHJW
g+lQ/IZd+h5UZH/Y5Z89ig89wLbYNBYWDI7yJjwnA2uQ5hZFM3slFlwxtkMoTstTH6h4kpbRea5s
u5jBbFS+5Ya0j7MB/SzfE+PevDBoAshWGhJpK+EncJNC8SUzRuDQ8NbYjkKczPAHreBLY5XU9IuQ
upTvEvoL0TJ4SYOjbqnvgd4RGBtPH2Rzkixk+EMs4F+ihkMSyXrb15LWnTVtFXPdYPJeD9wwCYO3
yFiPzltejns8fnh0aX6zmRY2lQ+BClCW6eGSzxxdrUXAi/ZS8BnDhzpA/aWysHivGEqzTiixME6P
jIovKgH/c/eEP6rFdpicE06HIf6cGYE2EiU6mjxwoHlGOI7dVitVaD+WyVjdkHPwCHdHgWw8aAKk
DkcsRaxoUhfd/5G5wCtjwbXoqRfVEOuYuu5txoNS6Q1y81nDjWqdbR7C48iyrczQpKykq0UqXWIn
fp1NG9ZHN5AKT/Qbd1JMvWLCZjYAkgoLr2TXJvSWVtqy3aqsb6BOroo0vaU7W1Qt3Kj6lIwJxIVv
3JV7yK63SidvTl1WSgQnBaF0RwGznUssZFHUR5vJqJHJC98K1I864pliwrA1Jm2DhJA0pNw4QK0x
yuob18oZ3xpqlaz6pK+6gwEqNy0MKyCczVo4wbeAzJdUwXXufoigKNyhcBQKayZXTs2bibPLKZxn
E/enKcrWI0y8Na5n9LFx8IOWeK1084eVBp8NYzUDAO6iGr/iTRZ4vQN8PrqGhEvTTpiajvFk/1qM
LfBpIpw1A+dgFa8F1TCsX7+GErrO7fq1MRMmeMlatZ+V/EGWwbIJ4+XkUQ6tklAR9V01DbTqrG6l
tNi0xniNBuOCQX6fOshgpmItOhZtOhOLsI02ij09A3j+IJyYlLAD1svnSPwSylqwbGFsIMGtse/M
gGjr0X6oVD741K33msVFlvMqmvH/p+lPO30XTo5Mv35x6mrHZfWpJpYXATQRXXm2Ae4ilNjVOSLI
KtxSuglFQqzWPXGY3SqLeY2WTXu7sZ+h9gyk5OLMFtlN6JxbtoRG+WVX7MCQf0KAp7dQPItZDpX0
4I310ckGcHKR29ulX+Tcjtng5pCIO/S/hRo8YnoNrMV3O2lPWNqxqDS8BoRsbYTkAaYP0HAh94X4
P2vhWWRoHSEQZRpma+0aq5RmesVEOFglWGJDHXk+/tptLqV7wr01bCXpP1n6FzO6ro3cj7VPdnuH
EdySzdwD8dEepsuG/As+cEGIKLInzbosZRjgvRqluGPNEMPWQjDgnsmfAMiMjXMfUPNWss3w15A3
xHq7oLbPVcSezu6ar5i81kiz2KU0j5hvluDctVmZd8vmZ4inY66+1vMdP8RaZo0oDGQQkvQIVf7Q
hv7D/pIcgcr2sNJiPQTaQxnKdiNDkK16kSDGEHQ1NhOMcS3S8oyIRyNmtc2pVHfJ2raUu6S9V5r6
KDnZEMW4Nf6XLGN0q07JLpqX8SgCvbzzpsz+aB0+6aK74Q73yih3g0QCFBkm7sLUz9pzVmRMZBIW
k+x9ZkdnMj1VV7mrNgN+7ojJc9BRiVYNgYh2Vq/jRzYkO0Wlty+nB9bOr7YwvQHhbjLGl1lpr2W4
585lUp+/yEx7TL1HoTBuQsNG/kNUE8eFCmt3cKJdjSExQGpgzA3PkoV2vlvJXprnrwbmEVZ/jHqC
E9Bk9lrkGiV4tPVmT5zhrVeuzfyiG+p26LSDio5KOnXOTwYOU4wO5ZnwrAVRIDEZQFyhCQS+GYbl
yWYxKnzYSRiKrU+halwY17gST0OT37uZCbEZdH5dfUSEdU6LOFWvOuafwxGCwJ76JHWzxNomY/Yg
PerYmf2NSBilfDFy9Wa02oYsTVcsEvEIS72KhlLle7Znr8u78yhQPRhnSTN3AEi+WTN7JF2hVBsZ
BRivoIb2cd2/1EShko/m2cDXCvHbtkyNExYZeTUdE63y9GWHmoWPQkdXP+DnpinXRhVOOeM1mIsW
SNHos5TNlUSPplnykQrhHmOKJGej+rQpoBUWnU38PgNy7Crmvd0YOouQ+BMBpEKnth7a/owsF3J5
AqhuxGcxSW4dFV5CbaXILCEmeLsZ+FicZQ3pfpNsysStANas9JiRWXibO1IDRyA6k/Sh6CzlxXAI
AuUh0YI64Tmec4LjcONN353Q3xuD3BAUcklos0BPjdda5djPBBgNdiK4+3yunW1nI4w3g0Nh7sPq
WXFVdAGxhD3EKoslt6od+r5dt42EiVHfigkB5TQ4Tw1ScI7Ca6LUiEptg91ja0peLCMHCSbSQxCq
qCTZpvVfrUtvjsYWhjgGCViRSWxUR+uVgupaxZQ7kxAnDmtgm4zsyXh2FWd6tkH0T8+nl4r5BfRt
WAP5JeNCLBtplzoV+7N+FwU9Q2jqp2rIWDkE5lVlmBmEzFaTkkFVPfcDqg2p3eh2RpIklnx9lG0/
VNXtiGOFXhcXuzIS+mhfs9i8Dv21UDB7pI3DgDQ7Cg5GrcEin+EwQg6rg5Qdi+mF0KdP3JTv80RM
37JgSpkVTcXME2Xq/8wux87s5+W0GjM2bq1HlMfrVCnMw8Pi1EjS0SbhTdE+RPju1NQySf7pqAsF
ojuIqXLJsvRrRtScUfNXYSqXqXG8kTxrlgelcgwG6FCMOzPQdrFp/wgZTyyOtmhV2Mo1bmaE9A1j
FbIZA5O4K4todCtRcBbUzplHpOcgaNjRa/8g6mrroEJFkETbQCYJskjJhayNeJOyVg/vdA2eyKhz
SfKUe2kb0bqmIZEckWLfsyj3pQS4Tm9zrS+4EPKTaRWYJb3lY3JtAxzzqI0wN1S409Xmm5nnvJoW
XA6b3+UAzvX8ZEt+xwAYSvipGts99pM9+tKtjXwgyjoe4folsH/RrTEAz1xMOxSVkJ0pruwWij0G
NpCzhJuzy5vkP2VC1R/ER9HqvAwOfX+4lZU3GLAYbdBPJT6jXJRFiKMy0gbYxqeLIDN8GRmz10gH
VsLRXpPadKnADPEa8VPP5THJvvPgaSVb1hu/MSUTyNy7TN0bx/MuzAs/GfOLPL8kU7NP++hHkrQ1
gtP10LXvoS72ODzVCUUMsYZgSUgoZSbq1gVxseb0kpbOOU0Td9Srp11P65pLUCKnTgrVf+EEjXTM
j51Wbcz4I2z2Iz7PgCuuwDmMDSdKjHU+PWDNsy6mN/EyQrJRocEVAs5ve30prW8xfnd0blAmW/Lg
0/0S4xjn+qENWSk0zX5CNW33xS5WeJlYdwXBL6Bt3+ly5FI/Mp6mPLxZgsyJwTOyeEWOKqIIuGzz
1Xb6FxlQs1luw+DP6TquWYvZNHdv42n955B8Wk66EbxWzFxCM0SqhVUiUfj57nr/IU3SOhTNtuaE
ERDfMxnwz02J6qeZLvWmcZFSjHzpNmnguhL8pygZb6huODR3zk5DTbKKBvncxDJS5nxTyJxdemYN
L6BQ8TNH+b63Cpdt1rGx9Y1V9K4ssLDFZz5EQA4L0+4fC4xzPr7K6SnkSpYWSzBvhpneJQRCgz7Q
mTDB0nqwVP0GRME2GR7LKQgPeB1J05o0iauV/XDBY6IY5+00/OXg9SRWvX3+V6sj+oDKHcv0oVUv
VoKj9S9m36lCkLfMQ1ncWlrvRP6yzS2og3Wk31uj8BVHrLgbKWCg4F0TBObcTpClS9eMnoPOXGi6
UHOrbGJFHZJ22SrIYlXBeAAtI2TE1MsGmeoowvfSF80X4sKPsDP5kYJMuti8c9+s22tjsD+PF+po
Vk1vSdH/qaZqkYPTdi74E8IwmFpsteybzitM1z2eCqYR6FrZs7XtP7VPjOcw2meoBX6Ppe1oDZgH
h04Gc1he6640V05Yv4sepmNI6MZrX08/Sh0SFICgGKaX45oKXjbQNjvbuKSdEdxxZMCjnPlsVVn/
mLP5NwE0E0ktPyEJ0kGDS4nJY+SLQkXWYRXlpuDlNe1YYbRjZLtCVczdyICMgUr/LWMyX5mT3Gyt
8gZPqHrJswfb9sljRYlgthbyVq2aHLbC0+BwnYKvgQMQakVpfTObLud/ot9KNWl7MOx2A/Lr3Hmq
iBSngnY4yD0dZ7XC+CIgPK2Q/zL1vZuIIXkZhEzDVKxNZydMsGGpB3XEqD5nDv6etcqEgpY6kgey
2VigdGYPARUr4RZpZqkjbORjD81DaLzjTrSTrZpA4qgvJnyJgCEkOW48zZIGV9CwPUX1KxYEHEJZ
tQaGAigejVPpYealULqKgengpaGxr41fNMV6wuoeW7jZP1GKOuhcQUyo6bye0UjozwKDnxnsSDr3
jBASBMh/E/25+E2Qh8Sz8DGPrg3nT0idV4M9SNHM5RWrLHK+s19CqdyFYWZu9Yi3XPaERY2LDk6g
zF462pDjGJnP6Pwmw0mNni0M/yreV9FPK16k2nZ1+2scNkl/T5kG4ynZMzJKHESAcONzgvbM4BGI
Qx1kMAz0NRjrqtMQKMgMYA7hsLM5f3Oxx71CFNIpwWTTTeR7nLv5Jep/a+Xg/PYTDa+y501ZE5dX
Vu95JZBgxceCTV7ZJIdWnHtmP0H3ViBDU6eVnPScoiCNam+JzskYRdKrr2poCoH8BhBvZVUfAi+n
NLmALh3Kbj2uvZa5PUGeLsMWUhbTjcKm2qTVLc1bVTPfQDouVjIzfzU8Z8G5qxzXUT5AHgCFWYW8
8WzK8BjaHSJtmhY1QRNUrdvP/58chhnBgLNQLn0lp2qwF0P51qwJsmBuU7YbKy5dDJ0Do862xDiv
3EzjX9jA7tR9B/bYnPIecCE584VGAkxepR1NxdfNa3qHcrmuiS9uKUDmZA/gCG/CzJ2/TrqEKAGe
JbgZmI8xX7Ejh5bDjhFdl4HOj6Q7zN5LxgfWmgn3djOjPXByV01U1+KjSct3czHwBg9nZPjLIC2k
Hk3KNxIhkJ//yzTcDZSJIrpG1rGQm6NFwkVRc1aSG9N/tHzKOpeUyiFV8b8DXr3OuoYGTtcS0pe1
6uSGVMNmVVRvyPyYudjtuUdBnhufKAXIoFlpNVXnAEmMXBgDg0cKA2KAWMtEPx682PRJ9FjV+rap
WDihgaFJBL2GxY5oPYqc4RkAJhBw1HJCAMpul2EzGIx/It6je9kORrIN52Y1k5ozIhxFDwMBJYRQ
EnsF28/lgdHJrGFUXG6J6AO5wa9rfFp8apWauNX0KQv+UPOtEPoKnIFouu0SWsKdPCY8M/0fMk2U
JkhwWTKxByo4rhJWpGaP1ppNpcoaVetScCwgECcQRe3e6kEussefR4RVMfryaWMbtNecJNAe0fjR
J7JgnqjSMBWpDKWjCHcE6janfJRR8RDK8lxjKzXgxypKKq/7Avkf2xrea5nfQio9lmh7xFApC3Y7
Ynildl+tZAIEmeaXQWVgSEAP88uK5U7VER6l3g14XqwjPMq7GII9mXTo4kkVxOVgrvNO00E6YdUp
UhJDHLFMIhm4BhESAz0i2jlpF9bGlGt+naRYoviDsiVwJfJ8i1jy6zB80ePCFYPsuCMjnygsig16
7OHNYlWNvOa7zCrqdqkmpjU14nPcya/BPai0jtVGIr+GaYPqL8keHW3WwSAeT0ONPIAcXGAqicnk
0mTDi2oWcYAhBgrWt9SIUAQrS6gugyOGzui5+1kC7HdUkkvR64jyLV/ji+3YwdHzMSqq1pM9EvJT
7GYWVhwmSCH7Q5Rdq/4dOvo6IFOk/MEZtwpPXfCKEn1PSisclIacMhAOaMO46ja2zhRWwTYoG/mb
pkAGya0oPf7/XxqL3nTsyQyhgVPYkjsa/mO51P/SkvyEYgmLD2URQTZUvsIh7AnUYoUUBhCQjMG5
ySaE5ykWP0QC85IVjTsqak9+IlIHJ/KTsJfXWgs5Q6qhlagOgte0jD2tjl4sQnCqLvlICQ6ntcXo
iPkOB3OnbXiMu1PuMEGyhKT/S6BXCZLHFctNR+wgMNaruyBsWSZkY7TwPbUWo7OXqWJhJAtewJbp
pjXhFpDBSlmLNaGeOCyafFoPZBdRx2B3nIu3aA7eh3Y6lrn6M/D4vkoLaTppQ38ys/ggVXCM00Z/
s+oh3+hSeoSORDXgDzxPCQIfPP9gCRek5TRnSJ33XYctSMa51bgNUi3eYUcDV64rDN44kcvo1M71
HXrqS01dbuh8d91RkYG0oSSVI/sd+I2CTYcYVCnv1oFh3En7EGd5vokiPRV5aMN2bL6m4GDW4792
6r0ayH+kdScCn8JVnbFstNgW2s4vyp12FSK2K1PtWGuRuWBOLpmhv2IYvdY0duCvV0MJo1I59VQM
LX8oY8ELowQYUWDjJZEhv0Xy8DH2zZdqJEhlSSJU5bWO1QNjNHIFNjE8rGE+HNTeuBdkNyTFZ4Oo
sq75xz0XP5PCRvoVenft6bFHvOItjveCG4N7mqnxb558SuVtkm9xew5E7GWyyUUGtr56FNZXh8Kw
tstdJvfeVOzwOWjhvcbUgOPPJUsXvKC6bvKTkrKbQEddhQixSpZEyDYrt9KSFeTnbW2k15hLGucU
xItnxmyRbHa3ktlPRUgSWwRGPjVeySG/iN7t4n1omP633asm/Y76G2GC6wAAkim/t8gxk0Knufnh
Ld+XkYZcrfBfc3qbKVV8gZvEEPEzn4Q3JeS3Bj9FWm/yllplIlJ1qfuhfoeNl0TGrua2K7LprIFM
WJWD5umZ8ZnEN02hB+V+JH5so1YoGFLG4106b0euVVI0aX0BEUEoqad2n8nyRvDJzlCtu4xt2iwb
H7E13gh32Co6CqvaCL7LttinXf9ILGNVCxIgTbdHu1TZyWupHpSaKSh9gk6698jOsUbMV39MwYco
i4+eqBsA0ncRQKqxWfJh7mFK5BbXHLc8oYJrJ43XM4PQSjdvPe04O1MYtEThQItL23ofYEAVymuc
iPfYgM9lEg7L4W2Bxai/nDwk/am41KVJAFG7LlM6TgpWibGXFuMitjsmCmDxHQsFc4hXGBHCYDF0
770w3hF8eUlSOHiTKwc0F6p+FgyzdNbyOg5POyRrnKNLGcjuwlXbuSKUXgklWKl1tS1piCMAVA5Z
sATYoFNjtEC7JzO9QymdwdgBnHyK9atRNP6ssHPq3Iz/SNFlcAjQKr2ukHhUwN02ePqaloJK+VgS
tstmwNvhGy3DJpCaDXe7avT/en1aJz58Cq7t3s0cC4IvfYka4BRGvluY+mvKF1DQxhpiASax8pUc
AmMnpL29n8rJSaMJp02SQtPNc7HpRfNKie9IER/JIVeB1w/tftm/Jz1LSJXxc99TKWQB7oQGrAw+
mPlnmn7ZZu5TmRA/4yQr/Tb++4sSjX+Zm6B5wiDYRDkL9lI75khJK/0QSSo0XR42ZCRZX22i8Mfo
hg0ZDgBHyHJMnpz/KyK2TijFP9rkPmSUIOgY8X68BPQspjq+dEwH9NS8wnvdSBG2OzPAnE69PpUs
XVFkCG7HLpDQhrAtVdOPRfbUycrOtAJCHaojmcAvi30yDa4VhMeSs2wQCiFGlmvPoJ7kz4JAX8og
1IfS/Ih7joN52IPmeyczATY8mgmNdaZsebWa+4UjYSlvbiOEOe4U0pBXjJsYkzQsuLSImZ18WFTS
cvQ1QhEwe3qbqL7aYDL6CViPdiUndYVHYecDIHSdsfsmVum+lFYKgpN1FHS7Gv+Ns8SOhCRVo7p3
VdXcj5j/C1AAUnJQkeu2ob3jcOG5AZgoQWqnjHfD/gBD50QQPagEdIfRoTQQB0FGIdhml9eGb6Bn
pscUnfiTEAwmbXNIVeXe0AtMwSksLjYk11HOPqu58PSfMbroJBXZY3cm5zUMsSdhJB144+BqsLNB
F6ZOO9mQbno/HtizHRvMFVlTQxRTV1qQtFTe5a4YtlxaF0vRL61MQ9sBIB3v2gweIe3t34gmNu7e
TENwVqYebKgnPoptjFCibTxyiHyDJtJ0fiS9gvfE5lK6MdMrHM0r1OqZDNN2+C41y7cwAGHD3Zmq
w0cNjr8hkaSwxEdHgGg7s615HeWtQ0+S6/UhIgaFPGIvFtdktN+SqTzVmrPSl+8HLrJu7w37NaCs
HJX5Yi1OmWWnw+thM99ia1JI7UWyBzez36PS1+ffjOCYnm2FGQFhSPLfpCseGg+/hLuBF49SfSfL
UFLQRkcgbtKp8SeZBAqr2ystAq1W+oap+gJQqZWiu5RiCNOHvdKhoQGDqfTxttcR1fbZuc3MrcIy
OkS2igHkVDKnJMZplbH1Tvh8ak+LpAepUJvI6P1eJ1I7wRKkZ8jyozXJSXnHzLDJPCxI7LngI+wV
LgHtNxwWvMRKozU3pWCTJk88hLZmbdMKQhEeFSuIHs7g+E1fn/vq2xZMsiJefdqDGt5On+5U5l8h
Fa3W3tqqvgBvphvtNmYDE0UhHlObLrmSvPfzRTCoL9Vf0T3TyIRXky46BM5UX42qfau3cOMqNAoj
Alnua/S8clptC/qSlKz3sKCypvhx8vktJNI5l38N4QG+9rN4Rh32avQ6wHIUy18INAAIBS8zoZRG
R/Qz9JNSfBT5V8z2DXtyhB6xj4tLBJ/0wIR+24b5muSvNd8jc1s80HH1OihX4FIAVlnXoD5Sww9r
WhqucGN+SWnrd0B/ZHRlYdb5Rsyvrfyj5PtXU6NjfMTgAz0c72PBqDNnHsocm50fV9G5nBn6ShOp
ovzDluH2P8JdVnr+Ty3xlSbWm2xB0pzeRfDbFIrb0jgHLfkzX2k1+kTgupMs36hSFRZNcLh3lvmG
UMsTJWt+4nJLyt4yPZbiOlvZTTLvgy19SuZLNnakLHN3dghjrL+0MIgmz1a4KyvCaAtksmqXbORK
AiYMWFsaVhOHVDD/EdcNDnBnjGh3gPZQbvu1/jdFEq5TaWdio8vVp1Y+AFZC8ZNQwgbgGVnWgnaE
SYS8sNz19KFw11CfJ96ynu9xgjj1ebG5mYqy0TjMIrTLpLF69gSPrkk+IxUafT7c8pAYXgthEQsI
iZDKgZXChL3OvDcFt5v9omXGdfEtFTWSVHbuI0gIuWw8I663YGD2429QAarsAG/EY+OGWBI6Q7gy
MroVy0i4M7qHlGuXhjKjvuE7BpRBr4cXWTgpykIQ5RAFCTc5yfpOPFm0SBSg2ba/8jsNZvkwnkdc
wVbyEmdXhODIT6XaYBzzGkSXpAeE9yMzcQs9ZraD84j6yzz7Q3qMI/xurvXPKRcY10eJMK8T7D3V
eiMJTro99MKdxklj/qmj4+ns13UI/g03lj0de6VbmyCW+4Zn6xIREhXqzt0sGEiN6ZHt5SSSQ607
Pvi9A+mLG8X4QQ7Aw4P+3qE8IF65FwwlG/PKO0V93PNeRT7pAgxomove/xWSjGrjpHOnwcSi99Ce
kRL1q0FciFRow+ZgcaHXI1bZYa1KlzaqvLGVzvYhaZ8mEI9UfYbMNafc2qHVt/I9wEU3yRVWRwfB
yjFnJWqfyQrBmDx+y1ou+UakNpdy/JeT1j5IY3hGJlEQjJWszU44q3ZIDv0k1H0cdQnfD11KgRwP
ehdVu4UgYcqMjYyCpZ+m9jXkd4K3lvE8ZCgihHtGQ3CC0HGkSa5uSVJ5WA7aYbmO3TkVxWUOG/mK
qs4NZpK7VCw3GyOpnE2YKpASdVtnJct8pFGgXaW4xF0bSQH6lbXkED3UoOAm+RC/P2ysCfDWU658
PK8tAHBOhMa21P2ohOfOBD82QmnjyJb02I3C+rNFecfmPX9XlWD2GmMHWyf2gkj7Yyf02ZEzdiqg
UnPgh3sZPPoxgKTI8s6hawS4jrphHwP4OrTg05CIV9UpkgxS2qsmY61Dm6sFffhm6D0sQLhE/v9/
21ggx2KnQhm6/L94A7ZKMmk3shvyB7p2k8q+QTzznZRoAZQ+mS6gn8xD2upooqWC98dgDmYskR1W
W1xT+pQdvhjZ3kdKZV7sFBpX286JVxhEJepmqbhzO9t+OTlMMArbODAC/on1CXqcZv9TSGmgvBrs
jazJ0qGpIiCIhKiva9Io4IuRJuY1tfE1iEw+tKyWDqTQ/xWAMr2mk3O3UxLEo/OAyxNaE+4vZ9yK
ii5iUudmO0zs8kanN4hrzF+ccfqPufNaslu5su0PCbpwmQm8bm/LsoosviBo4b1L4OvvAKXuSxZ5
WdEd/dAhhU5IhzqF2juRmWutOces+aECRqkXBrtBgOTvaxQpNupGf4ECDENVo7pt0jNRRBVOh0rR
eXGME5F0Br/gcN84utzl7bCJIwCP0dKbMz3Qqlk32acwK+ShAUdHKLQ8K7wLUw85uVTinCOTZRm2
d3URlZh98U9yHwU9E4+3QIe9U9fQ/Q5MHXP3sN19HoXxJYpvxDhb57J/jj1ZXUAw2n2MasZxevyt
9MmsAii2smL6DsGM9K2v62MRHqDJ4QbCbLQjW/KjHw/gVTlwCWdnChbGhEhJFrbJLPJu7u/54MTZ
bNY6jpvjzAKG0AlR3/ZoPKN6yrJCXIX5Hb4Jm1hZvSAzn1HAGHdkNiJ8CEIme73tHWbFMYQ56Dpj
2pmNXWoFX7RZwcEkR9WLqvEUuSlbeVV+jJFaXRsjOFhzkx9DSbr0REcevTbEoCA+t9o4SYXJjwSw
cpvY7raAvbqlVKWtRgjxviOklqPtsYOIYwQwMyKT0Vk0pNGZwR7MGzA4vhM891OJmzPtqWuJqVn1
/eSjitrPQR8cOoMbe+me61nAtsf1xiReoMLKA24GGiEEuD49p4usEKpB1GRHMtwybF/jFZ80hidq
hvpIlOrAx7y022PMhqPC2EGUJhYRJvFTqecVWCfTnAKsL7chs8qDssHv5OqlWyje3mJhdOf6nTDI
8B7zwdnrun3yHMxsSV7dQvdjbFBqE84x2c+ieGqhYx8HiXCTBuO+zGivleAX6xKMXuhes96cDpWg
g+QMkGLhwJObwClKwgV7Ve4yfzUApM4ztyLZA4nQAE6hme6YvYFDnSJN185CBkrM3BIutwvcoHkv
udAczEhsxsUIG/cUe2keL6EejG5DXd7Y2SKCYUs2oz7aqdHub4eoHW6RFX9xmyQ9zqA5wsK+5g0c
l3yYYqxUqLxijiwvu5tZDCt0Wv46n5HxtjFcQb/0vgibHT2NrKVyDLkq5YTp5ApaNfAhRrJy2R2y
d02fP4NtY7KJbb6OOr3z7BH/vYoI7zDG93aUSJjtqbnz+3dVbNbEL8ff3NSN9ybeUlSthtq0vQDI
RsYtNl4gAH2sDhPGlacU86GvxnlDqjZu01g++AZDNGdpWXT+c9w2cmu7/dc6G5hHDyZhOgfEr/na
SS2xMZGOFTn+fVBl8U6T+sHdiVBGlGPG1syMryQ20C6w8RICq4hR1iNIaScTIGwAkW1yvA9232EX
AjJ+DCTeWFp9K2JugXJdaKRvmp4Bjl8AOXQ7+8mNJK4Mf9QrYeqvVuxAjIsLiZq7eJopwjIatVCN
+K6KsNkb89XKKdfGCqkelCZc2OT+OP0SuFlBJ/3BtC/6+lxF+pPXqgzTOOVJ4yBfzRdz6FyOX8c+
LK/MmstrYn3XofZOgaXlvprVnaXT9KQkKFujTy4G2dUlCQTbCXj4Kp5h+Q4M4LgZ4+Lup/EIDfI8
0fS61IgRAtQhQWs+RrS+j35HtG6Fwb0C1LNyP2Ne8lbLGicQ9mtqWF+M0jo5IXhhr5XVcWZGnaIV
ClPxiPRDpPDJI4UZSBrTA6Iy996vP06hfaCP52L+hPkWamq2PrLkKrGbLU6sEepjE2zrxbweao6m
Pt9bTieB3ZknvjNz65vkc3v02bu6vAmqGtU6h8tWMT4nn7RdR3lPzBU85nhEFgz1zKUQaIZTJGFf
5IjWVDL7uzDzYcO7Bo5ywDFOmpbkJOh2HafjKpLlaVnkN7MA22XQ2EKV1uL+e6gNJzwYKNpUBdy/
TNl8M+OCGvTFUxWt5cxfz2GVXWlFDmvHv42JHD7XVsBAcqprDAukezQmrATjvdTuKS9KD7uV4iwI
uz2YZkoBo9+ShhyAnMsrqtrGwyDSQ9lUNmV4ibbJV2Z3zHy0gt3HrlIuiXDk1LQo1gJV3dSeneBW
5mLG+VRuGEDl9OPDcJsZlXHKg/hFWANO34ydMzYWu1hpw8djlNPo7mPUdd8zobhBFy5A4KI9mBM3
CwMH0hbkemqDI2v99pSHqLStsI23PvW+S8L4znTktypU75PGJgGZYpg939sHJqq3LLdwcTKexUX6
kjXeeJ477wEBnsC+Bm9Uej6IdcG71A8SHyIKQL/mf+8YX04egY0uTkY3EHJVpxpcBTQOfCq45cmD
pf6L6q80lO7TbAEo6VAc+hzrWmpULswFVdFTxOEaQSD9MsHeWjw1TY5EMkrHu6Gvun2U2u/aKhXX
gkgFEDcIYeFlm7SEmDHeocu/grZ2noKQyesoACD3rfsZJpV1LFvc5XoO/eu8yLBHigcx2IesCpyz
QKWT8DMuFcqTtcufJ65l6g4T5yay5PwZKGG+q2H+4kgLb80a8uOckg1uV/B07faz6RsfwmTgWgMB
UJZ1gx6CPmRT613t4N9IOkSR9C2ATPcekPwYqjA1czuI7oGpw9EiEAsLk3+KEgD8Tgzti3If9Cyl
46bO5QhfmXDYxhMLvM25mGhCmLR2K6gxVNLKOvIRIj7rGJOrOAYSmctoI3WA4zVl9QD7xQDo3lr0
T1ZxFqcLfjbfWdltU1fuU+PBZCsBrMa2kWwnrj8fUvNjJLR+oXVvkCqwMUvkZ0021KeuQC3h2vYz
poDHmnvl7ZzGJ0HtcAMY/4bJz7DjqvaEWp4kNxsdVtnyRNWkdrNEDQCYG2ieVC2vlmQG0F4Hp7zM
AjvFBH51rUxpUYtmDqpog35sMDsfYap+0tP7odPy2iWq23B3r2r7a6Fz8zohYrAE40thhlfoEe1Z
QOSyZI3cupRAPygMYh1fyaQ+C5H5Z8s0XgKNao8ik16itRgS/Kepz5cW4QhdcUofaPPQ2DTri5IB
XER4ccDW/VMVmsfBoG5Bh9xv7YyTaEyds9ZdesukdV0bwUsFWR09znaWsPRG6FSrgSzaTRyjloPD
5g8+3QpS8e7UPKBwj8OXcQzyiz/dk0wYoiNZglEUnaacgjxJfXvjNh3OWSMajrGXbVyQWOi8LpgF
4PhYwwsG+OMUZ86uDaavhWmIvYrPAylXhcsgp/OcVS8kY/Wi/068Cp6WmC7TgM63kEh24h7lL18f
cAi7vuQwV/FOBuM6dZqPo+dSYJQBoLPwo+1NT5yd+5Zi/CAn9q6xB4nmdIS/2UWM+LyDX2oPGFzH
tjKuDVPDQqcaxrU8Zs3EjoWo1/TmR2mV/m2u7Q24RMUBPgHi7WjmAywh8olbS1g0iJjgWiHwzY55
7y3aiPgl6kPnViFwqowIYFtjTQe8axBKnPG56jBlxi5wmWLROXqWPnoJ4N3Cy8cDM4mvnUlDH4EI
mOrEkpsUc48VtQ9MAIEmAYo8jHzRePDzVnUXFfQ7J+ZxCR+4ur3d7+deJKh9fSQ0STUdjDywsHU6
DEwEdz6WMuFrprMv+mRX2Y+o3VGQoIFdpXX6GaE4E3rDJ2Iu928bkT5GDTJVh02G+NyM6ILGBBmo
IQDaqun3ni++2qKhjRkV8Ntr/0JmpiK/Lt3U2p43WhL3QDfzHDpd9UIY9k3q1w1FQFYiAvDvbMPA
C3/UBiaHrgMHM5PJpBsUhXRiNzHv8yovFnJVGn0n5Qh2SYJIaVYwezVu3HFs9wrdXe24N5Vun83Q
IN2niu6lizYxDV0Gzmh2O6XH9x6k/Q4O7BgyT6EIItfCajV2q2jcoZXG3ls0l7ZHv2LL9mjN8nsD
wW0TzrjaaexsQn8YyLKkVNG6X2m/trfUM8g4k/M4dbB3ovIGKGQAZGGfTgKTC55NnO5fyO7yYRmW
Z9aJs/uHSWYBGT9DuI2sB8tQlwp7Ita5TYPBaKPmDl1MfHKbftyN7JKHEnlZC6V9E04IKeHNdBt0
yHqdzf7hH2WW2EB13HkD5yDetD6XikoBsRZgyiX6WxypnUItncYvhfFQBQhTyrglgNB+5wdyPPwI
L/13jOrdv7I/X6W6vvqv/3Mhr//fKNjlcb78R37s/46UV8skgfX//Eea6m8xr+eG7I342y/BsD/+
L/8KerX8f+Jr8MUSpOoKYar/DHq1nH+6nmeynYKP8UwyVv4z6NWV/0RsJpeEV0+aEC7+X9Cra//T
IV/V81G1YEr/Lwa9Lv8gLpVTWBbHr+S+2pbr06ZQ/DDXUkLar2JeB/jD86AwpbqkTZeDnwFFLsnd
I9qempE4TL+q8mNRcwvWAsRw6o3VaQ6WCqqLP/iVOWDpiKoD8Jp7qIPW5aeP8t9r7ucgWotP59fn
E47j27YylW+7wlsSd6svnx44pYittf5RzKKgy0Zi19jbcOY6Yld0hHghmXdipnfZZxiCfQvqqdKf
Zxp6W4+Ciz0lvowB55Wn6B9GZfpxmYRxClbrIBxu33jI3z5EHlLSieEBJdoZX/36kEPZp0hmmJ4H
EJ4ECpa5hS+amOGXNEBM2CaQaVOL2iLoinDbZ9HnzC5W0qlpD/jjxqXhWSbx/SDXbzyYuXw8v3y9
wnEtIR3hsvhcOlK/PhlWTnM2C2TbLpj+HcmKxCFGQUInzlhmSybIvtI1nto+fIq4lGBBBeuO0OO2
MZT70Gva6TW5fquuTb/qcS7fh2lwA77kQxLm1GsdKgJPBQTmZGDlCFXtN1GM6ciJi+ikYxKjCg1x
q3KthoF9kFKaJ2ye/RSt6WWZ93rzbdYYEzN8DyBh+nhLdRceW6Nv1qbiUibNYW9l5LvjYc3uRr20
unMBdFDpaw8PiBdFHh2VegfRVyh3MNX5wij2xaQqRrs4BqcpJ0bLIz5RaOvMGjuEhIKfJyOkyW5z
UMcphnARGsGu15V9i1KpNjKCdSuN8i7kzljDUtumCPcChK9nTKcoVejr5koMNLIMiKD80VMPNziZ
7QxWupse23AeadT0067r8nVmOPZFohJTAZ3/xk/yXexSWxrgU0hna04+IiYrI0vdwCWyiTpE5lZm
N8dCMifHI3cCoeNzIAPjtL3qc58vVmp3+uZlCvd2Outd6BIKARdjG2ZYtCNRXgjDgZzYZ2L3xqJa
1szrNWVLAJh4wDy05Msr+9Mr2TDEiXIqxPXivyiG5pIJwq4YxJ2IBZ/3gU4KPgRAC0OpQRMG+ms5
4phMh9H68PdHcf70KAg8bJdGBCIScwmx/ulRPM9WaKsYd0Vzt1zw8KTkCGLnfleOlnXOFMF6hXZ2
PRiQHQv/2YhRAI0+rl1LpsHKhi7FNGh0N85U6ZupfPEGjFN51sqd1avvxkh9FA4d8MSq3ebE41Bq
DNDduFwqAJJgCIhYHJEGi8R5jGVi742xOf/9t7Tc3z9wYfqmz3Fg8xf31QfOBtmYjUaG5Id+du37
vD4bD6OEXOpF1FQhlLroKGHoK3UY7BosoJ0xbCfkj/fWW73xNMtm9urrF5aJpZFDDRObcH79zFU5
ajcwYhSk9WfLsr4iV3Hueye7ZR/PEPHIdk9WFxVN5pEbGFft2sTSQ6xPtsmqp3bhsVUR8RV9xVTY
U288HhvYH55P+cKx2JLZ+bzXJ0YZ9R51KMjG8b3ESLZ3eof+tDdflUauMydQGKr5RTp9dFCKI8Kq
iEWhCIrweKrqJbHElz7IGbPRE+BaZp66np4qQJjolrWNu69vDmOeBWtdjuUz7weGPaM9oce66iGY
kICQqZi24o62KnUrLpPQYNyny5evVZmzsQ3hec5E+Ky1dy/42ymauA+wWfH4EhHTjCVdrij7Pnm0
8KbeIe+smq5yPqAq6iC0ZRa4D7SV6H3bziU7KFbWtqc7GtRwGKj9gFr09jaZq5eSxufWC0p/r9MY
1vGgw0Olh8+WRjeezY/8qBSqJXischL6+APtnjUJ7eKpik5LljakPFz8difJggzpa0zNdEwqeZcM
wxewCxSKNWM9uoXAtALAI6XQLnb3+DDWNsPNvn5H46t5F/jDNVT+oWryq1mQ02vDCKG1qLH4hQOz
6IxEvc6i7GGIOYXNzGK+c6nkeJkJg0kqYT6Pdky0O5GfDMDFpoOy95Ry7dgs5U8qkZpV/cJZcgFX
uA46oqAkQDiPG3MTAPxZp3Wxi0Aov2QjoewDZkQfdKbvl9sF34ytvt12quqOkx6PnfFoVGK47Zr5
c8anjriR1lyNbqCw4wMTnC8ezcgnJh9nEBdscmH1fmQxrWTa6wPQi4NgeT2yCz7RqLj1zM46QzS/
pqg196XtAhXq+K1CmleV4iDOW7wt9lwV+5SO1EyfxQmIUxn8FRJqeeQURN2ffHIr8gYbXWEX7pF4
xqJWnC9I2cfoK2wsUkxA3TMLpUsWgEfSJiMAC6/7XRMC//T1PWkANiY18d61GCmLFoUP/0S7Ud9g
orbHsEKNFjRtd7XK9k5bpHh76VyCysRkQ9t51ZGSuuZXD7feqJeAHVinDBLRsTCcZLg4fnNy/xil
hrkznBjmOIhqB8cxF4LoxHt57qZpR6ZluBqIkoQlNH4PTbp/E+YHO1cY+cP4m1NTzwe0JVaGhhAf
DvCkQ8BV5HbBdIHsmhynkZtpwjjj5A5I78oOpKPPnG1DuC1tpwyWSgq45aho/66BHpg0WZvmMeIX
5qO1HoYGtmoRRvJAb1qQCo/dQwRqXzf197SNjogqoEKXwwMmLrAktEFSo9d3BP65oEqz7mgbjC0C
GQ9I8W4EYoIi192nN3baP9x9UVhYru0w95W2u5wLP51uQ+OD9LHZyUbYM7uSZLf1SFdy1VjRS1PE
MC8X8YTDFIEzqqCZrSp0V9yYiry9yyvCS2pv3DdWAhktQv5rOh8DfMpv7LjWHw5h0hZ9U1A/mNy3
lr//02MGwF2Lye6wckoGMANNG/oLcO8JE7X90AFTD1NAyXcotIMNiAmfSUe3ZHdDc/n7J2Yv5/2r
s4k6xlEevQn5+9VEeA0SGLQKSwfcX828E2uk1DAVaHJssf1I54pi0UZa5xtHc/FTTNWT7Tbzhzy0
39FC4MrVkB2SAWKPC6t/YYQXgKlxhwP4i8dkrKbjG4/8py+ZSs5WUi0nqnr16RHJYHVdTJ8MQWh/
jHs0I/OMf6bp+3aXOyWBAlAlA7wFu8EPP3VGdc5r7iJu4e/NsPwUJOQmG047HEi7v/1RkEnW4rZw
JEiigeQfI48JMmJwplqj2fBxPKWS0PDBK64d1rkLV8f/zvcgzeV3EhbQMfnqxkIUkCDeDmNxaaLK
q3SgD31mkwqYkcQ7KpSEJnWGshOwBjJq4YBLPFnWt6pFULL0pME0E048tuiiY1S9uao/hUNaMkZC
JRi4Orq4sv/896/iTwuZa60j2Sk8a/nXrwtZiqhpdY0o2q1GRRQxonN/6q4ueF4bcGQ0gbVKBeC7
NgSiZEXOkTe/gEAUZnd/fxT1h0sMJa9p0jYQXPmsVxWlzgpjUllPYmafmftUM9QxvP0wTDX6rHpG
wEqRi/yyOo+eJkymGKu7uInEgXrX2Sl6gYWfdY9m633h2Ozexb5+P2cQJAq7SR4jUT+0orpUFkHW
JaKxRtjd1u6S9thV5SGJgxkPGtbG1MfsPNZgbvJuArLmH8rewoTjuRk8afRk/th90lEIAImh9E1h
pBD0vfl7hs18N7kFZj8yLfqQ7qv0mxuZKeKSuzvcvrjbemgUugQX0ethU1Z9cwpn/uTogixAboMF
ucsu5RJJ1GUlTKzqy1izpyPHFiSXXNLaxGHkV+mTCv0jlJR3Dc2Xi/YBrFrO9Alsw1t3X0f8vr94
niUoqin3LU++WiH5WJFp1s5I1pcD1SEYGmpae87heJKEAayYDfsSVm6HYxrDM6zS7+5cbku/dVYZ
xBgQRc6GHm55Hh0bsjEAkFwgKRQ5FmzO2MB9Ub2+JQqOilNi9+6cEkr32LHyc+4FXYFVrK7wuS3q
SGDZ1kgrlQzh4tqnRDY5gfHGq+wsh8yrLdXzadfaiFhdjxX560sRNFkWxmYcrtVAGx7KFpHuoXln
hhhSKcxu4Vgikh1q2se+qbba7dMldD69ptxsIVGgxkL3vdWIp9DPcVMcmPYurtBIH7KZ3mpROjdG
jqaiJHiDC3cOAF2jJJ8GLBSDhjRP28bdjqKIjm09oUoszPfGUFgvYKGgGtXXv797lv17O8elEWbT
bacn5jDo+fVXlpWR5IzIWNQaYhbt7BJ5a/DstjrYqCS/s0Ht7opSGbty0avF3rSbLFSUHRnbK4JR
4rtUf1VEPFt9/dG2p32ZhBZfZWuTvpOjrZMwnlKAnhhlumFrmoyFSTdf8VL3d98kskZCztoP2NnI
yRkRp7oyzI9DaooH+r4oxxLwQLpDnF9qwXxwGvYRLQHAvrZ8EgZ4HMxpWY4MMzAGlLMCGZRlMr2W
iAUuRT2/DKlxwXBeXclzxT5fNnAhrUe6htuGCLZHFcD/ZiNgHlDcyFkPF90oQf+au6CG7omZiGsa
LRsPUk0RcXnrCSNZtxkoXwXRhyjOCyMEc1cLQbFiHEm8SrelaeZ75OiPUVLBvh4bRJImPsASuCty
BQYiFD8howaf7NC16rjGyqIHBq9SZHcGLfAURpzr0vvAzsYsfqkt3Xr2buIWOpgRTkylNCcJ4PX8
o8GBlxWuB9iuTI4dBlzDWuys5XjLkbWjXcZYsIb3oYjrmVISDwoQwsjFGnNruB5p6EFqbhFfMFaJ
mPkuq27qhfnSpstMLquferMT55jWY64C8sry+skTlJNa6PKNS4L3+77jSleZnuc6Sgr+/euKVLkn
R2DYvIQWOiWv7dE6NL04KzeBe8lIOfEpTFaWd9+18yGq7IyIAOiGgUgmCp9p49We+c6dWcBZ4MQ7
kwGiqyhaVA4GFIPnaszJ37MBA1FgIsqAFNKN/vQxLpx9ZJn2Q5ialAfltA21SbJ5xswwNXP/TK46
sVQ+fZ868wF2aP09LLrk3qqBUSS9151z49Ao8H+uZmWYDEjdAYtDNhTMLIFm0d05qc41rgQ2ALl3
FwLW1DPfMYvP0mloJ6HvRGJT3WG/wgASAQ2Lu64FQGcYh0B3J/qo73tmW1chq3BrwYjYVnH4bp5d
56Hul89rBkwStcaLxiOyFvHY7JsRlfecVu6JpDwfnJBKP0zRywzNkPHy9FFaQU3ispRAY0nvDgI/
O2sx3wdebl0cumt/33P+uOUQQuyZHrYuy1TLlvTTHRqUZVK0tk3ToiIF1Fn8RGEYg/6MaZr2w7Kw
WwVLjmknVpJ4yAywMhX4lzIgNSYT9cFChbFrJhx3A9dwGy3jHfeLeZU4gmFTbDCSz9oKZl4S75gh
puM3W4tga/Rmv//7L/OHDowrEcx6vuNYNJ3t11daxBRDTocZYmJG+mCXXCHSvSeg8EPnBph0HELO
+BbEOqibmJqYl21u+3HVZsHHyTGie4EZi0lzuvXTvD3bvipvG5BgnmEf2+XbGX6g5UT2KbQGH9Yp
lnxbVzgB+2hjoCqGcoD3rXM+2xCLQUlMGE2gggW9+sBQdziS4CRWC604GNPiwRnydZcLb58GbclR
PIt3UdhAK4TeXHS4X+hBXSi983vp96h1Pe8IUVJvS9iR2zc+ut+bay5pWqanuJ2zJbuvmleIT0gk
LUeoNbCE2dCd9tDkwLNj8+QMDOub/FvhVcMRfxgC1Bny7UAZfHSNKXsOMZw30P5qK/KBHOXmOTZs
CVMOJfgYO9HZj2Kkw8wBsgFA2dhKvJGz0HcTdMmVQma1T8kfhAtR4uWoiGwTUb0t88AkusS3rjaB
H/CUCU6KsdyMEqmXXTXWLYpjazVixwOx+1S2NjEjbARNjJPKkOsSZdvYoNIqmHlsu7w7I4jFWlKG
nEymdzQaOAtmJi4pojCs1/4hRWdOwTiYb/VRl3X361WG7dO0XKZmVInI3n59ybwIDmAdQ+ukrxVv
YosuBYpeaD5CIr6gb2lw2m5pkcAzcjg4DQ+2tT22jw50jtXfv2lraZP+9jA2XzJddEWvcrl3/fTG
4zI17abmm57KML6vGf8rZa+zqiWDB38gINXxYNn2TSfo81YBJn5aFfvM+Jb7Yf/W9vOH84WimSkg
t1uTeeOr7ac35qHLes6XcWmMTC2c54Jb3i5b7qAFu9NphtwQZREyGnuhDw24MAZgA8jd5kfTWtp4
ON9Yh/0p11xRAJ9B3EgsMrd0HZyqmuCaSbafCsJCwE5JWmbowRPYSW9sPvYf3qBlLspAQC1f9I8i
76fP1TcDoy97kyCgaLNIJ7quJyFLshEwoL0TY1W/kOJndmZ+kBHJOoal4EMxMykldUmwq0qk9oPB
INFvlrXhgG6towgtXzJhK2zt54ErsNEVNlatgl6n0XzXmedAoz38fYn86VBYprMWGmKXNbKMoX9e
IrYLtWyY+FUydLO4Q/wRh1gikManL9SdaeyHt01YP/sVAAyNdiDs++HdKAumazQwhFsYZzeInoum
QTNkceKRYrNvKukuEUMYN7tQ7Ogw+busgKbqF+NtquAhQG9Tb5URv3dmhFxaM1JyKgjTfXWD6SQ8
4YGQizWk03Vcg+jzhHf0ZQz63y9M9hvwDBOhr3Q/XCBgBYH1RTQ/9MAlnLGqjmWavutAA92QaaUh
p435sU7jaeWDwSFzhAtyLz5akbsZvM59pjsb7NJIdOvUIinP7fGQ+wgeM3KWro7+MHD9f+OSZv3+
EgnuZjSulSukkj8ucT+tvDiiw9wmjKoFbZs18pVr0oqX0CCFLx1gR7n2yQiZEA2GuAYivu+2Mbwp
t9cfU4ODJwec98YK+sMmwyMxNKdiVczCXs9CYNEOI3QKSMr4YcH/PUcVs5AGKIyXxpC74KGtQjyk
3ODwsw8GlgeIYOFWZxUPNso3Nj3n98qKVWAt+gW6mmw1ryqrITBECHxgAeHR0uaBcQG7xfgc0h1O
PxRBPjI9ISCJ36ZfzwkxIR796TbhoclurA9GEH3J8K/pziOr2gD4b8TzA5oi574BGDWnIEARlCNW
zJJtGOSUzfASkcg6tMbx0xSY5EFpWTupOUPtYMkgRUAjivvObu5/LI5xGh///h7/QcPAby0ZwXt0
X5eD/df3mHFGESP/D/F+qI+moqs+yfFWzw3v6dIqn2ZxdReXtagXyvFcffNJD/rXxcUofWsV1tzH
G+hs20HOR8SRoi/jN7QC9u8H0qIIVqZtM2l0mO/9+pRtU0tkULScMjE80YHYRyYgrtQmdQRPfBqi
PCJXmw4jyxTPCVSDSb8Ls+TZWqboHOd7o1zCapMRcEyK3KkYyX+A55OUSu0zz+6PJGx/4KZ+euPz
/f3JFS/dMgVerpyMSn99cjNUM6J9Vvk0z+FRxcQ5JBiM9i1yxLVsxuI2j8TVm3NcjKhAeCXcrXQk
SowSsz2oyTee5/dVzvN4plzEB4ov/dU9I48zYZuCC0Tvk0eYL7K7dASewVAVL5smaypCUjEa6l2m
Me12o/0xVgykfhyVPyb9/syYTmW7Hz2gN57u91uQ4vFQAdLoRkQsXyl+LMMd88KDIuyPAUhbUBp+
RnAYc/SXgLvpnhMn2AzQ8ily/fKIArEOn/A5vPv7c/yQnvx6AVIeTXoUUPze/OXVeoNxk6DTo0pw
+vqFKIZsXrXReDONzYyuETKH3aKJ5V6ebwCEJDvpJkskACfhOI8Mv0wMCq1AuWwtIx8O0D2O410/
V+hIU11wgxY+AZs1FmjGXnvTelZUcmou0MlW4wqtFrL3GnErQpR829fjewPj5Q6ZiLNvMudSeWF5
NltFlB38592c+z6Rau7jYKf309KSsEbyAlOPmwH4F8LAenq0RfXOC4TJLUJ12yRoyUdHhb6pDfKm
fxjUhgC24t8/yT/oA/gkfXYWtajJvNeCDGQ3ATh95kSyKIojRnll6xOEn6alXUqbtUS666xjpziZ
o0n4wljeBbRStnUbEZvips0bL8CPwdSrr5Yrts8VjOstK+31C1ACNh1NQlp1MjBzxC1RkvY0+8Qy
uQ3TBmWjMQVGWK0McznMF4LEkDX5JjEd2mN45z5yHX+oYvk1rMl7oikV3juzhSPMTc9Jk8mNouHE
UB8wLGCVAJqYJngPK3XDXpr2KS7+yUYDj1cEtWmL5uahEKN3P0XTuHYT4+J4bP4TXIan2IBK42Tl
J9fHp+i2VXufL647BxknnlfSSk3SDN64D/m/v4V8V7bv2MohZOq36z/eV2tKmop4n0Io0OZucO4s
Kz6bwmonWEjsGRzES38lf5wnyUxvdDnDNISyumuwmGh0T/gbWlU94L/392WDIaqeoXYtlhbf/uQN
mQsjY5SbbvK+U+xYRzPzPjuFRyK80Oa9mXDbimIHJ3HaQ6vTyXVIVXL1a0vuAhDTKz8m4djM8DNg
RgXG3V21as+IvvJDlA75OYjz/DyYE0p0T6Mtb4A+D5KfmFA13XbJ/Dxzxd+rkMDZyJu+tsREomK+
a1tH7sKG2A53gikDhXYjrU7CO+xe0m5bZcwJOmlDmWUwfLbs7rmCcFQBr6N0JiINTy85QbWsSCeo
NrYXPsMic0+IqB3G48ifYoCSvsSlC6pH78E5ARR6tFHoB1QHZ4oAdDJefahU0qB0/xDOn5Nm6VSX
TUk4im8SILz8h++88bX/4UoP8Nr3JfpN9j33tR4PJGSCp3dcvHgPZsRUxyu+OqVxS+JWvRbAKMds
NM4z6vOm6biixMUlLqf45NEQ8YgdFHE/nZGOgZMqt2QyP8bgIKPeDu7zct474VQdf5Rw3uL582yS
zhMvfeOmYC3n6a+v9zIDsS2OXO4z6FB/PW8RyOAOEAG3uMgv9zSVB8yViLW1XVwxH84eaArvoZ+M
LdE0+oaRcLEbbS5y4krgnr7wmD4AaYGkdC5f0CTmF3Iiv7yxK/7hDZOWZHRO1eGjm3p1zkUtu2Hb
s1xQ/w8YyvQTNF7ocj2miCQPMU7FzH8DROmrjNp6X/Am6Qp8DX7v8I2PbPlEXn1ichkpILMVvkAo
+usnhgkkw1adh1y7DSxGABCq4o1N1/p9OMVWYi5H6tLjcNwfW85P9QfuzLRMe0XU0WwC46Rj1h24
aehLHWMjpCFbb/sids9OKUL8FpIXk+4vLCOyzTIs+FaQffeHOrikThgA/6boyu3sxPiZSOCoqOxD
51h7iCMG6Za8qpdwP3DNuUhsDVXMTKoLcSD+X8LOo0lSJc2ivwgzwJHb0CIjUqvYYCkq0cId5fDr
59Cz61nMpq3f6+qqyghw/8S95yoEw8siymZFMk4/PJ/pGfUcw6RRylXbLPTlYgzPwO05/r1m2Jsd
+7I0Yx7Um3OPFxv7HxOTkz08tziS7ibdpTu/AloyjuI2OpTvGJU3ZpXO6ywsvjzB4iAEvY2okqCn
KN+NBQ+bU7Sgh6Zs05nem07Ji2/IWrZnlKlSRhsy2PrjJMdvsnytQ1U8CNbqG8fNnIsu4ISwFQdH
U0ZblzJd6DIhjsmPzyJ5SeYWERGiKRhQ9lvr83QlUYmjwe3sY2+YTzCWsceq+NJVNDSwhQgImuzy
oQjnR6kAZc9ZfFep6TJVSCD6joyaGvtbVLiQxnpkXUMeXIZqNDbBhFuLOJKOTVrO+Z3WyVPsndhB
Qt/BXYOP5IrJqoccHT0bGueeo7P7Ac3TsY5a4+LndA/SjNQWDy1p7CnJeAxIu3Qdt5EPDLoL73gp
PDJoKhAagXXGP2udR4jCnl3IU2LAULJxCK4cTJt4lBMQChRNJ8UBHAeYIbXtQoI1xvL/e33/7ymz
3IxCmBbfNXvw4L+mH3rQ1dj7MYYez/kS2MHunXn4UL4vgAoRK2T9dF46nYYsF4RZk3FW+JVxV0xt
vZH5zNeVLSJik0lnkRnTou1jWGCT9NvGebGdiUlmQZwdRrQ3oGnhH41d4IEaqn5aWE8Wo4OgGwyK
BRA1Y6P8PbofLIBNe1VDdvbmj9AYYPcB187Mm9WVydEv/PKAufea+ilAYq2uYxSqRyN0CbsGaGq7
1h0Aq0sFziBz4KsS6XBKgBMV1uJp1w1CLhOwb9K41n0kj36QRCdnhCuf5ByhXMukB1aGfZ9lUtzr
MHNYkV8zRfIgeX/11YLAdZ3t5jsmjFqz/kAEpeUxd+UjDMEvE77fPiYlKcsKXm2XaLXCcts9t/JK
jjLdNRPNXxSicIyPmUvhXGlQqTkCKIAOm5afMBpYndntso+QOfY9pD8QS2YIZBYQqrG+5FhWcBxS
8bnwP0nnLpcoMgJCI9/czgoWd93giWFqMVzHxn+yghplttDVrqTyYfsxbtxmSS0BBHccWSUn0nLP
Dc3jGQpkjOzyXIx4BiMHk2ki4+r/GeIIwnX/+6z2xXJCMzYR4bKQ+a+zGrxrB+6P56mRuDozdbRw
B6vaem9tPIV966+9efpJWuRVgdnoZTlLLHNKr+KU/hua73ktoBiuAkguYiQHzhhhQM3Jt10zcmlS
68cXuP4KI/6qo5wJY8MzXi+ZFi1p2nnNSlwlWJ3s2sSxKR9IDn2mDP2tImJ0ovi1qVDUz/0DF9ne
YCvSjiQxNeTjMjmYt5lI3r2U3zH6ZJqTHzsir5gPMfEIl5BrS8MBJf7KmPgWYk3k9OSQ8lhY3U6P
xm/bsvP0Zg4ND9VZgTnNNOHeTwB7d07bHgo/T3Z9MqhV47mP1LerKJ2A/ZfPo19ho0r4y3ceVJDR
ANI7vtRR+M+e4I+Rr060ToQsLPPcH39KVlPnET9LmjF8xxibn6RTnsW3aDY9T+VqMPl4kAxIDNQb
BskERrd4Tpr6WZckqBRw4y0AWDuUrMtnaX41XRdQEdlAS5PuHLzgX/dhmyB36+f8iZ6HOLMZBrxu
EirJCCeLCvCuMONKhPPZls2mtaQ+unyOnSVgKwCQZqtk3qaCWK1YwpiTRg2H91nxcBDROJ2DSsFq
C5Mt8i10gaykK1YG28ytTTSI7r6f/Kv0sxNmFrKTVQ5dN4tvaBrvyL+8GAFACKfhw0E7E66QGZyZ
JZ/6kaH0MDGII20FeIHajBXL1pkrf2M1xgcn0OdUElQEe9WB64zawuOf8smnKMx8Mm+9e5Yw18yp
gRdkaIkNo7hmKXifPMXMS+zpfWIbXwyOz1Flb/qE34Zerl25jcb/X0drcoAQaLbJTBo89s3+WLaU
3g0GyO0QF5/x4D/PTX5yZPptJPZDMbmEaCLczMM/p80feUg+w4CfNrJ2isB7sEI5Wa8+huh2TNcl
IWss6+XviKNt1XLceUmyyQbMRcILEfcW76ZIDlkJeN4wh2Jb1Y297r2HoMu+rMy4yJEftQ/54GZj
+OeBcco1nYwX82+sgtDisAYSBn22EswD0zj/G5dAP9upSLlft358gRoIwXWSAZxXj+CyJL6Prewr
nOtnAgmmjT+wNW752kXL48AnP2CFfdSpw59CybLWAe9LrqNTpKkXLaA9bK7Er00gNmlx576zgaWl
9rz2R/ypVp2dkxY7LaGH4Gvv5o5Fj19ED7lwn2KrpPkBnWHKmrW8xUSzdfOdwexyNTuHOPMXKC+z
cVkCvnQ9cpSYlBz80f2eBb8Pmlg0Cz4ihLCnRbqfOROXbX+xmUOGhlX0OUtMP+ZcI1RbctcV/uKi
Tm/aYuY6pS//eV35BpOt9IO1n2S4lDz3Lkp4k6pgeZXT4S+MwK/7ik+8C5AU+w71QfRky+6Fl+fK
QwhzqG3Q8jg9BC4y8lKHL8Mo1H0sCeFDurpRGmg7TyMgIE7uKPuZRwRLiKebh7oLfl0BiGPyEgAa
QIE8UfYEq5AB2XEQYVX9NCQIBTK6PFSbDHXDL/zFccjP41KprRPsMav80Z16WFBVsQoS8y9vyAxt
0uKzTPhjdToTA9YhUM0Jk4zDdD/k2Taq8kdhpqBfGlaVqGVX8Tz/wygab4B/B7TAsaiPOnf4YSL9
Zbd8iqZdv/teedal+tJoD1apeLeM9qtvA7GmKqdgHH7jhhOrtacrSJFtUaNcjHK+aJxi+2Bw/rnN
XrsQciswdvAj82ezsU5+lTyHRfwsA1jZRcspv+AlsixUpFQ0v2amn/Cpv1Ukrw4BAHE5U9Oia76z
zfROVvy0ps+nns30iVHIH28Zb7IROFB9Zt9NYDzaDaiUkeO2nPxyc2lqgwcXKzS/1dqzJc77iEwB
j+Hpqkff5iB45CuFjJ3lVbHGbIuIEzc0UiWDbT6gD4okEn/qcqEtlJzwOz/U6GrqGLVBz9cbpTDS
8vjRyx+MesRbaAAKKObiuWmNh9ldaLQykhuDmJDeBZFiJg4Ow+o7yYjfZWYYEi/kb+tAk3WvDqjT
cWQMSb6eex42K5MPRqD+VMAja4pya/2HjByfKofkB2PiScVQ/Bzl3YviwCeqsmEd1qA96RizMxv6
SUP/jOFspz2A+LNrFPs0eG/6MFz5wJToq2HKgrdeBZN4rir7Az+c2ETYLdaVHM+NQxhPX++mMPMX
0GS8ASW2BoFPwmcjxs0Ak2Ed6HArhl1jxxJDOz9e4sfeamKfmA98WbGM0zWoamJHmdfZ+W+pgTAz
Z/+HfWs9mgMuKrsNkFCSvfSf/+DPstuCxMOZEmVRpNohonSLZ4Bv6YVK+scLZL72KJhJRyKKEm/F
iir9Z2hiXIhjcTcTVLrI40EtQQ3SGMdWbO5Bt1g9tGxIql0d/jEGI3shekkCHqaOZaFrcBYUJl9q
1QVXq+zvxllttNsifU/u/cj8VKaxIAPg/RqD+8kQjskpuTgMCSF5qubddf0Pa8I+hVkECrgRNLxL
+z7rv+oqydbaowCE7jxuuLrWCLyochg75SYMCeY9+MTD4t61Jc+zFVdrko4rxcAEghWbKyd7Aikw
ROl7UTJkjN6C0rwpzcNoxQm0S9P+jHi7gwlKYh40Xw7zJKNWqKAxbQxh+wG8zVqZk3UqHN2QPVUC
p+ZUbTrXXfVSvHfldAuTKN2UU/wxqvhlmrj84ZggZeDFNiO75Z4DJjAwQhotszkoL4HNmpGQqRxg
/WCYt/QSDMPKQ1RNOOSIOO7nPy/HYd+TH2U3NI2ebqmQMjgkHs7D2ZZnnQN37lzcim3a3xuNBHyj
UShQDqFC5e3O5oIKjRJhEuGvauSnGWpi6qKHNsAPVMwJzbMb32c9WC3k+862K57KAWIOrcQvRG0s
UREXqlNyy8ny7A+tu6fge87BfCtHfc0j92RR1B+Go3g2WtNd2Wnw2nSY4Hj9sCqNX8EIQnpw3Won
ENCMaM7yvNik3n2fxs9txxa2npagnzHZxCCstuxCd7AWSuwc2XOHtI2AgH+N5Q3XIUx+bVIDW96/
yHL2ps1pxiPwDmCMs83F9mHwCOdImawERiPcURhsHGFtAep4KpEg8JymVvgeE4jduwM5DxPfIe3s
GyPXS1WEX32IyKwsiTScDeqesFHHLsSFI+3iawQNbVj8xEOZUVWxVGcf4vLgcEnYGWb/kL8bLXpD
8nTn5YQ0KFgxvrlDrc0YegabbWnPIp/J4ppKyUCc1bzzs+zJaotPX3CHBhPxCqW5TSTgfBhXaOBj
n6CbcgIQ3PzGxoj4WuRP1gBUOZx/HCn/RJ2aO0E8Yj55uIzcyuVVjnN0n2Jdmawz5grwxKhJ6aBW
9IghC50JCFiXUL80fkyWjgBcyQBn56ecaBzoKwYpDItr57ak0yYsi052oCC5popEehPyWQWT3ZpC
JgAW/EAI95pVydZz3VPLTH0bjwWosHqB2pbm0WWjAtVTMFEns2JPIDdQDs9tdq3+s2DV0Od4O0g+
5Csg2tuW461pYCZ7Ex2lARC/HFBSYjDJkLv9yDhJ7mUjA5wB44wYCPmLzquN9Bx33eEnkYk6sBAe
zrVtn8Y+GC+T/kZDEEN4s1kHqXBnWXZ2MJagASKDj2D2LwNd6sqeXAZJEvuO5xAhMgPRwaRQE25C
fPIskv/VS0X2I0vj99Cjm4ugma0YT12tzHxjqnbyrJLUhHhmkEPckxkkH1NWnkzFMMLmoUsLMhTs
NP8pJQ89c3ug3JZeAgbGCLjQJCpnZ9fuS6XT3y4DvKvm8M4xCBZI27tGe1Ts0AKpfKr9ODe/dEL3
TW4T/FIqVOYavqWhug9+YbUq89xZ9cVLVMSAJDC0rT3JE1FjbJsi+aHLiJSWzn30YvjZQhnEN/rN
BTwosli+ar9UpBaEz0YfAgK3OCCkd04SjOr92FKPTMhbAbWhPukJWUFzGcYdK7mJE4semiKeU3Q2
21/MlRHtYp0SkgFMryfcgk01QI6Kl/2ldHyyv2r/pjNMBCnpBmUH8tROLhErnVr2zsatSu6IwTsG
C7JxduOBt6Q5GhKeNPmJK5wJX0Pogc+sypsycyqipYVLtN6nXUm4Q0gepmv9ZQnTzCJPwbRCYXcG
gNhOsIss9oX1IP/aLoFqb+YbhF0Hk+fNguQ9hwEfZFm+VySl4vfsdj4MRxx0E5hKeewkTnIQnCs/
bD4Kldi0gCQr4Z55iME37HhBQE07zq1bCPhqpHCZLeu79xlR+VMkODW6HFwdKUFmmrzPlv41NRb5
JfVXQWgk2naxC3IYIX222HjE/7p46kjyDQ7lDIyvL7NPmWcHz80lROznSaon7QpC0MJo3buTZNnj
40c2tQF4kuj2nC1IrHCSJol6pZn0COGocRlhf9LlwbRhWMuUfrruLn5l5cS5Rhc1Ljku3L85gYc0
ZJtBNCB6YMHs4r7D2LGyJvdP+TPAmyYrN+4ozrk7IbewAnc/NHo/DaM6QB+BmKMec4u/xwAKvTB4
SvMIs49UDVFEYAf22aWYCeQYrLA6lXbsvDVh+K/n0Vp5Pkm5gxL8XGWVHPjuUrbAwJir2Rmh2bn7
Bmkc6gOsBSbXgdRo0UHnIeYLrkZjhRfHATasSpPJ8TuOVr5tkflX1zL4Vv4zrqjraw9zT/d6B2WU
5p9Ao32Cg9ogiKabLIOA3F5uhD3mtMrGa2xDYUMi9QJ2QpPsMX0TLfIAx/2N4DQY3gjCVnOCPDBK
FBgl27/6lF+MuFnSDRMRI44bXfrS5m4P2ghbCAFIY/kctuaGsnztLf/jTFZypfaD8J6Mkeo2ze5Z
GNZrYC7WmZyIa/hiCToje0RyySD8MDqy3UnZv8Y1m7pY+Od0mskaAw1WK8acyUJXJLaE6RkeJrvs
Nkmfw5lIS4w883OJXm8zWdNXDgGvNWPUGwk45UKW31kBZQu82dEAEksdJ04BoSIULumTbPidB4cz
ROf7TPTjPgkxBojsr3eSfuNJsmB8A47+CMm6d5rLKGnEnQlmHwVSvLh6rCnAVxDHP3MSTpTDLrHi
TTydhf81+G16yo3o1tJ9HiPWNo7BKatryfRV9Y9cmLdoGUnkbg39ESjVcn4TB0kHWwXfTfU1txTL
VTjfRtKyqey71diRvYswYNenL+w5915ag9VagE5p4XF9UWoFzImjr0qApHPzkSTkGn5hDyOu6/dO
lTKRJAtbGQJc2/xamdPI/VLjtkz4zCh97BQPBs1l0t0nfpjuZpuOlJB0H17mLgZrCTrQurSd9cjg
7M2LkZ/zmOAFSvwTByQO8phpoJ9yQ4hfh7ivAX3/JqnwAs2pd21M4+g05X0TWd8l3uaui39DktZN
p3t0wOBCiyCck/aqk+vRayUcuhXIo1sNkmXNP0/MCiDsptM2QCdt5c6DMOZHZp79rqzjL0y1096u
omNVGfe69B8aC/JjaRHHZVj13VinijHMGtPjUmZv5oqvetbbIPaDrRVl32PaeJs2iy/KB6LJeol7
+qHTzrkcB+fCZu4y011gkMmPTQhgMjbIV4/iS0X0IzFsG9hSai/M6EqSw7xpA/wkIno0k9peUQ8V
/D33Wb+cOu29MqvhwC3JGtcPNFryjIC4Kd0X8QfPF9AxPVt08RKWhmzla2XpxfdINhgIt98glL+p
m/L0Wpz5YaIR1lT4UVvCbILAf+IM+5aExA76JaqYHpREa5DAoajaq/43KwBxlv6hKeWNSZV9dZz8
O8qHb+bX5iGsWM54ChxWUeUU2ITAWZre31WUj01kQrViLboO+ejn8hNVGy2IsQvm/ofGk7AsZ7jZ
alb4sOPmXGtRnwvKTYRy9ilv3Hk3iIVTYv6p5VebXf9P9l62a4EpBoNCWGKCqrOpb7lObn0h/Yvb
T1SnQvlYzOBedaW+KwfjNi6gGeHDDTC6jlQbu/XWWZ29uQjK/LKcN57g3TUo2io8GHsMv+zJVYDs
8t3I43TrRk4KPHmjtdHuelLvbFOR5zoH9k6StS0426xw4dgZgpeS/A9lE0xjk5MlmYNpr3/tlmhC
H6AP6mHfxJJ+pdNK8FjB9Y8Im9qQeD9uRVrlBPYVelukA3Gm2n4cet84Z9CwSAzhOhORKw5lPOUr
nfWHXDExzpKwWscJu1VsTA0nuKaNCruLTeQ3Q2lqXcPWO0eSPUJTx/zXfGYOLo1FAK/a9MmGIe14
/qtDbCtk3GQMhq2HioqVqE3ceeOjLR27fcwUzEA7ded27V2KqWQGxwkaZMR8ng00LIXOHqcKzwOs
MgQ3rJpUeQsjLflLEJA6BHJT+ManDxQHe0f2TZVtntxRaTLw2iXoUPOmWa519R15LcwKwqeJQqH2
4JjMWB6zgjkFjaFP1rtz4YcOTlNs+Cfblr/ay4pdZ5D0VKDWX7NyZZSS1Aw6mt7bea797Razs4ZV
Sfm6D23ziavibp5YPmLJkYH32DvpY5qgaA6QKFWIJZjzwQQ1KyYd7Fa7Zj4pK4S2GU5PIfEfvsVJ
LODrbyXRrSQImu12ylOau8i4+jnj6iy+n0i62BnmAm5WBXPIqs5uTkUKfOMXr/kiBury9sNYR0ZJ
6Klh4esRlICQPdPAvWA/Orra/+m9aFeHJXC7OfvGcPakO6ffLuMpLhF1J/AXUD0/WTXhSzo+29wc
aefU/7oBRprc5sVwg8xQwh5nY8eqUdxxQm4DV+k1/MTOuNlx/WsQwcb+BA8R02ty/opWHYI8O7eC
hqgfPWebdNvWJmFmTl2oJuCIS0addeKwKyEraPBL7+TNyX3RyNNMNcIGpBw3QaBOogMX7UgmZG6t
r4Vr/RNT/xmmVGqycLy1YU4HRu9vKQ/P1Vbpe1N4Ny4Ib2Hb3peCq0K1vGLePPD5MNcNXKcnH95n
8tWGGNYQbCeSIOlp9t7SYrggMQGFMTjVVslL2ib7CIOmRfZEOXgMTnoDvnn8Wvg/EUDhEKMT+3CU
bn7pYDF0qSBw8DIvToEhReGdOd4HEDA5TCtjn2XmwYnhVFQKUZfyDYLt2no9tPwJwZT81BOpm0Ia
+8BkgVG1GPKQbmXQByp2YX35BxHX3ZlG9hWbTLgrEEi8Bg8FJGYE0c647UbzndgNQi3L4LuFQEMt
Q6dPxCpRSBCg1hRY/9jYvnhgF88odbiZ8nbb+g5GvulTTvD+QKrz0XKPD2EuIfR0hI2ZDG9rn3lt
cY5U+Ox2w10XnBpnoATmz7aNUlPI15SEDvZpi8RuhFSq91/nGBpu6PTslV+l1z3X+SIciVyAAhZO
/XFMA05OZHRs8FiFhs6NQAycMyM5Ra1zUm5vvKE9h3+BTxkRvpIQ1HGMrizcEKu4M+Hfo141+14e
3WYJQxvol9MCC6lbpZiAKTlXtZMxr8aR0Dp2tUmEUWwa24AXijwYqjQooLrYjpXFzpuIjlU+N1tH
My7h9Ca0YyhjhiOSSS632jCCcsXjvbc4ZCCjsAkl8iwA6qJJz7I8dmHuwj2AqXmalBcjy8N6oPv2
HBYVyjCSoPtx6Ni/kvqZjNGRufi9k1gXU9gfadU35wQS86px/SdQ0g9FSw55bfgkYzaZucvGmavN
L3ej2RhbzuDjYF0yUiobK55gh3Bjotu9GOH8XqqJqf14c40QeOrk7s0pjHfSYZuTjea3Yix4sHQA
QNzARdgn/YkjDop6Dh40de8sfyQSjV1FRDDZutL6FjjDQy+nr6gi1dXqAbWhAANn7kRXfGFMo4hN
qLtsN/Thuza5AIS4ESdlrFi0mme29AevBBdc41325XyAiheepi746dLixQ4uJf/eo11Na8Ynib/k
3jfHdDD3yEGPyKElyR/i3HUo20ipsdg5wcxgxszUaMcyNtk6kfnEjH0b9yH+xYMzU3lWOjh73pRc
jHEm70fedaVv7EeREiFF50ov98/trBrXgfctM8+nZJ2veRR/akXSJh0NLBVeWYxFJFiJ4E8mJYtg
h78dyzvmZjbXSYBOlojo2iQFz3uMvGRXaGPcMehiw+CZAuFQRgNOxoRBPl/B6HrTTgZM93Hkom77
PUTfBnNSCIW+Ie82dPu3EAPjkw/smjiHY6tM98pY9NCTZLlz3fmd0NeJitAjmJv7uZ2ontFonVJD
I91ritemzv19Xliv3Syt88B01qhJhYFX8+vAuk3rBqjLYpDO9W02BVl0hDj6UE4gM30mhR4ODmOn
VQXTwIO8zs6r+crJe1xw2w07vWMJgIYV2sFu6Cad2GOPUY0veWDcGRn5pTp4qUKWxkFnMNpi9gBm
jmc6pAxC0I+JQiZ3vF8cOfA3Vzqw850OxSu2Y0yZ3g2NBEOIIX/WCa1KwcPCB4MvkaLJqv8FdvkG
fajj0qrFscv7By5PlsoJ23QZBVevbwAHwJoyqKGMLFj3PfmvTdAf6zLv14VgpGrnrE+9xNu4utim
9V+AxmOfKJe8g6n/8bJc3kU1+A8oiFj2s2WlQ885v2oiQg4kVIiABbdT4HAXghCKEJSqw4QBN/hT
j8hm7XTivm86UimI0/SQAGlzZuY2aVZhtMkqCX5NyJiWfyt8Jr64fndT3f6yHmObC73BUuIjNJt+
xfjxD+LEXYhf50ANxOTRxrnt2kGL5fPoa+Fum4UdplkMexDZ1oPTkGsxMQtg3cpFLHeQQl6xIJPv
05eXJC6LHYgr7r3ce6DgOmuoY6susDHCc4CwoWAP2E3w6aplbutbdC84PSk2A8I3hiI+sDoDjJU4
2QvMArxk3T3SSaZA/8GweI8VfPINmSbFNi6J1y3k+JpRMKQOdKo5rT4ah6wRq+7h4dtMvlR4MCmi
V/OAa9jRDKNwgwNFbhyIwx0s6QxTUCw26Fd2wSB+08yAOlzZkLWj55SdH/56CaN/ueqIdQiMtFmX
esItIIyntA0PFhEyXP3AS0jPS9g50vkdgtL9hCL6BwwJdjr2RWjDv4i9Z5ddEJEtsCPwvEpgS6Ig
oWb65P8NzVAZf+1cZ0SwVIdQz6TeJuALoDUPMfB74rAiguU4IOhDZVRuhaasnhRSkL7gX1feK2/d
vjc19Honx82k850QH23Svpg9g+gMvejKqVkblYX/GcmWEPbkr6ql/lSTc8QX+tLJyTlFsf3VtfGp
y1nSkEnxJQVUST8/anmZGdcsgqEMOhdDITZVWVzdikxDp7JqsU5a5yimp9Jo3xGo/db887oo9y3b
qYOXwWZxBPFFLnZgTjYmgpM3MR2Jh4Nums8CIcBRpA35DpRwy+/hpGFOop6x9+zhzievmNHCt+WM
+4yxX6vcDglJHRNTzq8nr/hXOliqe8J0jbx9VpC8+W+dwqVZ4+gwx24dtufWMvfZnD64OjE3hsmk
nGi9dDX4osCtJnrCRopHZRBWyZQTQL1brf2ZriUJBJKiof3lEvtGOQaQOVtmeGwb3BsyoFWZGVvC
VNTWtYkicFW3G8d37U0Q1yw6s34u9qr7FiPvtdW051SwzcTWCuZddM+s8BHEBxvI7e0dBLE6haiP
oT9ZsxI/puH8MpXmT1QtDowlas0fzaewNM4cVdR7afYG++QjC9ofXN/Vvq0v8LrehyB8zHvGRSaS
3lVui/XckrqeCD4JZ3nhStUQh9GTVSMZdbGIUHvMpu3GFD/sn8ihc6JlK0KbLDMAe2Clma6w54TC
km3YDxzpYml51IJnIFZpPU74kpKk2iazWujdDoQ9dczNglk4m02vNbc96sWVNzT53gSHbjMJccKY
3f0sPrJkPqPoH1dEUbLA9IJHf6SOxsfAzHJkexgKAhDQN7H3S4Crw5yIBF9x4+gen4E8OGUCiNuY
fpB7dG6O3i3Kmx0MnDAL+oPTlngb4Dav8oCBVAz9HqkJvS7nS1hANPEnm+Oa0WO6zAjZcZ9wRmpW
fEQrBGqSp6nMXwCqu6wkyIRwIu8xBorv9j0DNMLQKWnEfg68O5gQKGbHZi1G4v4wS/54Zb1D7cxI
AAXQRlidu5EhkXa9GNkSMeUcHcgaaTvs+SLMXZuFqMG64hN8YcDzBc6zgyolKpdXBowked1cpyaa
2q4twAIFMJB8dG600FTRNnFuZv46sgpnjmXd6I+MLuW+8ngBx744hUiLtlqxN0or861MI7nj9idJ
nrNaKlYxYKqImi/zezMSb5y/+86C6JZX060RBNG11kx09CZpeDw5z0cXLaxtMuwtquAJWv+0j1CM
0JmSZLEC5b8perIiiVMcmW7N7lOf+PS5M49WE1wpzTr2BUW4a0N90Z6EGaio2EDuY+PCop7KzdyB
JBFvsiVCwUhr/qoFPdECFCDvaiQCc/wocQetea54k5mOrBrTuxjkzG1j30y22rCWP4zhePtJ8p2x
baqa3B9ic3NMTID4KiRJCAoH4l540ad1O85M71s2157iFzfvLFfjvSJ1MiHFgqrhzQrrekchhwFv
rpgbKuRUyssP6FF56G30lJXHXdIZDKAclHBKTtVe1sM11KBwabKsjQatgyS7gnbbERyvBZPihMs+
wuJZMieMPCQ/nkuXFBGBC8wU5F5f/RNG/D6K4F8Z0RJZHespmdUvLWKZDYrfT4/9gjYZqKSBsfMy
8eEUtbfNyVkYIeCwgTejdR2gHyvhT21T9uDcWYQWmuiaClzo64RYj1Xs1ECREntR43VE/VYDqkTi
GRjQj9ECl0X5gvzWkOkhtXkHo4BjZphyqpr6vkh6ov107jJLaJ4Ku2bew1ubYGVHn8FaVQ3Rtavk
hx+j2Ihzm6VBg4KNNjBD8MGjeWTzRuQ1AtmdzVZyZQnSGmAs8rd2/XTbjOKgRiaJNnvfiIUwcaw8
i0E68t6D4B8amNlJ4v4bs/YwiJzNOim9op7fGbUQTVl9+QUDtXGolls25Vtu8mZb5v5uUNa2YtcJ
jdQTJ83xWAtWN9DfQGKlwt1gTWddNN7btF8r0xeMG+j4Obqp/F1fHgX6DJq0fp1GPYPLhW6RcPOe
ecwp9BjOrzyEVqh5q2bldvVDmeZ3XeJOZ5KIcdXGaBwEmqyqNjZ5ybWaKzZj6F2MQzcQWB+5NWoU
e94zcEN6lnbFsbJI/R1ylNjdHsV8sg4V2jg6jx3L/+wObXQZ5mfEDMQxVu2z15MabxcIZEZIfNWQ
MC1pU3XPLW+tshLKHQIVqAEFrbRbVOy1QW5Uoo92dswIyhvzDU43mnEh3w20q3z+S3Km3f4mln0D
wzLAi56IXUVb5yrvWPUcAprUJ5bDYH/TNeGXl0Rn1qpcYpE7u0Vhgphga/X2Pfm6YwS1Mk0GDENm
Rlwm8LQd2fMKpUJ7wDnRbiodfxWIsEoDu6jV08MyrvqwxUTSfUWVViyDlICdVBYolv5SbWKf0Cjt
MGjtLJutB1K1LUwRLs4aIicy6Q0Z5erkGuajanNFOBnw1YSU2thm5480/cOGsVkHhdpaQdseccLz
Lru32R8Z2xJixAOkX2RK0wE6j4/R1w/OoHtyiIjyhMJMGyIO6OmfbBs5Q8pFuvfafOBOoAyHFgLV
Qff5cvS8lwGN4WR1z+EYbzoVfi+0Q/JczRHBoTYF+eeFi+d4bjZEYu/MlEkF6cjMg+rhZBjhQI3c
dyC2Q6oriymrHvj9APLQU1AtvJBsc1dw/tu98TKzeyRumo0ENKEc7kNQE70Z4hoDa1jQftCToMP1
2GKv8hwFGkr317z9H8bOa0dyJM3Sr9Koe/aQRtJIDqb6wrV2Dy1uiEhFGrVWT78fo3u2K7MXVQsU
HBURmZEuKMzOf8534pcGbgwdbUJfxdSXlY2b0cKQ3ALbY6KBDs1CN9xqjk/NmLs3gvabPRbYrGbB
105m65GRf5PpdBf4AywTytz7nHDyNBeMD3OR07y88T3IVZBYGwqPy0cOxwkgF1JODqOc25XEVFF9
cerxzfWvjWTfVaWkl7LpmlUB3U2KuW6eAMctgmWjwkfyHcY2KRkDJOwswtBAUFFaA+qEtxWwIxtL
vkrIcSRjM26zHOYWLXQo3WoIN7HTsobxGUSnPm1jcKyOmla8BSHGfcm2FbGcFSA3UkZTdN5ZyDVZ
/6TVamexAl1PA3YHP7GaQyFDf1Exxta6CkeCZ9K/usdPaS1pjn0Ya5QgbXpyZBKtamy1JYk57uhi
YzeFDRgXen1umPS6zD0fMgakhwnornawc6SaDWArVax00y1NPOmqJGK6M6ucc8dMv2O0BggVq6/o
cI8uBv0Ws97Z0YprOTivbPN+wBvGycPgbynaiZDhUOhrRY8NAijxAK18SkPjsQkxfrYWlNwkte9c
FTFmjeozbjG1NAJZstlB8hUD4hOtYUth1lsPm/hME26XvIHdNpLtvWIstIPo/ZHQZeJIsQwz+1jG
/ReK2+uVYETNBoF4joEOjTn6gydfHQZ86Au29jgihA2HxfhRFW14SlT6Ln3kRwdnG76xYbrpXrKu
jmgf7rVI1C2kgIt+D5Czuhu/+iNO4i5NKSvQPkwf1nXjcS+LknlcG2e3MLLtRxlmF0ISP5RAnbGJ
hH50LrdAG7QhFa+QxrX+MGmFtw1ow+yaSl1KlT4Nk17uWxa3vdS+hbWRLsnrU2hmRSgCqnjvS9Ok
01Uiv+ruFY6RfcyAhGnRIHeWtQfX2uF5ZFTZiY6e8jrb6lMIQhG5N49MyFpgWYgF3ys7xsWUd9EW
dwxXEMBNmyKSV3AHhO3nDHQHXPdqts21x4C0Ion01BBqYOKPw4qOTA+YUL3mqhVtmko+fv4CYbcX
tHlvBfVrPIYVT4Ph4MbxzX5PlLhYTw108JDU2VpjcTu5vrzMEII8qTHKubRWCZvpbKo07E0NKm/W
dsSZeGp5yd22HqxLHNfizvPFvkvbeCsYQm4GMcY0P73EjgVP09AUVF9tdvnj5XBR2XxcWhI8rRpS
9rGzBkQ1FE0vzhq3xqqrM9SUgrKLgD1S5ur1PjW5kqZVJqGdIxM55kswCntNJAkPHXs2pojUlbtl
RF6CptFC+dtPymahpdHS4VexjObePoCeW/p6bFHezLpZGCqk7I6tSh0/2CmloQnEmuXYmdgZmvwE
AvbUmIP2mH/QMlescQH5h0+8ZFxe4jBxd2PYP4SoKFsxOc5GViBXlNLFHpfoOdJ9nWXYBHOgbCKi
6RhpIIc6THe5C3llxUq+HjAyZgMrL8D9gU6SLaawU0Z4xAqlU8Eq6B5VJs6rhoucn4V4/wfPA+ta
rlTCzI/8Ar0+aAk22Z49FYM6Ta0N90SNRfyEbLouBIv/cIrU1vcTtBLLoNYsr8C2Rd0p1+mzqwVi
XlFLJgmFtrN7yRUi76e1JaLsMfQ0WmBvVdNzbtfeu4oNONBR8OxllUki2Hjrxk7fuGXx3ELjv5BS
Rv1xnVuMPI9d8dyrcXgg7I14CsgxYInxbDnuwyfMv7TdH+AbaFRlyhugyJ9aIQg1govpBpqsh4CP
1QgI1DQVglIUfIvZ/16mnGWBaDlcGvg6a7/Hmj8aPndzlrOvAOH3iVFdxgEmMgZTltATe47YsBgf
hlX0rhI6p7R5RT6V7tENsIt4ZrFLTEO+9HW4RLLzv1vx8KpF7CSleWeZ2Ep0YtSLsTLE1RPZ93Qm
daOaYv8f0vZSEU9Qcwwbxd/eOal939CELkoUfIOVwcGZrY/cw4wrfiYb10borYtmOsFcT595ZvoF
rW8rBBSqyXVpPIckn4YL5n3MtbDhHPOcRWAXm89Z61C+TDcXJxkfIoud5uLUZBfEjcqP+pYSS6XA
3K/XYeo2a5nSJIximB+zINhgUi1QBnvBPN96lD0FkHB3aVVs2pNm9oQkem2TuSGqX+tGazO/J6HQ
PbOChGjkVKQNZHbqBYPpEkO4VSAKtU8ATqyr3qWUkbBbDAbrtWyZnBZQ0BYUInsrtt/p81Tb9FL7
+b3CAke/vb4thUq2ZdRpzyGt5x5FEFOEh8DXmTmSh2HKh4Cj7cjUuw8TXbWXtpnXQI4HS6FwrKOB
SWFkJ/hVm6MDTpgyNar1S+Ol6hrm+E26nJtD3+fBjuJRZl4trYs+Y5l1MGn3RqB1Z4383jYYVLLy
MrrVMIH73GNPMUA/DKPsPnrf7tZ5kOFw10S6EmZ570zihTqri5GVyaYbSiiJ81nqEX++GRE+uP5H
gogdeK1xDIzvLhS0Y42bb2rxPTq9aawSmwQel65qr+ARIE2+mV5uHugAWSdd476muLILg4mmnqXl
xk+t70U2lDen6Uj9OZa2HvqMGsDOHu7biJV0d+w9dNMi0aMbIgxJ8XhhVH50QI0adjYtKb4uo3uM
ICfDa/oFGxIdKmH3OJoWLbKRvh0qJqZAL5ci0Ixnkl7tLgFwYMle32KS3umfHBXKdSzGKng60mnt
j+NHiYH9TD4+3+lUy63DiEF+V+lvyiLyP6uJtt3Fd3HuiIUI9fTkNFPC1kI1Gwqx470A7Mc6yM+2
bMC6dRSp7uyxFSs0T9syAmJzajG4qvXu2Lk4Sxt2PobQdj3nwk5gkq9quXILO9pSCSHW5uxk59Tb
EG7ASBe4xemTqFbZUbtx5QDlO0gwpBvUh4upCGkOt/fFVLxl3XNP8+4tSLtLa4C6wguDT5XlM+iE
7oWTIa7gZqRMZno1M07ngytSNcar3DceYi3cgL05RE1ZHDn7drJqq31tMRuwfU+7DUwAKQkZg6vX
cgXJrOHNjLsrON4D+yIqDxog7Vpju5xEZ3xSFJUhSR4R4N+jOOIoUKmFNWGOnsXvla+ZjLs5nsit
oP96+RdHN56gbHK6pslrNdb2AVQ/Epw8S6PsqUV3B6pHZ/WtwRHOpcW8aXH2pgvu5CPg8tPEPXtn
03G6jZqOFnonPmXumG+UJw6jVTqnLMcA7qAttqGqjloPaA77Zr6EBUKtkVQPcZSM+7KnnDIYsuyq
f5ETBTloeOMpGJgQIUkxZtNIcBSiCx+qigmzqfo7y9JowoXDdEhtplxmjd5oZYmGMYDgVOSXCIld
xwqjPXUTNoZw6INzC9Vh67UkXll8LwDZtFQZZFHvbUIf2d7T38s4ZaJBGekt8t19Rsz+OYuJUZIA
mG97pGq6InpKzWZcf9aV1AnzHlPMiErJoC8Yu+aM5BAu07CgbnxinYfgsciIcsZ1zwIhl9luMqfi
GKXu14FF0woMNaEWL/JWvUdBDfjFYoXVnlIEyTYO0uTXpiPVCAlmXett/NFHzxFLLGJXyliCl/xS
mzD/2tC31iMiLL6TkNW5Gd1R+ERMkb0dpxIAkqBunkmdL9rBQbeLrJvt1cOlnRloRZjjxGOx7rCv
bacxYvjrDjhQUF/dEYmedq/ukD61Sa59zzV1UFX0w/NEy4JEw2SaNv2bRt1g7ieH2IWV0tYv1EgP
NCQx8oAd810nVsGUxGHZMabBSiO3x1nBUngcsabnDw4dhHdKDmgkgneIGSlZpI5T3H0XDeBtIw6n
jeXiBvcqlDkVPdrW0F0tXoEsuyuf3mNQIRQZDbWAsQnj2LAvFVf1BRCZLzjhViOBzHeLG3YdyC9M
uY0nbay/hNxryYa9hMQXXoYhfuzKwjvYGNBIF7TM0R33lWH9akzxFMG5n177+f/GwmDr4fstFfU+
ZQ5y0on68ZewtHI51Vi06QQ5vmnsb7qJ9G7Wu/ElqLsvKplYGI+at26RO49WDksbpslKc5R4x4Sz
T7T8MCT9+AoRbY2AOyEFRTHMhodQeDjz7bje5x7j27zYBX6RnnSBKm84YMlUABKx6OxzjnB5NzF+
O+mgZSRCTYuQGGRMDGehUXLHbcFeVdbsNrdZB07D10SLbUybzE61YpYLbe9QaCrcU7WdLmhstbBe
eDXMuYnF3SI0KAcQTfvKZjzEFWtC/xvLYg8199XPkvhAriffljU16DjeTuzyedVpamwEZQ4LxynQ
3xnSaNmzsouAqi8uMswHSIKFzUsUTMbJgDauWNnkSZ6yk7TY7hdlvJ7osdKRJlrN3Udl7x1NcOaE
SqjVCYP7vLblY4utCbNWttFENgIQ8KYj5+pHqknnEGGZTqXSeAvzc+p3D43vg7/2OWObtqeWxMre
JyNz1+RjK3+EhoHhdqxS7aDRoIXb1HF4F+riQsGkxYLlLjX4OBwLQG8EQD5Dltkp6sHjINLPdN2P
Cz5KhxbqCm+bYX/JRItFZUSNo/JkoRs5cXLlEtp14ketRDNn74k/sHj1aGXahtysdQWaW4MsvUld
hlwkdPELhocsNr9yXDDPRfaPhDWuaDRd23HoLOv2xbVIlwJuQmXgmSwgg9IE04Y/XBYSeuXbF9l9
E0AmlpERpzso/+CBFHVtXo0F2XSxvQz5Ywuqb5vK8YntmraxCW2teiYoS8jv5HwB3m/Gfja81OW8
mDJObRAW6x6/OzwX3OHWxRzrcTfl4h3mJfEX4d24vSDDuJSWBg2H22AMDvb4uDw69ZtD4u7iihFh
Nh0PCjvivAqOlqWtYWlgnQQmcqPrusJdAlDQCcc3rVcP7ji7LZphbkJnqmBh60gDuTZlmhwabnZ6
NQH36mHift7SE4eBaKuDQ2n83aR/bplYFuIUeHZ7DqLAySIOMgYuukQpCw0O1x55ZDum9ZfeBS+B
vnlwjfzR9Gl507vBZ+DooqTrwYt02U7Bc0sfXVYoKHkz36Uehb9TqVkf26IW93qOe6NtSDiH+B3Y
UnONypmiqLG2TqMdIZUSEBjYLayGCA4OcIDPj61qdSYnWv5Q5pwmnLoxO2OwwTLSOKWxTx3zqN+Y
gPbvR533Th/g2yuMUWTflmbUZsuKD35Jj8n0oKmRPGG4QYbqMA1eBn20TlGBPwJranjBd8eoQqeU
pZ9CjYpU90oD1Gyjc6qn0jYXTuw/hVV14TrkWZi3a8UmP2QXsyykhqHV9iViMYV5ZDywXRN599g2
eeaxSCilwL4aDbinzChfj42trXyMXFt7quWpTuJ9R0uPVnbmXUWn17IYD6OMnK8dbjC7emc6OH5L
SVfPpApwTCx1WTs1NG748EPCMD0ZMaXuZfWiyrQ5+zTJ0HDlc6ORDPgTExdWHlfynhZ5ezGKBqwU
QbKREOO9ExMIpdxHnWBYeMZr1zTZTS/CeJcMRjXbMW8tJREPvQORcBrwLJWolOdKHV1zWpcUTHxJ
53WMkAd6SYwvbs/wSeMfxOun3TXz5SPSaScvo75+cTBHwbMc7VsXcqBoDVxwUd/HKmC0DJBs6Ydp
cNOC9KBFyWvWJ9kX5YtDlQDD0YfgzsgQTQrbA6NOjdu8UflzKtMni+4nEhJ2dsPRqYQR7JmNz0a/
P0CK8JYqxyHASU1xgvjDvD/IPBZL4RqAWX5gKxpv6XbgQoDBoSC+4eeEEqqx3zWG3IXUvq0772Wc
dFaR+C4L4W6rFs5koEaD2Zt1cWDeL/q5bYL716ph5X0qMGGsm7rmTltSw/znr8j9j6oWByORNF0B
h8bzdOdX2F3cekaUI0uOevUwCOeqeSRJGHRaAD+W8eAgnnL73mt0yCVatuFSrba8tNKzIyBZennx
aAHxs7UYIutsRHhCfYXIoFo0/LqmTCCbzCc8LOYBsx2UEW3QtkEq7GvQdXPTZP5CoUFNiIIHzWL8
Tls0TtDIyk70RB7cfWOb+V2dBsUhNTkOKJBJj8zh3l3MlQd2JkxgSnAqXeMh3EICDkZ5rVLywyaW
s1XqWME51AZYqTo4mDLVv3QWBfMNzsJFAsJxp3iWBzGK4+cfleZ7nbj1vi7J7DIcvavicbhgdWZq
nXvyNpE3oVgcW3qA+8qApU8PyrphN3JM7dw4O/XkruGdqSXlH/rVZj61ca2MTjpX7MsRquDY4iT+
80/R/A9mJ58iLD5LQCw050rcnwldBZpPhESplkDPbo1ZubtgroYkQnKi+BnfCYVSJ+FmWxBazaYJ
OfUzw5ypiuTHLR3KD/eMvMN7n0Bshg1Ji7PmxLuW3P/FB9EeKDoZEc5oo5tCyIT9W59Zj2S4uo1q
q3A1WO1DyTWjMuGVUgSN87+G81fjzrOmtLnqot/CIXT/qu3k/3X4ug6NR7qtQ3Wzfzl8ZT1aERzT
+cMmI8/SJt9ORdnS9DKa3MG5zE4h2qqTWCxAew/l22Z7/BfvvjfDnH6+LNjAy+hItgwp6DyaP54/
XBaITeo9RfU43qqYi08Aq9rHfQTdWX+a/Uw4X09V0p6codJfmm56JnGBQ20YvpMafyYZ7r2lTvh1
EIXczik7sP4lAeseEOAet2G5aCZBPA11G2N4ugQXBSVKYwE+ae2zEvmHnMjWOhYlWT1VCRY9VGQ7
iZ8WeN6IlKOLzwu/2jty38M04dPzGPUdaYnuR88efs2SF9Ys2k1mEfzDCcgCrK0vOIQWtYxIh/QK
bNmwLsex35s+gZUWl9ZEHHNll/Qy2R5RQKNEcxAodGzE5JI0+lOi3sYAL61F5HMZRyRzGs96cUNq
kmK+7etzhp5BWjMhRNm59jF/iDldTIuW9fkCf1mBBEkUfiRSPhETjLkKUL1zH7B8BJkCk3fSrwh4
DIxD5tGEwMm62ruqhpPZGmyNGBf7uc5OwLVMlNsnHS/VyAtYp4oy3jYNMQb5ANMopV93nVavwMHM
5b0fWJ+jdV2hzoRe/9ralDxRLYJeX3hrXclH0t5YhiC9qLmotK7TZVyPwaaZV/NBUJwwtp4Ihd2n
Bv0NdUARLni4V9slATRfWVhtN5CqcA02rAZdrveti5ETS1AFAO/gxOTt5YAOH7mgKkT6pRD6bd5Q
x6J1wffgL/ItZ+BQ6Ai1a/IwiewWVe7I2Kff2ZP80CuIPkFXXHuHIuMqe7b08k1pJO6GHoqwics/
aHu1FDb/riDFg223uAroHBM74ZoUA/SabAln9qEeDLxzAoPuYFzKNB1wdobphp3o0Dq8tXLcQmQv
NmSTsDFCch0siACdXTJAbtFpexoKyGtA6snTsNoyYMVNTX0N95jGvebRk10V6TZtqYhCelynDU7l
tuS5uV4+3bMVm+5dizzumETRATQz3sjwMQMavisKXFqFpvvHUvB5DqhPG3wXOR3f/gDHUUAVUvF2
CjrvSM5UuwhBMtvq830hvfQc+FN67qK7qBDOgYNePza5CQDCMFmnypjDsxnQNDKF+JKEMVMXW4i9
bYjg4oUc9rFVvEYGmIc+Rwpt7eV8GfW4SQEFlXyqbL+THMtVYc3eL0Ctc9SOZV5PSC7yrgXbyWvY
OQ95jQfAHyW269lNoceSkVtSXz0Lo4DCFLPOTCs7qsB6NI0+vIow/dGNqbt3ExZmQZNdG2oLUSDD
pT2KS9yGxTbSJHAWO8y2hoEpQgFF2BOjndPZWLw94LDSp2wnw3HBvO08JjqcZ0aTG0aTcu2a3Tdi
/NhuMsQkOo4ExZnfu7TD7NJa9IhYtXQ3LiYDI6PEieZ42S3EMHbHDIABBALiBi07CEMhqVCmcl+7
SBVDKE9CzGErnFhLmYr3vrXNM9CRJ61P3EOmEqxeAWitNLSqPd7Lphj2tMDPhwKLiqYbm53rshTC
OBNQjpy9D7KioAHHHowEBJ908tUtq5i++co0TqTRXbuVzB4tiOtp+qNuTbVXiVYsXb+5RSb7MRwZ
bNDk9EgUvjpmuIAJVw7dW5RvHHxHid+Nt8KX2Lkjm6Bg0kRH1TfjIm7L4U53g3WDceIBSEZbRcmZ
u8MThMX6VpfT/QSTiCtis9fyib0wIZM5dc476PrpWXXFG+sKMKLKTlaOHjxUTfQ+5TkcR/PdnMdj
6LWkGsJilUWSD6yPgCSoilaIzkgQiZCBP6GQRTyci4I1S0zT2sDEc+3ULhDAMn9pSqO+g9F2HCsO
30yG0SoaUG6p/sqW7ZDFe5Uzu8W5CEhbs1Gjcm4rOkSS7TTSX9hJEmk48MMXAtdrxwZJrg+mt6sL
tPOuAPiUyeglk6m51kqHIxqWhIrwawD6DNeZQO/WelyRWemmj+XcZTlLrX9+/53v8f9x9zUttkMe
ZjfK7H+++/aNO9KG3UWYuMGY1JSRArBOejIhlbEjtnQnFUugz3/zv74O/x18z2///PX1P/6Hr7/m
xcicMWx++fIfj3nKf/8z/53/+2d+/hv/2H7PLx/p9/pP/9BZfa3yOv/R/PqnfvrN/Ov/enarj+bj
py/WWaOa8a79Xo334J2S5vNZ8DrmP/n/+8O/ff/8LY9j8f33377mbdbMvy1Qefbbv360//b7b4bH
u/tff/z9//rh/DJ//+2WV02LH+E//sr3j7r5/TdN/t1gp+F6FArQb6JD2f7tb/33zx+Zxt+FY5gW
3aemsBydTznjt4W//2aJv7PvlPNPWF25n4TwOm/nH5n633VTh49rU1CA0Adm83+f20+f4b8/079l
bXrLVdbUvJifjyRbmgZPT6fyCTayJ+mS+eVIAr41WXrkMCePFBaFbwOgAijv1rUWjVwnlvfohrXG
RLi+eGle3Pl5a+/blE1fXTxiQvYOhsz3EqPUppAYv//wXv7r+f7x+Vk/d3Tw/CzDdXW8Rbbu8Cw/
CzP+sM7si0AxsTZI3A0yBm0QVZtaH/xFeWxaYbGaS9xN6Lm7rkoxErFevGNCaq1tTd0VRSMOWF/3
MlX5ExOCZWWQxQC4IdfCa0mOMDXW3bS82tmeIsvwONXptXSz8UL35UeZm6T5yDnt0wrebQfjYaPn
qYWlvkTuLdUH673hkplJ8Iw8RdUMwasqjPNVbhof3FasvWdOwY32AvNSZc6aot17JhbpX71F88n+
74vB/BbRQWYaHGKGAzvZ+GUpTosl3WGCcQ1FyZR4wqI9fj4ksnGPZZ+3e7tnECzryljGlg+tT6KL
2YI1kRwJVOaFAmcXRTjqjQH0r6GtDCo/jkNLiTWCzl0xaK+1nYzHeOZWO1p7ndo+ecylcQkKzdrW
A1bIvij8c5iRhMcAT+m1F44nQzUrV4Rgiyv3pedZkHrATENA23mZOswFDIMOIwzmVQBXdqUFZnE/
2iRI/vwg+iSA/vQOSVN4nHymxUnlIGL8fJB3QM2l0USYJfr+i+WF/XrAEHj2CaTvg4CnTU6gMwb7
gWzcmzVmzzVk9ztN+l9D5ZYHnRaTu89vTUyTFzBmzO3n9z4fUokCJLs5bzDOfU+mevZrqurh3GIh
8uPombIYudHYKsZWay0/h66fDw64k0JjONWTHblv804eEDshUMxjWdK34z1wnha8dYDHO1hIsJG3
NJj0GwsADYEYbvvnl58PdCU4m9yhRbwrR+3i95A9fEozPugwvsWjC+XHgt2c4UevEinWmueqN3eM
3wy/L+90o81vBg6GAa9aYEkqSwZQkGA1JFpHgAl2yvKnhEz3GoaVwFyqy72RJMZi0qf0OJluvySi
UGx0p72XGTWjlTKD50CS8rOD/K6NyuCZ6dK6YPF031vFtz//iD/79n76iC30KWwCSDrCFuavu2J2
aeglJBiWwPihzLT7OKmZ/oZ9f4+By790zWePa3Qk8cO6upiYaJU6eV2NpNyR6pzo6EH6bTr7UgxW
TNaQaagfDwE1h/I6Yi45S0z1Z3wGc65FbD+/xUob22sHLeUT0C8AVa0SSys2U+npd8P8kLKDXxi9
Xu0mr0CtJL16540RAa9A/hiT+sZErbir6F3vZ6JAMRMFPh9so/jXl9Iv1llhWOD7Y+tCYYJ50aOc
/EhDhUJYAPF13BxbO07aODC9TQMOPXLz+B1xztlYKeN83jFjN0C/PY2Mcuh1qvfd/NXnt1QYDKei
VdEhdJK1OfOLtWxsjk1RZkfXX9qUkC8JYluXgkkiIbX6ry7z4mdCPdcwIOgcS5ybgiWNI3+5hmkx
2FGu0MOydDV9JXKRXMLQufG2wIBuaZUM9Jy8n+5GT72JAQ0XSvKY1kxsQkLsVIAEG6Z+9kPSN4es
adz7kvLkpaXGCyOp6FSYRXypSRMu3EvSMculp4C8Ry7zcybYEJvBRNNp5vbnAnvCX4gl9ixF/XRs
8vKIvgheG9ceR84//8M9zPWUVDrcTxq8yfc2lXMXpFb8mI9Q3qf6NcgcWqempVaDduN67Rz++UBm
cMFi+xILOzkMVlUcuwxhh5EplJKJ0kW3c0+fDyJO3ZMJC2WX0puhGjegdToR793oNVtghxYp8io7
jE5zVNVQs0Uxy72sTeM1nK4Fxu9TK2WyMlmOHHWLeQg59eeASOYr+tWXNLetb3G+JzG1a4o8O/9z
21UWuDVqHeQ4BUdGdYgTz8oW48zvxqD1vw9OKf/ifmcY/7EmkMwzbAfoMwWrHDO/gsZJbYxVzraM
LGsorZZytN4hEdKHzKYZOcBZYfy+DzFbRZlt3yfzg2s81sLU7yLcpZfWLXctv/n474eyb1b0njMy
aKS/pKiAJUNMQ2UkjRe7xIntgsmjbD6nyAao+pjAUePMOnQpU3aTmlU7j26fu/eUrR7xcp/I5TA5
Z8MqTrklLGTVtlzSBw3jz7RePPacYBIJYoLw1E+l+W2UjtyxhBpwSFrVXT0/2AIgQlt7xQqf2/rT
UI26EuzdqbrT53lZ28ID0A1ml7xTQEOxnq7yIX0W4XAEzkBEvGcDLp2WQRpg7s+HafLppNPCdxsf
ICU8cOfb2NTO9URa0RQ7rYF1O46WYvIybfGc62fbhtFaj8bO00pxc+aHEo1kORIGvtDUBY26y2xq
mwYEMa9o73Sd8KqHd/JikWDY+0EkGaxWCflToJAhxtXCntvCO6s/Tk6WrOAH5u+9Gl7bYqjuh4CG
7NDTCVnOk9giaR5TkfenOhyju8+HfBq3OsPBQ1pNGcKaYx/70bTPfaR9dSEHfP3zG8wvtdpcoZiC
OB4XJzohBLHkX05iZ6INc2xRccIZotnhW+smmJEQYxYRHzgYF5EdEy8alo2Anx6mbceikikWta9H
c0jqXdpkPyo7HfRFmHvNjrrtF39uLemr8BvVgNo21Ky7bLzL44C2jawmrU0H4L1FXHTX1GKr1Oid
Ph/SMuw3vsJ1Z4SyeyqQtateTS9//pI5+n/dHTgsvFl5cfWiPgQP3i9nWonVqwXbE4PJ4UYw5nQl
8ZCY+ChDKe57YRnnYHDfcL/UcBFC0EvSTffQRUAfd7F6tns9O2k+tLq8G9Szmyl56DvcH58/lb7s
9onlkJzrzfB5IMi6NVqAZIqRcmEkT26EMcGp161fBvednjT3mglGKWjy4fD5ZV2mYtmEIQNbqi1+
DNRsnBktB6uxcW8VCN1FndUWYAic+z4w4Qw9wuiGHtNW+Rx11WMJJ3BhqPIbTiGq9cLyPY8v+zpU
39y4x40fYxyIvXefqQaQ0UVtN2+j6b3WrGiX7fdGc39kiMrQtZEhNHJyYTwy5WaxxVic1ACruXSi
qS8LsLr1KgSqQYsHAPrlYCYY+qS19fJALFVCuUaZQNYpe/fq7hGq3r0m6/F6qYtRkiBNZ7ETiaay
d7ETf7ilufVK14c+gyyRl0D/c8Ci8A9QY+lrvlRu2mxtX/uYsvJO9ZNcsOZVZ4q66BNAVw61Bnhd
Hj8YZATazuMWa/vPkYpeK+1RyvKhGx1rH8GIRElt3puKViiqgl40TA221oIGLsFSGoN2jdBykXqJ
vFnp8BRZWgvbipBfvxXd9CA9ci/aU+gB1g8z7+yPxV3sNMV6CGgSIXG9YKW6YqGYUzVPy2Q55Okm
reY0mIEDW2QvpVnjtiPHhhIl6gVomnGXWFOy0706Bktlghgi7Ab0ZVsaJtQszWME0kbIM/bOi7A9
QIeA6F8EX8mJkPd3v5VSxzjZRhsBP2dDWtXfBwRLrHpjJdpwsbuAsZDd6msjv7Ln4eqUrlwncp+Q
Btcp/JaW3hHkwcwmLw6iXlMQFaqkX1W2i5mz1bWdIKlErfrW7rST5dOXiGi4wHBcLHp0e/bTsAyd
btsO7ULAu5xh7kyuivjIK8OUTDqPunNfLUqM1RYZ8C1jqqteGD9wkevHTgRqQ3S+IhWS3WMJeIy0
bdsxWnZdItU4x8CE8V52014U9iH0aIQhTHBzC3xWvJ8MYksS4qCqF8inxgXU0/NUddkaz2G7RMKm
TK5vsKNz1cP+CZdlIFtvsdnddYM9MDhYYsp59hr3g7q8fqV2fm6epTm4K2ifzXYgAvmY6s6PpPKx
AVjhdUA2gHPEVdri4yylPAfhjCMVoXYzpofSzr5gyNpi+1FMQfZGraA4Bp61g8m3wdaNcm6ci8G7
tQK7QN2KLahUPGolsZooftZ0/UOzeu5FwQthHYDN+q5DoI0fVWigTjcl1rjcuTaDug6GOx6alxb8
KO0C3ttUya2XjnQ40wxDXGLZmO/R0H4NnTc44eDae0qvgtI4dMP3GOvbW8oT7wdcAhQoOnfpITAr
/ZqOisGxjp1RlJzMRBHuIT58yJhESwVab4WOAcM0yK0FXLUZl0ZCDe6cce70gbw9JfVYNcYnW0VM
T3JcWR43QpPOKDKeujjoFSURhhl/+z/MnVlT5EqWrX+RyuSuyfUaoZgjIAiGBF5kZAKa51m/vj9R
t+1Wne6qtja7D/c8hB2ShISQ5L5977W+VSaheSTxxdzMGXztgUYtYSnVg1sMuWc3AG3M+HeDUgDy
z3gypnCr/LzbzFPPESBA7Ji6+bsRTdU+LtOXubSv2ZF0acx7m3oY91nFk4ZPTm4EHQtol667rwLE
xsmX0jYgZCvYZ20Oij3T6ajfJuXX2CtTez1h29/PXtFHJr7WQR7L3H8sHtC5Y2M1ZwVkwX/vTCIK
U2TSxWDDnBDWC6WHdnEHoRFWZu3tnvk7+37kRu4KQADgAVW9+k6tzrRg7rjg33HKz9WUkbaqJBw6
gJoFXoWHYdRWLb5YLKv1rpzy/uLA1cWrV3IR3G5vdaBMe2fXkSF4tNMdxm5o4cSqwhjzXwPdbg/x
VG2zEntaGeq0oHVyIaKqfSbs3d4nEqtagNBGN8qvLrq44hZNNgRTK9hGcK+QDnUzHWisEvgILnU5
I1T0p19ticBtloMApQejsrGHagPWDSq/JhmZR60BlcX/FFix8Mqkr4B8NumEoSSN5uyaG1eryaGU
VLdaIswMkru66R4YaVeD8ZQXckm2iB6x5pwHC2x5HM+HXs7NzkrSr7apoy2A8sHT7DG49xkhrLrG
/PJTG3NQA7jNVY+weBnHSR8TCJ6oG6laLH1Wu+vkeKpaJmVuDFoI81uzzrEiA+qVqeCNM8RNU5R7
xUhBNE5rvUIeVJlPwqxyD0k+jXXCTrB8ClSaHird5FI2FSyUROQbJ9/nGQp5GkD6ToJai6JPqebq
AAimWw1zBBe6qs5Fh4AoQ1VAtjPDCR6Fsur/uAX/k5IpvytH/XdYqvq+9Rnfcpc/sdm+VD1Idhdy
A5oc7QLEPcX37T/00hnuYESSHRknX2UY9ls3QtqULmBd04JZEXEA06fxWXHk2qKH/WN0gYJlmz8b
g3zwjUeYWgEg+ubFMqp4M6AoL61mvnRSgwQ0+Rt0jB1JF8wsKr/2IHl4cCII3TZh/IaoZgiHANJJ
WXxqtPIVFg8Cjsb9rVfdvo4zRugJ9t+haFA5IVfmGLyqlwFnNvbELER0N8oIagkpQ9sy56LMcWx4
Q5+gGA5HKEdrHQ373GfTpaOzg6nAHPY2aQVeZw4hXDaAT5Z/m8f8KdEncEZAO+za3lRDCKg3qO+L
USMfJYp/x7N9rWPN2btT6m8ye4CPmJsnlwnPyc0+CEGQ6yAucZ+N8kTW0Pz3F0Gcw6ln88OzkZ6B
w87X0CBLK+6yc1U+0oXM0aSjMcxTMztxrgDzPapvR2dbJ7oPVrTaOjXjuTZkqGIrBwGQhqOUTavx
Sm9izVt10u52/odcYLXQfCitFo1eZ/SvCMhf8W/XW4X8fB/54zMupncfDBcdtezQF8sRt9GCTaQB
76jh7WwjaJvMGcB7Uii6Aq/oqF5xavOWI95xUvtEB4n64TOiSbYyrHbe93kHkc7E3th3pX6sARdg
xHqwC+SCPWRizvdsfDC/JdzuTd1qm4wfGbX44KzwvP2mFWR7psmaiXXBh1DmM/7NewzVie97jYpg
//jJL+PVnBMHcaxIiV3G6WIDWoMcQNSaBpfCL4drGVtrt68ZBXaItS09AaASvjF3vyPqiU70jCW4
zIiDjAhlCN5Dm/tv8O9jB/y5pB4ilRXhJnXMZDknVw8PodOukqb7jED2ao1Jd7h4GubkKUG24Tmw
klw0BszSiRXo1AYr47dsCVEIEb06EhzQgKxp5ZT9ZuE504E/53MLSqFlTB0F6OviGfhX+8cfFYp4
khV82b3iV68P03xscdawujbkaPQY26f5gG7wefHhIYBd4YsA54HGJq06OLSQt1XPj8SIhFgF1xML
l8wHwm/W8bATPkpqMyUkIwKe0sytucUQCxJF8ki2c76xv1XG/QDrwDRPAEzIu1tegqzaM5x1DlMj
IQEia60W2aZfClC75aoEoctwXy7eZeL14AvXwz7Jew0NII752gD9RObE1hWuj2TLj9Y6DIEl/AX2
BhC3SvClDUM7pnTWPcdXqtSc4mhqrzMj91UfmCjte2erJbHYxHP1K/L785C6+zjyr1kWSQQqxuRZ
DVkoaCgHyqT5PtGwEoGua7p6b/XhfZFz3dQAWwgo1irQaRV0cX+02aVwDSDjdcAvVJkg/0Or3geU
/auxpJA3LMIOKxNIIfq1WDNJa0q42zUfGtuEQSosjRtErhxLlY3cpiw+OJsuhGxiXmRGQSsDYR/1
JN/OBkbvOeaYANfy00C26gl+ulVCDmk/nP3YuJsRHBJ+EfmeHCt5maHnFnnNPJutgVOQRC+pVxzf
vJwfkjK+IL+Q53iF7xBuLh5tL5nHB1LA56MxN/ejCoZDsWiO4Iqu68mmLrSiUzXNH5kYyNoIuktl
OZvGbUj5qoFC2qQEr52Ksw1Wz6Otl2ondPNtmjov692zi+ug72af1oyymY/Uppd1ZIG5Vt+e4WMe
pr55LjFUaNCqkBBUxrpkuOKYiCYaPDeC0f5Rq1Ehqah6b8Bf079E3JFJpCGZa97DdnKK5D6uYMlp
M1JtjXOBLeaPVNeDTY2vew7mcyTH6JSCQstkyfPWhnd1ABjHnmcweQg21wFw1E0WXIyo/sTGuhoz
292i0IEfgooROA/iiCGLXjJ9T11/nxC9cw3a8dlkUSmJ4d3UOV+lMKrZ/gOgWC/Rw1sGERwp2Q1A
3EDeY2gi/Ua+zjQdh1ziDjeYkofepQ+bNGch5IcM+oPAqMHu129Em8d7HWmIw/qyr0XUc5bFhN9V
kSfGat2j1uUBskAphW9U4F6pzHefoc+CVHpOpLmHVWd5WmXe9+MvNXG8n1/9zok5iscaI0YiCGZz
6SdMLpZXeU4STewK337ushLQgJw/0+AHsoInRZNXjCcIwsIAtUDdHyff3k/6RZddyJuqTQdIegsQ
aMTVKueIaGmwNIe+9VFOuJxwYDKyzb00pfnBE0b0o8tpFtnItLb0rPHCOfxIg4LSfFhjQfcjvGlN
CS6EaAmUsT6lJkqZXEBuCANYNV34mpTpvhz4BlrH+bvVEO0XA88BIgvkLPNnHJSvRBjFGC67cxfH
yMVQhPm2EF4zm48ZqrEa6d1B+ekT9hYvjMOTmdhIh2UDeseSSKWC+ddUGE/jEz2rwpNsyEfNRvbA
MGQ9a4TbaSDRCGci2FPT30Rl3THd9ZGHsFxBMPgKKEnrdGsFfrZrh/5PAVH8gGDnEAxIHZK8vZNX
1SEVooPcbBm6zfTou4VHDhuPTG5IvngBtQLYXxeTjEtiaU5/9FrB3VEqCPiBiXUqWPNqOHWbDutN
1XPEKgLSSRIjJ0koQ6jZ1zayD+dMUfPoFzToJ6RazeD0G2T730KyLtLNtyriQwf/0Z/vwkmjPTBF
1akcSIlIarDwQsT3ST189gN6QW1MjnACsef27CluLU7U1qjBu+9GDc/VSDxFraJt29ffqISyHQ5f
yM76W0PmIaBeAnuWpQj+Z0xzAtkveQKMkixEP6O96YfwxP1KR0BLNU9Gl9in5k8j48OY8g8yqxmC
9RlZbTxnrgFTbOEC2tLfqhFmWG1e7dEkvdLiItkdVqwBOnBhI+eF7ruSRXDTAcRgp0ifHaPViRws
x02yEGrTsLepHkgujagYpjLCUrXkEGg6cJrySh3MgMN0QEv5DD1aifxVhtbyF/nn+uRWa4BwkA4O
MnurzaPjZM5m8q3Z8zV/Eym0XW4wOhvbfrawsJ+6iQ61XhgOnyOIriNQqXTzx8wnnMfucBRFfJ+5
oP1tD4KKlPq1HpZAtohgGBenfuQL+8AzRH4L2oOzVu1cDfZxUCWSjPHmVDKNWVc95LGcYmAzMGV2
NGsbRuM1yKOj2XWj1+u6ZyW0CErGpOs6yr5HauneftXs9JQY65igRkh11b2h0ldIgvh3tODaIjXf
WrX4SrGgxAgPV8nUPepNCEUxrBo0w+l7o41bN8Mbb9Cq41on7ySbtEOJODAh1qmphp07mZAB9Rdy
EMcNQruFUGicIRwnHvb7diXmqF8nghgwQSCmNfu/md7UKwGj8FwRJOUK67HD/nW9lb2eH8uuvJVR
c0HKm5zGoL2kuJchAY0glRPr0KdkC4Y2yfTYANXWJj0jD56KWjxBdIo6uUUAxglBKD7IPyK3Aq2D
+wtzFo2LhN2vwHldET7UZ9n9nJjjNhcm5xJOsz8fJSPjxcbRLnln7yS+kX3TsyMNwi2P6PpfsJwb
QN3ak8QXjpE5eilrxLJdGD8FC+eoRGDC4QTGDfnYLcjllVHgYsUZubV7+UV2rYZJdd4NCfQv0692
moXEpFel7lEkG6OXW3WyLxTUxgQzJgY8ubJbIE5jzRcVH9FAW4ifq1pjv4D4T/CIG1d4JlAMhowH
S6Mj4CglR6cK5APmVypwehvMxPp1kzO5Jjuawb98Nu36V0GGxFq4U7DLyvgWZNYSlKx/NRlYqdEM
iAyapUOHmPzrWa882t/P+YStbu7te9L/dm5fEMIbzXuc8G3zUOv6dKqTyt20IZwsLaZ10dtvO8jH
r4ke/LYVkFrIv9fOweBUIQdfZyTV6GH7nUqdyjsOXn18+nGaXUVbDUd3SIj/xKQEMN0+d03zmYjv
yglw3gUsIoZ8QRoOAyUN4Zz1LBGoYrm9p42pcxQqK+ToXZs9ALbZjW7k781V3AVHfZwUQZlIV3rD
WSWj9Fl+6vd0nELvTOo5PXyYYTz/tZcJqGVj0wAkN5/xjkMb7JxwT9STAmRQdCtX2JyEJoD7ybFi
uqiKq8kgxNC4SJb2KCKge7jhL+XA2avGzl102mZyZzo6yn70QWJkFqNZX7kvbKSsUmHy4gxxetCM
kkagTo3t0+J3xupem1jFCN0BUp9QtRppb270YjxlgloQAgdZe0uJIwgcssvmA8Kwjo2dw2DcWnjO
BY5aGkUO4wWnCzHhtel2NsnTqv3G2uYwYlaELDFCpjthGBzlBwQqg0jutJiomqSGrOkyd9g7UfVn
YZkcgqbq19TEgXg0ZnJM7FqQo77A/VPXa1OM4VCc9oLNa1XIHkdeNX/pCiMEooU9jYCSCKhF4ymg
LmZaCQNvHD9AWh1iGuXQRFEQGsF9KuW+m1rWSTP5lcJ76yBhPuomCvJxjg8R+SQ4g6q3gYDDQ/uI
nrO64EagX7a2CSXaqQFRe+dOqDzF1RV4c7kTvyrPBnm/SfSOGU1MkYNi64shxornBGKGwe2kA/+S
GEF2LgkrbRaZ1DUfrGX8w4hGZoDN6G/vJxEdYz96jKhIRsUNZIEM5VTAA5jWSIdqQukUIF6IrUAS
MxTT4HZOslbGoRqtN2255jNzURTbEMebGjsT5ZGNjmhdCA2BOL6BonN3DAu/W23+KukBehy9PoSg
Rs4igmi05johpjg2WBZT4jVWuRUAt3aYl4+mQpsTqUs6kMWQtv0rwIBVUMSX2R3kLpwPc8zBiwgM
dHcvtK5pcRTWiXxRGqm18zE6SzaNG1CsppgbR8YfR5f2ZUvCMGjyoNkFkt0Ydvc2iBkxVKGIt4mv
bQtfd+4lFDIpLFp3oAQZWDz6bnctZ840/pjdUvEQE8F1daIDuTxAVqIsWjl1AFCIdnHbfCWNxXuX
0srijdz1qnlo41mtEreVHJy150yLwOX4Jii4rvpmAoEeOEy9wBrldVCQmXrT+c7A09RKYMNRpEIB
bcLOQLnMaBNRSEV41UBLKxhrnPhE7lDw+xufeqXzrfTilNEflUzmrkt8+jfLYUVrpi2/BdksNRq8
1hBPg6rEEwaqnaRiXuX6yHhJcUYPNOAoI5ErV6ebjrmdBze2D4TAQnIPmNBK/GbUYJeTH0Iykn+H
AREFfj4Pa1KCOcZM7glxU3uHn5KzWVCcI3ghdxq0ul0ycMLSXkDffAcxO5AAWXJm4e5WBebc3UTl
tnVM98sK45OsVH0m2W9VA1y6Q8cfXksgKvQpS8p2muqbwOh/awM4E3vKDxKS1npIgL3kmbBAsLbt
n3gEJ1ahSjdynQBuC2woPphLbdETiEj+8TBPDpeh6rKb6xByRlV4K4td1lbNjUEhfoJioAeW2wvJ
m/gXyZ/n4h7nYXRoA7u/h9MEob+1630LFo0F66PLWusax3V8i4zZOs1W+KoaLbr9vMS9SrehyaEd
HMchhEx4h0S7vHE+QPZg+v2xL3wm0kvKgVXkWNaicNz5opweBlUa1y7lKAFlB1XDMSz86AHYfPyg
Uciuxtbv9ssnhzQz4cQR8yn6HoZcFTM2LU3tSq9r2FjAYCG2hFg2oUuQGpo0N3d5qeHGEJ823OmJ
Vd/gb/snfvnXrAVWC37COEaZVI++8ycoOTMzJMdgwHZ2FpYGQckwq7ONw94eOmYPfn6RznjRZ9k/
ZukzRE1QKWY0PIa6UXtTOUe7nw/12SowaEZElbvOZ4G5glA3DDsqf0ots34yk+I7cXP9rKqmflK5
BPwRZe7255NBW7FqB4BzjfimV6H7C+8hOm+chnuIf8aTNTBP7Unv8xUlqB4b464xbNzwkZk/yoBL
yFmEVRkK16MDLW9tTJp5l5mLiaFc26/FqIpv0uRw1Csb8IfVM9iZtcWgG4yYKKJgEzYhrrq4YYDu
fBi9ab/XTLjWFSa2OjHVQ24y5Bh7+9PnRL1sOiYPzceYhuQU6P1zbWBNakrnIVZYfkXRVmj7MK13
NWCwpX96Dq0K28gi5MoqeSb/C5hKLbvvupZPjmbrN6WdQOegzw+Gt5LMd4MpMWE9dMrNBWAWq6cw
wAoBjAHtUMdjPdZ3kAUUtsDFUWbifxmwOpDI+Vy3QQXAhEm0uHTR1P8iBbxAZnenO4j8a5ENZJ64
i0NCBqeWugmQTnAm05ARmPWkFnyZU3BANhoi0zTn5mpJcWdpPkDHcAg3iZbIi5b2hwB+wIE3hbDW
IWtfMgvSmTNb3Fuk3fQ2Yymz0CBhlv4vi3LrqFsFQGTru4zJz4Vxr92SuH6aBoJ6cAsmNN3ycdMa
QFxorzwMxD/jPx4xfUSjvCC3FV4dI9dkTD7RvUiBMZg5RLDYXhVWXZGZA6histP8ngb0dqxa9zHv
8luelM6pNxd0RJ5uFU2klbuIPLD7nzsDyHg2tbd6+hmkSMYeqqjOxpxZxwoeQB1aKerCbB3opsJ7
zNwjl32/NSItRMJn5iiV53fWX3/vJI526KKFH9fau0Bzs5vAvbyvlxlmYb8azWAfrBKJdEnAE09C
dIeC8DVe7B9FTQyBm2dqt7Dadk1TXRNIqPugDr+HRqi7n5cc9hwYEG0/IV/FzvcFApTNNGbiXjm/
E9oIVloCK80Vo9hRmueIvcjVuvoucdVmktCYJlAom9q19y4b3gbuCWHKNjdqqTkOUT32wSAld81p
GvmLfU20fCTUVhIPwimRmCzChAON8NWWPug8EvmjmXDW576cTg5WzbWwI84C1aLz9McGn65oD1Hm
kMlZGX+yHL43nn24DPqvVEzTmfkgIoh4hNNWkBRkxOr081JE6KSB59Z9lj84WWDechlonupeA4Qs
W50xCmCuhRdUNO86JKK1zOJPU1JHKJy3D5hzQpz7S2NnplHbOO05B/Q0zg0yXLJKCB3VsQzTiqlK
zfewOuZXW0fX5Vht6OkpA34OW/WHdNtP917MQ3lL2JXNIaXiKoyItifYJJAuKRqWWnnhlDnbOOiQ
8OX1Y5Z95UG+n5J5upeJXT77g/apVWjVtXi6i0YOFSohzyuSEBGtZB1IK77oGpFTvWG9TG1unSvV
qLuYoHJRTeWF/Nlno2XCh2FRPCStzShuxh2tGRhs8jEQuzwrsfH3ccaKhzVa6wBPjug6UUaUD0hh
4HciVL31ajzVhSYPcjmgJIDyLvliTXZQJqq02wBvJxTVCPxzmQMnhyI2rKxQH4g6tvWda0zTA3Fk
h3AunbtgbIZt0aTtOY7BRSi8LvHy52Ry1eggVsTYm1egNKFHMNtMb76FExQ5LFHEDmyaaQnT4VD5
HJRLbz02hzMQJec01j8gnyVgrjG1vZr8+SWFN0jQRvSxbi0xXIQ/zV4UVHItdCdmVKTxUHZTchiK
ND/9vKR+TLMhByXdDIizXeAtrop/K/+5Exmmo8xhXM56DhuwMvxbHvkg0RMaTcJNtgS9uE+N3bhP
RfUmmbLdm7O6zYIlPp+7BQ9WQoHDi7CacAQfYyO44zTP2bCqoocGhzrlLdi5B/piGuRKOPedMI5a
4RuM9OuXmSn3LlRcc8NRGR7Qjq5TlWdnpWf7EHkPCUTZUxaI/JTTIgNG2iFCNM3i3k8wR1pdXN4H
ItvL5okYkvrUJD7abhAXQ2tNd0uWXY8Z5FtxEK0a4KZ5M3K2tCzv/9Y5xWAdmKL/7AmuKuU7uTnH
nJE6wbIZ5GQKrGOpAsTverfjuxF5b2uc4mpVPjsDVC9Cf0HmGhmOWJkuCGb0fqZe6lf2oZb1LR+f
3JEipXZwZNo4Q52WbiPPVeK1VTVuI73zd4QbTJvCnJotXxCcorBx1nHbOk927+8QNQA258l4Ceat
bjf20Sjsr9SddtkYFjcRthIpbl56w+jAP2wIbUg7ffJqxyZLtCS/CWAtiOpHl2FjXtjWo+HSj6qD
6AOmLl3AIK/PlY/opdPvzVIE+6nWHzNhB+eBAmldv9YO2JXS6QSJdqTMcKSgBztHpNXk9bpFnbgi
hG0xrtPLXie+uwkCWkeoKuqzk5IG5/txTLxKUmzp5TNpECji3CpmLqL8yiFVugQ6OIYELbWhsTcz
shX8EgRf1WvJFdkbs/66vfv5SPqVWKG9VLsmz+NjEfkfptV3yM9Gm94EYLchhFyIOBBygRDlrXLL
8mb2n2hD83uXuuGShhxvmtk6B7LkhTHTehbkdIk+6K8SodFVJaqFl2FdA7O76U4t7lw/HZ6G+AnM
m3z++SA3HktXk/dpIJ8s6uNLaUEVBtDkvk1OeeAQ09OygwDYWFjeGmvKHv69ApIZz1+k2w6WWlMa
9AiUJbFqLbr1f5BuVwkYwd5HQBQhfEE90+gPdmwTN29EIyGbZUucFUr5SORQv7sg84hb4SEKpwNm
W+UZvt5t2VKKVVKRAM3yMtBGQ7MSGi9ZHKQ0JYQDVgjvcFOUFp2Xwqe9SOYQDelFsLHFE+IQvAOU
pL1wPimuoFnv8Sz1l58XbWQYlo/IaX4+1OPfZcSgPpPwXPxAeU2/sOB6ZYP1McNDHYXRyXVM4zDl
cXXMmnerZ7vqKhupod7l4daMW+CB47aNVXbtl5ew4d6eDaKnI4ZOSFnCJYEOmCrmkBS9sp0/gxy0
Tiq0UMsAimauZ7+MXQ3JuyBURM0J7B86DaRcu2cOzXioc+p5vo/5ZjjuXnPKZQSnn5DwCWjasQJT
XLS/YJqC40zS/K4c5p6mHNl4GinCt44OsafS0dn+3HlGdFVOq12qAB63P8YvjGQQ948pWSXGrxFh
ze3nRZkUY9gu5LY4FWGa3sHPr87kUnjtYmctCQ7+u2XynxyT/+he+y+iYcdGdW06ji2VtGxpi7/c
PnnkFHq/9EdGh2kiwBSG0kax+d0ns/bWQfRdQ6pFn6Hzd+K4HY6Zy+ImJV2qEg8GFyzeOslY4tmJ
rUuoynrFohJdJ6fO10bY09wxa/8e4vnvggxGjiYIJ0IfAVwpXl0shV7esn81WXPrU0IvSGOhNQ0H
h2rduIb4Bg7//pExl1/pH80O/MrKVUKg1RCuZf71V9YrNbRl1daroit6uqh24SUuLKe+kBtfWObC
Nk9OjeR4TVijfnbAV+qNH9237M338CtgT2LkP0bo4UrXbn6NUaEdiwp4YUB98dYFy8ijv8u6BEH8
lNNWLPi6ILTvwvqj1/33OS/bO3juzCGrBhlpMd4bFI6/QrPTj36V/VKJfhQZowz8Uf5JZCg4mVrF
UAmLX5yIssd//5b81dviKDg9jnJNh3cFm95f3GdBiQM/7rmXNaMnoiKJv+xM+wZSla0JuKRBL5aI
NyugH2+I6H+4BX+8bf90PfjXDcWFQN5tCEP/yy1o5m4zwBNme5vMD9LA3kfbBLMMZbCayZiCrHyU
jFQhYjCEHQh4GD/MVLXrvu2a/4G889+9ETQopG4LV/FUyH9+GlgGtbgImDj7Mv8cCWv0OdElfWgx
aOtO4CzQeptzty/Ajf9cgv/X3uV/aUv+J7/z7l84nP9/9C7rXIN/7V1+zoOP+p/NzssX/N25LOXf
sJRaiK90i2ea6/WfxmWBpxnb8PKfZbp4mvnMfxqX1d/YKW3L1RElua69fLv/Y1w2rb+xsWAxxj+h
Y+l1/lfGZbwJfyEA6dJ0DcuG4MT/Seu/mBPon1DI5w5zoT4ZITEaJTFB1itPwiUrq/ucxtghDTmv
qolBU5uNG0AB2zTC3VYkVIUlYU7MCY8Y5Hwgb6Dge7yKXqXUVS/QZ9ErJ//0rsrFLh6Z9OWo5idE
4dTPdFVnmzmVGfgMmfRqo2Cur8wfkIrdppuiXZJ8+AtkU70IM8m8xqFRKMFBDn0Zb6yWyBQ3hS8Q
L6GRVU98ZJtNpF/NsjoE88giuBj2Co42kGBiBi49kQxiJVTi0wTZVFanvZRkVeZkVkJnrDYhKZbR
Emfpwxhc9UvEZSYIu3R/Yi+XAMxI6x+j8dknF1NfAjJ7w33WA2IUZA5W07e8GQfEOPLwhQ6FIvHY
RzMlwwInhrZLEjIw9XwCTh5E79HgnIlnG04ARNZT89tF5X+k7oxXrTbsR5RtrNhZuB+74U0BlNJ6
/zwog/rbhYsnid7xoeyyFuZv6TzsVZh8pe3wZCC0RtjREcOSLVi8yfKMJcF3/FJOAQyFtwM52QeM
HEbolvvNbnbHbchIvpgOrulGHkftnY4KiDzqAFfJ2MUoNPW32f6TGjGd7izcEUecQ2AvV7PG1Z7y
k+7DXUSpkqI0Jak1DY+ibDZlRRHhTg6VhE16kI7oFnnsFhP9uBZWaK2Lij0ubp3DqJxDNDDyBYm+
JAd1nuhysuUyOMSBETBlCp0Ho0uT1UB3zLAR5mMPPQdY3oHlQ6mGMwwUE14GSbeFVybWMm8g8qA2
aPK7ai3q8LlN5avw35DRcE+lf2KjRWahA04tFc0WXyIyXSldy444/iRegq3dEQ/du5yZRIbQv9Ur
bgr7xdWG50hzr22ZPMV0tdb0zknP6XCljMZ7qpGQFw6OoK9fb6RNBgHxYDhA2lpuujQ+ux22hiwM
oZrJieNzT6T0+CvKVX+gDXZHJCYiZpF48z1yy2hLBo9c+QaWN4nnkCtqeGNjPZNDl57rBWbL8Cy5
yu53PNbkIhByYaNj8sxAosmuGKY6hrmb7P5CqSh1ssPYrI+lXoCdGbWNkaIsDBBMbJK2gfZq18im
BPL/AHoM+8t6UlgYRM2RbWqrfdR363IcfiuVXqXCfSfiHEyKa6HLonwPK3gj2icjv/kUNwUDuRrE
cBcA/rVGLCkC+tHozNpWhmTtVKO+CN2B3Cy5TRgS8z3cyrXIenPVtGW4JnEjW5ez+koTbV+1eEgm
WlVAIRMyxiwUXKkjyi2dUTJJXPs3eNFHPy6Z7+t6TB4JRlE1obZrVLnu4QGvCRTtj7rrScN4MXMo
Jm1DmDIx0ZuhgSmKGP+hHUEyh/GGkQqjS1g2aK0nboxG6Qi9wxfTNsWmzHPKgPSNMRAwZKdDAjc6
H0kJCRbkCbJ5Zvyo58gJRqYGf4WQoWzrJloFwKfLPSsS2aoMeZeX25vjiwcHu9o2acpcfQQjTyI3
DXHyRWJvtiCLi3jnhCr10ABBThlAS+ZVDg+mX1azctHLo2eYc5e7s1qiooaDGdXvhg9s2CinckO4
/aqWGtxeFKLY3JAIkBYBJFaznzWjXZgEa6JsYoKV6FnhfvEWCKLSo1esUxbhjwDRLFqdvgxmriaY
BF+iNHRUeWrHHgN0yhCpT8AzTNfW8adz0j8nkd1tK3jaa4Lm5wQ+YdS4TMILYuk72L65c7X0FFCp
dnAFsZ0K1kPYT2iWmpT3qXftHcw6tWYYGezNKHzuTKj0mct5bmqTdPOAh2Ve477kfqAAY9wA5K8f
n4KlXYwVPUfU0BLQLR+qVLsbY3dC+C1dlF+05jJMADlCTIWVdz3n2i+B0yPnIUX2Niv52suzIZjy
ElzucMP+8TEubdv2MOQOzk6G962FDcrJBoyLhfoibo7Jv/XZac0lavtqhTTybu6OmrRqVKFWtSan
j9TW/q5Eo7vK/ALPkWzN1RQhVxWK46SQ9MVH05ttJktGFe0iRQOif6XXC94q4KmeCAEqJOuCYSFl
cC35SsI3Echk9+SKwbc2OGS6FOphbItDNfX2pjPywsv0cJeO9iPR6OhnVXAU9CnYJ1/NHNQcSuXR
z3RvUG+pBpWb88iulITuEDhAz8QPj2hyCaRDSINPLSRQ2IlwyKevfigeFboIrx/oMzU5MdWdHS3L
SepVdXmT04CWslsbyyOcoqueE94xlgPuWKy1ym4/A4uYLdfJevbKP5OoY+KlZ8wVE7p4gqaZrQZb
lHYkN8XWauhwprjs6SmeN7pHEEdLzdpX5YBSEmUzjHNm911zES7fcGqjT6ET71eSMUe09hJgWiTr
OGVxtP6DvTNbkhNJt/UT0QY47g63QcwRGTkoJ+UNllJKzPPM058PdR+z2tW2d599f25abVVSKZIA
5x/W+hY+lQVMaR6e4yp9tPkqEX0M0NWLlyGmplc8XKinm3PTBeJoZFpujKzc21aGs9AdgHL30S4s
V4czZ2yfx9gweMtCKyPR3kJSj5mL9UOxELIyIk2Luqsr4m/GIn55OnmoAqQNQXMXNs27s2LPTJs7
kQX1U21w3fDMSNnc4/kkeHDIoKPFMRWBj7G82I5LF/iZc6ekQ6wyEBW05pXlT+5Ho/4MMQdiAbLo
Ryy8ex1SMkGaFfhChtOACROWGIFpORlJTkY2bJXUTBEatpaOPw4o6DH0tYwx/Cmg9bSb7qlFKssy
i4SWsKLjwILcEpnkCv3KUsPZlGihESiuud6L3EZNPKJBQKFJnzyGwz4aUdnkFg21jb4M43aNVxJF
qTQejA7KXNNYZ1C61QbuyJmsrWQ3K26aAvodWhef4KO6oMTwRKAJetwh5qqRqw+7ouRA1njCNnis
v9ULvrZKOARe985FjAj6AuNUuPg+1uso4cN6a/rM0qzEg/FxRutQLeyT2Qduq67BWbs8Ic3aR12E
h7SXP9E38T0zFQiIVvIC965243Lj5R8MTu+tNps2opYAMpkCkBxJoNww7UvZciBK4wA3Efq1gmrs
kJQSpOXFCZ4cXsvgBoYKQSdd4SrRN1Z+lpFj2lrsE0SIXbfM74VZgSuYbWNL5EOOhQfxxBRcteLK
5mGLVmfGH+mirhoTwiUaBNseskW3IZ6RuHm/xTLsWM+1QrxRBOUR39p4vxgfDieVj2j01e3zU1Uj
iOymPt8i4/S9pbyuuTeiJw9umL8UUkWidZ48y4fqQBkhg18pgraN5AzBLOtLA5t68B3xEt1uxVRh
ze11hlUDP2nyQ6zqWzDGWAA/MSfNyFtJgFvLmkQltyIipxWOdgIyH1cuLbPV4USWGJSjsfvt2c1O
hYLHLUWgUk0X2akflGBUrVF7Dkcr3NmlxdUkSWG0vesUPJPlhW/DST8Xkewn0z62en4zWVsyHWQc
CuUE30BD9GbGtiyTBRFCXiZ+zRGIS4/dBlB93jh5fqB2J+hAfdMwPHwoIMG2KN1jDCmfqSDQaz0n
x0QZV+xgEHnN8h3ltt+KAklgxXOPOuanBxBuZr+cVq3wKaQooDNMAUQacxC2z5C4v2ckIvnEqsNf
qu1tj/5Tsus5LGJcc6TezYE91oD70ayGkbWl/pkW6zuzwr0YsjJurU8nXb5FHRBBNutfyXcz0zH0
v+Bgas7GmhUtz1eMkCfvSQ4w2zsxBZcWYiTbnfyM30cz/0eDydRg2wby1wSW8Sq4gU7tyGsRBY9S
1PyrFR2AMPqo8qcbml+SaQmkioqQ0aDlTcRvmwMiE2MUri1KCjct4j3WyWNpEheARynbWQrlHvrE
gqZD42c+AO4htBKBIWl66bgbqGXtOUIfuGTZvsxwzJoskmZCrbZehqQbwSQLHF8ZeQyYObqiMxqP
PdusjTtxmfo1y65vc3wnl0Cjlbbb8RJKYup6IacDc+XzaD8npZS7xMKY17dDecgKnW6J5/2Uc0l1
XVMvVgXaGdPa1qP7Jqh8ZRw+jIbc5evi01aPII1+53nzzcDqguSVfazNzIn8k60kJBH1dXbf8i1s
QDsjI8xQEKfDuK/cEeGBUxH8E9yRdJVsR5ZveV/rU5AY2baEFOnU5Nyo2MG6tPpJpoC7prtiBYXW
J8kDdwn8S+148gXNJbSHx6TMvg0ZZwHa9pwkMf3NdaaHqM5f0tEDtLogaQeLylW/TovnbNDBYulP
22OWD9fYq652Hl5YV90llfHc6gIDTfxh8/dsAr8KNF1RlBurd/OYp4QQtz3PhowJHBiU2sivHE/T
hmXNV0st4bt6+eYKsUtaFqm0iI0af9L4ck6n5fPiCmsPXe9HM+ofk7vuPFJNai6zsq7saNswOim6
7sljHtAHIVhwPMw+jERZt5gwWRR7Ls89cpHkpFPcMoZZtn609D377G5Ld2ofF0R8xRLXe4+fb1NJ
NewTO8ypdJmtNwPRVLPt+s0ffaq4ulUPx6dFDtBOMZbl4aELm1vTVNJPYjxQY+1yzuBYGCErBIaL
WlSa9pbpzaOV4ljw2gZgJ3p2xs4ILqvMnwuEZT2aJGTCKzkg/OhtYmeJZKGpGJNtxE57S8zxd7vw
foRvQowoMQkdJNmjfncQi6EqGx+thsBX3Xhb3NPDaYKTTYVPOqNjitxfJpPwIuYjrAORnacSOVrB
HVEkw6O9OBmZFk9xxjsDbXjMu3qxV2UicNHgzozDV0dMRzfu78kKPmbDRQgI+Gl215R4SHg8oids
+ZBzackLcl6JK5ga58B19zn/nsR877kgAbItYjmrnXZmL3YKK1WDTfLu5KTrKluZ+3kJTq1lPNTo
bJZ+eESwH7Tqmz0td3XkArrpfyskeXH4RDoljH4HRK+y4tMyRvumPLsmAx1VVqeK1PKtUu1dwzI3
B7/Pqm1LHItmBRK9m1P5I7ATvyxTNiSCIYFBL5SCyfRdw/tR92gWrQAV6HQ/FrTDiPzMbGfatW+G
2a5eWDJN9kdX5+wIPKCIYrpkoQbzr36zZVxp07t66i+Tmz8WfXo2quw8jMMp5XUoqAkXr3toCAGb
g6dKG+91L+77rP1FFXiTGkOmdh9UwOwJg8+rWsK7eLzzxHCyBdEyA3GdpvG46rl5D2pPXznj0FxX
8GBCc7mXeiQMow5+Ot5ynDCizVUDSy481bz4txmqjJBwebO/ID5/qs36wph72FAHgw3Qb6gCH8vZ
em6of5cEyZxDh+mUSMlnMFAbRY+MKRYj46ViZZtRJKTNJbIO2sZWE5TuIRcYy9DUIgA3XHAWvP9w
SZPVbJhIbMOc6b8Z7CHVOuBScChJi0O9JW205/9RUicX6GfJsZzSp/yOIx+VmZ6vzvgkMO3lmgZc
l93ZU/olCS0MPl1JY8Bri4yJGAE0W+tNkxs/zNj4GlHvU0IyN8BhsVvUV9+Ka1hO14hUIWMQw7bB
BTsW9rY2Q4EMMvyORv8sA/sDGTZRUZp+1+55C8/7KNN7u+5+6cE9LagMYLmyX4cFEQU/Bi//vZgM
cDSkX9PgI8PDwMkoNhKNYQqVwg6+UapdEDKi7iWLS6UXcxakXVvunWoNrhUV1DZQ7MQhOw+QErNU
/8znhjwy40Tjtg8UwXlD6XwnGfoke++EmTJX+QvI812epbBoDbETRXeYo+UBpdRxdFCmVpGxTdq3
UIZ0ReZ4NNyK3mdIjoYj7lLj15K9u9FTKrDK2PoNrum4i4thayzoek0bO9sQo40jAPObXTGZHMRj
5BGaV9v1LnH714ll+QyrYIA0HVHyx4p0mUwepiXn9HWJhwtg3AqMhHzpW5roHEi/60cW6dyCLssk
r9wVWPi94tFOjVfCoiS56nP14OagHNoS8tEfq6pj/iZli7O4lm9N5uldDlu3BB+K0IJBUBMwhXGn
955u2HIB8DYZYUom8V07vLe5H3mrM7mojj2inn24UH/SJ+7TBKI3sQ6vLaoP7CbcvzXaK+415Urk
liRpKbzEp2WyTjbFAflGGi72+ioQ9c2oLC4w/ZyfxW8KrslESbAt2/Gpyvt9aTEuast5+EiDzxLH
t297+rEVsblxUfAXA/0JyThyw1gHmK+vmUd6rCFJnVut+p/pJKdN4KWEtHZ+LLJ+HzvgGZPGY+Id
8jOJyX7BI3EreprPQP5mhEIgQc64t+1+otZgKbmE7I6oJqtS9b43IRrkPabRJOLWISUNeNvMejmY
Zv6mHmfE0jJWB+qOlnPtoiA0N2VZ4KCtvqy0WfkbyZE3x65vZk4wjviHzEBgEhfJZyLaB6XoAVLx
XNWSLtSUpPmwNz/ViX4Li3m8M3nT1ZJuKA7lfVs2xYVez6lwE1KvpFF8U0QL8kKHwNBX4510SxeD
Dx+FoAaEMQ2ROHwdt3xKbzLLXd/IKibLmHdkqGd/7CCtQBUDiQOO6x4LHXxgc/qKmcmFCxGiTcub
uJHdD2h6ekOkDqOktvqZAWM+xITHYe9Fvl61DxVQa8JWzA+7iX+U+YAzA/3o1k68L8wX+9rajghP
fIUJxzcUTR3G5+cxCxBGg4imVCbAzaaubZP2C9TCc9tyciE0OZeFix1JDUQ+pB1hfrEDF5wHBK0h
4hVUrRfZwlHNFBdVNiBRs5gDrAhIRS5FDX9KeMjWA9RSoD5UckeF9jsZ1hY6XeB1EhgMVJ+0CbAF
2o+rJtmKLMh3zKv5jmhrMWelhxro+6ZKR0ogzJVVydBkRHK+m8yZ4SOmR9KVF4UZhCJXDC8lZJNH
gxscOtPFmcMbUdFIahtqdp2amAOwkyMsL7cGU5nDKHhH1DAtjc7IfGhEinYn30SdpfZZqD5DGR8G
L5j3yBQ/bSIvhcnftczAguLY+dWrCi4EPlsO84jFB1HlmOOWnazi53IpsmPZV/OmG4ZsY9vmrpwZ
NbSkRomWO7JHv+ak4U/8J+ZOqG7v1TSybaDRiiWCZn36odKUPxmSk1z0pAPHjsCtn5a054w+VMJR
WjshUo74YJInt+fx4uacmZHJpnX91JgxkLStpBmZv7wi1FRv6pTZgUUjTlcIBOrEaPkG/oJjvmkQ
6KUR6bAJSZRhgna2/7LQG6V1dD/WFJpjX5wUb98r6c7ntiKu3QCKs80wuelyaW4tjIStx4hv1ysX
HF10JRP3Pg0o/Ih4uOUSJgtmI1i0oz+2PNSMfqCsMDVanI19zMs02CsaQmIIuQCTEQb7rs4eRD3e
yooY3iZlQcEJTyeLCHKIzCtTlW0zVQT09Gc25NvZDM211vZwGz0G97g4+ge2Zv0mW3Wm2queVe6K
bVZJtiUYB0uZ/gx71z2O3gGMOvh67zGuWwxXZvwdoQjE734TIxDCTUCyxKJJq4mXM6IPvEiD6rHs
WMMZFFR6TA2MN9ainkhpJ/uIUnvDMMk6tTp+RPo/ksjLWD9EquBGH3FQ3EpjnK+ldUndwr2FqPCB
pUIKmdmlMFjA+De7W+nhDET2eTOUJHmqHAhXX0tV18WZF8RqHbsKH63aprEQFPd94fk6pj1uQtvy
Zc/maIBA3GWYqiI2YfN8npiVVkxVN5C8oFbVvnAk2CwrvYPXc0yh6F9mnj1IYx3gGqbemuE/mef9
vTQaPKNO9tBG6bV1spE/todCtFhBejCLNUi4wcwzEgIDRx/CZD3wnPaR8SgFzypMfPgcytgDCoMz
MbBMjVL52bceyMVlgJEUfIYrAYFpEQghszkOtjmQkzyz5Zv4SCJ/98gIMQTeyWF5Mz039fOwsZnY
6qNjCBYF3MSbesru86qzeUXZ9XayPxc6ubU1+IUQFTW+kUWbmH2FqQAxzrhrMmfAbgPk2IcEtS4k
0i/CNl6qeD3JKQJTTXZ8wvt3amTlT14DaIVSXHbVd04UjEcq9HboiLGooOLVLabaIq0t6ATjvnN0
fzf0+c6SLEkwBoXTuVtFc07qvKeNqA7LYkFxgD1JUhleiqS594DPka8D0Q/R9qGjA2vy5BdRDcE5
IJWwTgmJR8mLa5rlxzJXHpF2xi3Jm9BnuVodRkC9oa4YAA7C3fckrQNifJoVetakwcMATGRPtirN
WaJdlobuR2q1NHcBt1IJ9ArHSXqN8IzvWUky823uesTAvuNgT0SXFZP0HF1i3HgVowQfOA1eqCAj
3oz1dziQmWYD4FtGd4eNfc3SeLdQ1tMOMvcVNJF9Z7bnpOl+Fh1Tk5whJ4Ob9iUOTGYyFjq3xZma
TT9gvkO/XbAxZk85KPKLQjYUeZvt5gLfu3TxbIqIVoB7FlGXw71Q0d3grHNl8ygsm0lH/d0bs+61
MfpnNwpp6YOc5B2KJ7Iaja0o1m01T+8xwGzPXUfOA44b3q6pT77JvOnh+KKubg+DovLyctyynjKs
PTtpdgcmvWqaBe7+T5ioYZxVaak7syIoN44KnAUoLqEwnZO4+IYFWh1rEigHPGEAA3CzV5i0FIpJ
PwXEz1BJfyccwh/d8nnIgntp0RWN7oudsKR05hfP6e/nIn3SEXr1BvLAOOy4BDtzCDxWURz8RknU
YuYtt6DeepV6CvUPKCE5Cxg6ZCOOn4iS7vOa8QmrFM6L8YEE7xjrhR8ZOcJCTeBPCe0EZM7PstVk
V5Uvqeu+Gsj8II/kL1U3XPolvVgwFIecyMMy2XtedKxbTDd2hoE3/1mp4XfZNl+zVX9nPL3p1PLN
ZmqPtYuZlqOWGs0Qkeahld2FgtFgJZ0tRNjAT0bcC7Vt0bjRZVATdJu65jS3WKFFmcPcsIHzJDIS
S4PiET/i64RnNHLTCygEXNjtSC6p9ZTUNYCsfJJceu+X5nu1Z3pQjCgwZujNCF4+DPWNseq33p7N
I/H1TIomoEflDLoUy9ayGzo1smhB01XnFY2jAgWk+6vh1u7J91LihXQ6lkRP44GMBIICOwN1FpHf
t2lRRz63tX0YWLucBSSQndAsz3MmU/dWwbK3NCo8JROKzzZyNwof7y1oqTThqLtHpxqYd+k03pGs
8E7urkKa6zybJTbFnFef3ziVse/m2LuFJlgrl94HvcwNIJifd2j/YE+4+B7nZ2zx8sYBcRAqKU7I
SouN9IJgHyMt59P0MAjzpT0lCPpwqAHOIUAMSWo+X5MY07RcGXoY1NWdNl8GwLXWfFDz9KZn6qRW
B7i/y/yJLRFa5wWyU7A4R8Uug6K0xftOcbGQWTP1wyWLq3pTahNDAn38qMcnHcM4wbEN+y5udkui
TL9rM4Xq/NAGLAIZ37OnGhm3wOeAVcGsoKd3IMEXe7oAO9gYn4lWbGlF9N2mONIraxCDlcvgxqef
XOOYFeDNxhHbYaJCFXmBFIEnc5tR/5In4zk722nfYKCTyOgw3sNrhaCkycgHwLThpRSB627K6uLi
gQxiJkjFN8KbTnUreDObQXaYLICmZPcgT51iUDdYi7jFgDDpXnoHgCVbdqegFqDe2eFzGHbgem2y
jUcs/oE7PJbxEjIsmp5ZyjCGYYHgFuk+j8hxFFkJxC6Lr2NtFkcXjyGOxMllql0RmRDmr2X4Cxrb
cu7jjCJjqQ/WWNDhjlA0rGocaKEXRrBetBuYD/j16AABM7OF4wZ6g+n2NTaF7DQ10Ft4Y59c9Kwa
QMpWGtqP3E7uG2PVRgf1MfAoWZtePFVZtc9WX8roOGvEaIRsAQEX43RURUrrYBembPYaPNdBgnGv
buflJnrw1F4d2Jdu4W2a9FZ+CpV1EDgZ6OPCK9Sdr2Rkn2YsJumUmEYx2rH6s1dRIVOXhuFsmY/T
ZSqrZ5PYYdK2J3nGLeF7CurqMmdMzjKcx2NEgFIUJftsOaVCGKeqeJXwu8bAexG9Q/HEoW6FwnsK
K7I9pU1+5QgXbA46aLG4nu96aocsIcs71Em0DamSj6mKb4yxhwOq98K3oGr6ScguqYKcsQfK4NcZ
xURu4xi1YOgAq5RHhy3rNRn0cg0HFFqOMA02j+mCv5K3f+xM1zWgZqcCKFRRy8ZcF2a0Mcec4DET
12PP/BEZ74Ik7WFay1mrJRNOiPllbFhAgJ7/ZotfqklTrmdU+l4bAnsMYNoURGdAjn9NMTZhfWCu
OAXz9zQHv8Zz1ZPDHL6qkCoZdot5zWp6spzXPvPao8fddrTe4Jq+QtBMjkx7DR5/JtS9HZ+GkOy9
diI9p2TqM7N7hlJg7xsefwp/dagiyZunHpAZjfJBhsU+lrCIyYx1GKLgKxjs7WzjGlH5PQdEwm/j
gxuB1L5ZS6C1kgJ2CHC5xB0hT5110fVKm+yzm4lXrx46vVsIC+j6NUyY5DoUSzMDZQOxnlk+aNjX
wVh8Tla7E7M6TWwZZqw4s6sRrkM1pyJEfNV+LtWqN4jEZ2jxZsaosLNq9zzZFNxrZZgYyZuWb8rT
TKnkdQrT6SyAy4ZDnf8xS3ErIzuxZQs4REc/7IgGssjCg5n3L0RwGhVzcFGGD64xLTtr5Hm12keT
6GWlkTpUIzKarMVHenCsCDfWCEEtk0NyRo39FBUVpnam4XsqhJcWaA/pdfGGnIieqZ/rbTO2+GZp
eAe2U8ehn06Zfk84GeoYMzbjHER4JD8tZrTyfPKTRwe1GGj/7Jj8JTDFLKfdmQ1y9A6aZPW+spWQ
HbDVNNGMsXAARvN4CJC4+VFs9FtVzruxYc5FnH2YxuO2M6zvVP2VPwbit5kV7iHU6X00MeAp5iWE
+EVymWTuwigO/8k+cBTGtc4+oNjBAF5wh5oxY72lQho2hJ4/mQbjL8kIb1kYYCQz69M0IRclvY7z
jCsznW9rCCitF0VMco/whnQU4iGFiQTHEvKckjV/Hrp0xTE8sCaiWKwk3p+kOxigpgqJanyejB8Z
CwykP3yAfr4CEDGp29x661jF707IpwEfqZUQ0FIhnNi2c3iNMq/b9116sM26OIkM9cqKX4nUmyWz
9jWCu+GmeEMZ2DiUE/ZZNRJjcUIhWmTY69xbC/vhLmPTC2dmuSOiNqR0BYsPXsPwAhTn6Uk4me1H
vUciXqmNQ+PoN09zF0hh3akiMXCywdhJu+icxiv2tXCRpFRkvnH8PJhhiR2C2m9xEaCA1rzkyrbP
AImKbckYlfK0rRE8Qe/sCdTNmY767lBc8qo886fSku4cEiyd+Ww8RlQUvhqms+tBNFjr1j5x6CTT
4dPzqJpAu0MHYpls59Gb27HINxuPdZ/RxsghhhoF295qrXsj0sNpRDkoOPUuNfMSCo/q1k8JTQfY
v5QQgjT5dDO4ciDrqU1LQTZEnLzmXhofdQdmlCpma+YOFgRX3QLirRHEMW6xCS8AJRY+UxdXfi6g
NFUdQgBofBtHRZfajr7MCi4COXaH2H7NdHBnYf7dsNgSqB/qp3kw7zNO1D276bNgLOWnntHuNIL+
Xq0ZxR5kDkJsOYVgj3FrfXUpi1w6/M8ySN+bWMgdxSKB7S6lUtxqa+sICj3Dg6q3ICHz2MJ6DQjc
xVvDmMnHOmSBwF1PX41e41YxKUTQwCy38liv5UwIsDE/qlwnh6IByxh38YtVB+Fb7BZPps2m+A+6
Y5z2Zgfz21M9gYJsrxc68Z3E1MdhBv5vUWw9WxEBNFXjd5BVULIzE1cerHw6JDlCMu9nf8BzjhfG
SA+RN+CzxAOGueZK2h/7M1Rw9JQXSpVuQ1xdvyXlmtjlarhA9QLqWmOEne/AEwE8ZWMh58CkKmfA
bUHWmUYPf6SJ3IY1Qdp3W5vYdtwjrKnLIJI7p4SinKUBj/HCm2Ks5C3XfbaFBZtAM89YZUz5jUK6
2mbwBMIsebdWoXGLZErJ/rgMwZ2BVht0R3jv5dXkz4qisVpTf9NkklvLKT8BbRFfdGC7AOVjB5aE
VRPHH4jJJ0cPA9IZ8S1dUIw5E6mbVToAqMzLixU1bP84aYNKXVQcfZ+BuG+nYPyArkQ0fIrIdII/
Bhzf5zB4dMKbGbLaKCbvcVCUttkImi/GgOyANEL55iV7qAhEIrwWUV5fNfQrnCvZfdqXph9Dczoz
McHb+lB17o8yde7YviMMsKW7VQ0a3DlFDpXkxoHVfHqYVxxcgXM0IStussvnhhk7KqaCESn30gYL
IZKHOXzu54DGmGx7pDA9WySrOZSe9eD0EzuHcI4vTt5DK1LVYyVQD+OuJWcoAWbcGdWtNDub7QJj
CRBBH1JTSMSeh+hHMzswQLSHd0OXnOZqfpdW/9ky7N/AQDszQvts69k5l038zK+nvKyn70X026uR
MWSZ/i5Kd9mI1uVWxURCiQteF9WjheTBSTF9mySoz5F9WAqFPpkLjzoTi3hlQL5hFLzi6Rh4cfet
QEcEdwR1YvVQ8KinxY+iArP6Kmhq4IgKsEc5BY9NnCDY3I1cGt5+7scsCV0Nyq22pq9OtdytI52o
cH9Tvn4P3AwBHfNuAvK4rnjETPcctd5xFsYTcCObgwCSDy5IVDwju6hmjTbNWCPlwTdQnQgFDRsO
nvgyhnzvgLlSZsKTtbb1gOlPRIrtxOShHiY0aMNMBcJK4x1LG7tAiVC6dIRxnuPiPXKiNUIz3Mmo
fzGyBbmaBS6dUUu0zfJGPWZsIo1p3XPo7n7ROx05yTM7eA9RdUgfvIAQQ0/PN991W0Di2AFnqoy8
63miIq5N69rDYbQJGJiK7BKk6gHyl4kJNM/2QZ/fkXHrIbU1XlRW73tlcBDOw3YZ0YEy/bCRtRR+
6cFoVRMnIZfIapDJCLsipNVFMujWHOGhhLisw9+uCRoJi8e7YRAr4lBQT2X7BQBvn2rySlpLk9n4
aVTyS5vUYTmex81oLkcxhkx+o+YhV8NH2cj7TqNB1kP51Drr9+vhEl4VIoSB+0228nLVtisz59jn
Lx1xIRZ+JK8L0StwZTcSQO+1nfufYSPJHfWG5VA7v7IJlFuEdpt/sIYtMNpaGP559UiFKannc9qg
tEz89XiSffU7VsEtUNV8tJeJ+iDtH5wYTKELNWRjhtXrOvEBlr7NoxRj3IK3Fd0rtv1v7UIeJWrr
j4D/4gj9dnTtdA9rHm11ASG4sHhLpgUyA8+JdyTTcsmUPKX0EfyoFDnu5D4HSbMzl+gupKsfSxT5
Fq70zUyOa0YHZDon7twKaRyIoUo1n3PJzgca7ElY6PXXBJ5jboUfBiA9Ii7wIJviB6FUHwMagaSs
TF+m4pLUzReZTGBkuHSsfywC1qwXxAb64FbZS2RMJfS76YwGIN63gu23EShWl9l8duTyRvJ5uB8s
89g0pry5E9bVzKC5C4HPyP7VQ5eFI99jVgAR9AAf+NCMKBWb2Uj3KbBO/mWsfIBT96A/P+GACVSM
jKjTyUAHwdNeR+rRzkrzAD20PjY2NssgIg2aLOVuX+EqJz/HZfCEqBCNqXkMMaJxC7Rbs02+a8IJ
QPKzeMjVD6ezaD2q+JfjEtMqYnloc4ovd6zpIZbn2HKjOzSizBor527Qx9EynvOSVXVgPhnErOwE
kQ8hlJ1NFWKqaWlbJ4ZsrAgvTVtB0S2ZCQ0gf+wKTs9Alh6S8xnMdd7NxyAnXKB4njr3Z0Uq2llx
s8CwPALOlUfWjWu7bV5IJkaMKD5G/EzbvvfeDJP8AvxAvMzYO8nYuPENIEkXy4HqvGZJMn9qZ3gA
0/7hMSpCw4MeVMqJWE91DQ3k1FGuP+15ODsGDC5zckmJMrzpGI/mj8opqSJnL9xHszw4hpdcu+DD
joBfBd7yFs+Q2MIUQL4VzidMksRn3y1MwsaAB9cVEd3euJyjKjH3hUG4TcoaaB809UMp9dP/9+D9
v+SHKkJz/nsLHoC4z+Lrr+Gh6+//9X+zQ03TxEPn4iG2cbhZ/Kt/ZYda5j8cjYeAWENy/+DT4Y77
lwdPyn8I15FK28rEvG6t+Vj/8uBJ6x/8VotXPwnC5H9r+b8KD/2bodPB3O1wpv35O9bsyb+Fh3ro
K2zvz1LWNYpv4ew+TNGSHZYp7Y9hJeQFNS6dbFwzf7EZ17s4qW6m5/3itcU5Z8nzqOcAeg3tZaiG
VZRarlTVfDzEzeEvl/Xhn47Xv3qxvb8Zk/mwvG2U7eAxdgkJ/BMS+Rcrv5vlZpHaPAsQYO6Znza7
IcrOZutKkPW5x7wznZl4TA/kBYAFDtjguYQXe172wDCt+j50j+gMGXh3zsefn6s36Bu0aTI8AEa7
hOqBHUZ0KPlVkljO+wtwYWBxQE+Rg0QuR4EobOD19dEsJnnRnJS1kYMpHEvv0Kujm7TFqbKte0+w
yhJTjF/biH+3Nkv82GZtIpLRYEMzrkaXwDy6JUufMcl/KdtITw1T16OIwOvV6s6eyuTEEb+CLgIq
Jqt5C2vEelZnlgQ2296TbAzvuJjs5tvO/vDSeT6ISDwOnN+nkP9IXuvyVge7mjQqkoZmaL/zqK6S
JmwD0tzFOQfxN9Dzfka/Ro9fcYgC/riw7LmzGxuBC6cP4c/kQY3A3suKhPLpyK5Hv7Zz8WHC4l3N
V0DNFxLv6Hy4WNF/yIqzV2/1P++FNboX17PWrmMScWnReAtLrgFXf/nSYWFpw8O7CD2gRR82eCMz
1xLsfgxo9s//2NXckoG+OsNVdemHHg0efW094gtzI8ZpQUA6aJE272bEe6LjR8mXOjpR8NyzCbCv
S6YwgejgKpPpP5m3eVL//ePjliYm2MJQ66xJeH/5+LVLxM9iJ+yrLdGeAM4sNy0TxCuserpEro4W
/HFJ2m3m4bFtE+/ATqXaa0PdypxpRAL9MUuJH4BThpKwxDqBGM7/n5+s9RT6t0/JdTaF0iaGXPNv
vu7BRhEBoLgmiHt5MGoCAlPc/YEabZ8tEdAu83OJhX0GeBwjVCQ8tJEXWrbs1tXpLWrnDkBK9+wQ
z5GtwRCw3rvjf/iM/3ZUuQrcGseVjfXYNuXfPqM2ExIjscLgqousPcimT9nnwb4RZnrtNBthKn6K
Vx5JzMHRHr8bL0N9zRIGVH8u5Yx2MyR5w4+TrDuE9aMtIPICstj97z+pY62Hqi1tB5v03w9Vz3Da
IoMUUVRmdxSFbW56DvMNz+MVnCyn0jT9VJHLsLX5FlX5ecagsSgESeSnYe0PxwP6BdDAlA7k6tY5
sV2pcT8k+ID+549qrx/lvzxdrnIsDfGVX/BiO3+7qFNrzAiJmP1abfg1EkPxUgxOjv+mgH2WGtN7
1+YIOu3MOyQU+D/aAF/RNDOsc9Zzin7TQEYbYYJzt17SIGcqxLmgDN0QGfQW9l72H14C8t/OA1ex
D7Bd1jVauMJcb+W/PFDQPdkiWFPh43f/XY+VeAmiO9riGwapbRmy2pqHd6Lgs9fOqjjj2vT3/yHs
zJbbVtKs+0SIwJCYbkkCnERRky3ZNwh5EJCY5wTw9L0A90V3/RF/31RUlX18ZBLI/Ia9165m5qxs
0/Z04mMoDcIhamAW+9Jz/hpL+2Vb48JdRja8s7P6AUU1KY/rE67M9ZAf/QFRxBq61kfsnd0GgU1c
yUdZIkpNvPiNaexRjywSexymgl1tggjLa/RQUd4RqFg8Ibicw1Kob8vkiWc/Y0xftFdpV9bJYEVq
eF9o0oaXLmFuY4vUviYm9m1isTRalf//N278b8895+n6+XGUwrkntJwv/39/flXVZ4vVsCgTc9kc
c89wrp4Um+0G/qHiS114CgYE/JK506lomfRkjnepRFycdJucjMVg4CRCdhTz4//xw62P2388jrZr
2DqnvimEvqFJ/seXa2ktawmxdrolumXu4PwsEmZiDDfH0ujDUbfHB1M3Q2/GEkz74V2wOPe3OevG
/+vi+Y+MUj4oQrnxd7pEtQNBWjkI//NBc1xo0lGsw3sfWCU2RSvvi5nNZ232v2//i9bevGoTzEOG
c489fLm9Zuvf7awnW2l9QAo7/1JzCvw2Aj2Ui1yyR2l8PFZtHfoRxIzYU+dYQoQbSAYPVaOdRFkn
/8crw1vx/37pvtC5Qc01dB7own8ATOwYbZOT5mTt1RXY6zYpH7ycCFShQ0+1UIzaGqjyxVlzWpgG
RTpAXbtm1oAcdFpfAqtfPuh3gYNX6LUtBYYO1lcdjlFlIgHbO42oLqSFXEswmJc0hg+jG/WTqnF8
YUX2at+8jsRjn2u/IaxwrbvynnsOieFMXErcn7u18rCk/GZ7GbLkVPyOi/QhVUyxVD6uxVQZNM5n
10bI7SLE8MkU/zJnS7JWdM/CH1/8ZfHuol+MMK/Sz1okv8cFvpHplVQ4yfBAqhWhb5VlnWXWy8cu
5VRgcwcNQq3TVh8JHzuUPb4s9xZ5EDXXE85xtfpH5Zc/0rFKgsYrMrQO8rWZXIJuChwRrQ0JgRWi
Xyv7OmuDfPTcPcGZ5k1jVizy6BZz8IYIMNiYS1RXhrJIGSS2cStQ1RzLxzTq7iuICAOtfE9mgKy+
NN6ZbWihPcEIjn0Nc+T6AREodmy9kcBo3ziZWlnsdV086F0ysbhikoE9qHrEgvAJxrMOtVq7Iwrc
uSXSfND/lIEFwmEPv6jrN7/5OyTnZZmOvk5a6z7Kkm8knH6QuFLtcpAXx+0rRjqhUelC9PW4w5KK
lL/1J1HKuYFSYKNBdTjXEXMwfw7XEEAhtOmp0iKd6InB3cXkYzE8Z8uVLvZbR2TQNZr0wGHz5ET8
QYWMHrbLZDIpI7KoecM5zbat9vsx7CsUCZrv4llasvbg4TKPU7M9uVDidy6BvXvP4I9PkoUoDjV2
4XbWp838qvfGyDy7+C5NuQToJ9kXTBht0B8d58i1XjFzoe5QZzS0c8hfdljn9eS7uAGyh4idJOKR
aUVfZnySsd2GrifZR8eqDrOuQONHWAX+Es/AfIMNrum6GjhBc/ZnYNJ1QeiLgaRksFBNDd7El8Hc
ZZowv2h1F38omPB1zLiz9o9qbV5GZthMITHxa5Ueuiq6ioa9eeug5Is8O+G2Qv5etKk4o/2ThyRi
TxQ3v91RWMR1ahcdn+a+s43fWxVJUAXTAReCZoc9Ki4V44uwKaoynLWaH2bxfhkdQ5ntIY+itnp1
dC9MGhKGoTKuID/QBplzYcp/xLh6W0hHhhhhGieZx7zQNJVXvCe8IEvPOLiyilO5tpDkS5ywQdnI
4OZ3EwnimfTEOwJ791xE/p+RaDP8NsgJ2yR1gox06sNslSMTz49eFN9I6vGPDKxfjHR27+zRpTQe
yHmAirt++rVgywGWmR1M2x4Rg0SvXlN9slh4rKAQIoxw2wODJ2bnNbwLr4Uf6Sr7FC+udUlrhpuD
xQtftsR7lMWbVRvfjVQy+1tfdTDfb77SRRDNrI3KquANL7vuCN8yTDtB0LdsIDJWV8cw6vsUk0sw
vDeZ+0Xv8JDi4Q/jyQ9KzQtQq0+EsdjOwa7jdSSTOJd/n86ETaz24xmlHwdfJszvJrKJe36Ge12E
q6p9e01DVGMxqOtMQbR1XcakvgIiYZPd9rvBE0AGJhx55v9BHCkkzsz31uIXR5x9hUSGLCXB+FjP
1asFXKQpC+tlhhAaa+P0lCPPQsDPDMqMeJaTtiHfrVf4Copf28e/nWRL5IRYFI0Xd81Hdu3oaUCr
FRKvrXZ55BCrCBADGJuTqtsoK8Umaa0dUlTV20Pk+NGDX3fIm7aX2WD79Ujg40Gimz7bMcOqhGiI
Ag/9+qS1az/Lyn47nRvee58RAOa+9GfXtN095Wrt194I9c3joM9IxnzpHyP2N2e202LdHVoEYBzW
G9e1maya5ny26W8PLkBiZDHJcK7cnm079hHWHztIN+1Z5kl5aZoZ86cYIxQlGbLBabj7XIL73LMI
G9BKdIrrw4HuYT61tuOsmWQnbaTf314k20pOiSVIJBTJEXKzu8ehdZkxc+Qzx7Uy5IFlEKEOWTsH
2z9G8yHINqzcY2dAT/Bi3B8dGBHIl0STirMn868ZxqnIVHakl9ru3+3GdGrgxiOjdG/28UaDP75I
j4mHS3CIxnwyB2WPhjPfgdCLQuVhE8A8/uq35Fj++xqG6cVP2SpOUT4fYh7zPR1VILt4fPP6tngt
5t9p2QVRNaffcde+ZWgiL3aG0p3tBGCEzhDXuHYQZGoPQ5GCo5gKulIUY6DCSQWMVNIFuueqXS2e
2iUnQNurHuZs8O+p/G7Gyr+NE0jmBtPUs/shzB5S9zphMkaF1CYunH3dER2tYYl1YWXsAVFHFyrW
7uiWGmImFxu/m/fTUyfFJ/GzOkWTw7Y3XaabnEpxNiqGNL7l/5Y6ch2H18aUbegkSxQg4nHxYnDW
xkLG+6Un2YMfLzrZc3xqMfij7NNRieQjDdD2VY1kmxSJUYWwH6NjyhoWMo5zQVkkToXPwT4pA3d3
rYoAg3N9ztdXyC3M05RMXtjAX9pJEHnPDjrWCXLwvlsWypkM0ZQ/YHqI03cbbIZA3g+loo1ZRmLQ
1MiELnAL++anlur2q9PmX1bBDitB8FpCU4Xey4xt7dC3J4L8pGPb5vkDnxDFjI+sEEX8xYvLfVpZ
dKHOmO77gqUGN8V8Ztvu7UvZ/ob0WIYDUimkPjAaUtaLeUFvtHjLfZaZc9z+9G0IUM3oLVtkilkV
URrWU3XUlXFEnwryboCspWszaULMuwJyEX5UrjueRJSdrIWVRzFM/UuUdViZZn5mkIAIJvIqEJzO
R5tJtgR8yiIYPtF6T9a5JYGPR6/5ZJ+bsjMfhN0FYDjUuc7S5HVp2Lt22DBKiO3njFxEXQ0TtoPs
HU/HKpOjus7AYWJPYRaZ9MuzHRlJ2Oc2+UJ5fiCN7gCLGjjJYi+BL4AimF6scSa2Z4X1IcROjrUW
NyAyYMIWXt3ZBreZSHJdHOf7dmVrBrBn5e8Z7oYL0wUuVDJTyQwt0FwscIHnEoHGWmtsry9u1SUQ
khVWShCjkxA8u3WhML4Pts6SmQiq5NGuWQjCJWWNFsujVfTGQSvX6hnp0GEsbT3UUOqFdCvNGftC
e89xVOP3XG0xuKm52JIC51FV2RxF63WZRMrGIjABWbV87fbv3G6W5KvyLeQchtvsyt4d9/48Z8F2
EOu+AF+qBiJqOS1pKKzzeqZuvb+d+F8AK7VbBcLXSski+Tdi9dOJAAqD7Ci/JtfRwXAx7N2SkcFW
jDmGBwOD8XDpD1cbUUOIHPiBRUzQjTLZpRFbTuKAn7Y72EJtR0CQRfTpejnZ8xiY3mAcFxTRVl35
YW8GDlqgayWfolwvbtuPCBjzgfaKbCp9vq8D16yqrmRy58jzugXORtecJxVu736XRn7op6yhJkOA
1Mn6NzVjZ268R89RMKhq7AkcJNv0YHvcq3awD8MSB/SsTJJU8sCCZ+cmlFFw50idWOQtWq+Mfoix
PnTuTf+2FTZ2JbNLZFZ/dH/RGUDKJ5d5I3ZMJCLj5CCiSmY/xK625szHVjB07W2sl++alzdn6FMQ
9cdLHBHql4ocmURv7Hthz7fak/i8jLImFpr6qcHO24xucTD0zAIZh2cFlxOo3rQ+bY8gW3Nuq7lC
36sPQKAaBtUMn/tRMIs2HGQazKF5CWx0hiNfyll1yXJpLOvmMqGIury6GU3yGxQWllvioxDJMdXY
uVNeknFq35nCvs1jexWIBr5NkbwZs3gDHfJTi90kZLebGHtc1CNSvlG8tP44AqMeQAX44LkY0UW6
Vd/cggxge+ZNivnK1AoEEMpPA+EhP+wVsh3np9lQsQ44ie+299aA9cOqEx1NQkBwMDdfNhpnIp9R
Zs/OcsKV3u/sitaMsAbkT6hlDb1FWw+2bnHqM90PVNcl8cKStcdcLG5oDSOhrtJAz+NhPyALXiEu
wvy9t4wfQ+8w6K+y4RD7g3HVoDrbCMwC2SAVSi3Q0nFbgG3x0Put/0iOU3nKEOAjTYadvMizHoFs
8PTpferj7iA886NagGQpS6SEkGE0iikdceJY+vjXpjOaGS7wor2WrPSw/yHm1e1fdkNZ2UQzpC18
MdLEypAhLMYGQyL0ZDXvSVQmF7AgKN4iModr1zpS7eV722svXqexPUkfTPm3sq55iUOtM/mH2f82
e/vk5sSTebSJsWwiGn8MX/B5mVeMLMQ7ohxgu/40bf1LTGN3lQjLWNTbIe8EoH8JhLQ11vvZsrkB
I3kyWbCvYLo0FC7qHp4vSIMEBrdFHayZxomISW7QrIc5dxjf0abXeJngJsLhUs2ajr6wZEYurPrs
hcHFV1pVEv8EBjGCWyJCRyC90Ezt/djbo+Eml60wPj1vHo4+3CpPjNplIR0+QduI61YSM9faJ2W1
PHUI82qEyruM3JLEUsBLCUzfm0h3Bhr10sNWI9IOhxFBnVNJ6M2G+vLlD2fUv2P0niStVUTRwsz/
3JdkFpiCyU4FmruOslXhR8/fu/6hXTwk3Evy3hTzUTdz8tWbPIxz9QsIsAAUQZEJrdsVPKNjNkwn
i4jT9Zchd6NXrHSwqmjdCiLunqwW+sJUfdHtZteICr1Ny7uT93bQ6/Jv0mi7irRZVFOAfCZdpvup
8DGP5Iw34OXkJlt5nAQ/tdHHbTlNu8xO1B6HAixmm9975AcGp+ddSyO55SMjSK8+TjEGBiaGNPMg
4/m7zBh7z5XA7jvgJbV7Gg3xsth7WwzzrZX1RaqvaO6OTts+j+kKMifzuTcrPAtRdkVIEaWEjmr6
A+PPV8cvX2YCcVYFyFAsXy7xTQzcInKnQLC7PiGcZZafB48vpsmGc9r0QeYmf/pGd042QyLTwNPE
ywJEAU7zrtX9X8oW3xoQN+hWvPeVfKnH8DrzH7ZdM8wr/U/C67/HFvIfx4vOUbGACMvcM7XSN4zX
Fiyk6U33zCefSykq0mcKzBumvl8zNkKUCv6lISmz1+v50BhkaCAIJsjY1cPFS9DiRCVoqgHZlV3a
3ycjxdIwhKNL24T+8h4l9RdX9z1bDevMj8gSNzrSMl0UEQPfVZExcQVDliXVM9mkEZQrXwtRkVDj
jhFBFDqOdrP73vtV2K6GTsQ30aFYMWcEeFmHeEudx44CijyHodR8mkRlBEy1nQPXxmsBWRl5lNIC
QY3KYU5Vlgjv+6giaPKg1jTCwhyenDTyjl6TPLRR9iXIj4fZb7y2aQLVACV444y3avb+DI7lwyui
M0Pc+hVnEO6w8RBfYsNu7NGcIz5DQp6sdEupa69s2y5pvrTXmLB11LSds8cz+IhE87zEuXPKFdVM
7dZ2YJeGOmrdNV8K99ALEEJa9mE1MJpwm1Ou+yhTUsoEKE/v8yTmq0DRWC/COYFH3JeERu2YzmvZ
V7seZd4Kf0kc5Pr9UD3ybTOSpXmlRIEguSM4K8QAilR5bRXrDMOAV19IvcGm7oGM8PSDtQL6u+gb
G3kiZxrJwCg3gMSSKg028EoWgkVRih6xWOqPVaZKpJL5ZZqvpomXnJ7EDIBCVm77s1LIhKWDjTtr
zmCzWTXQK2MdrGbsitOxzBRxMTFekraI75npklzCOTu43ofEc8uyVUKAXPZIjc+dZT1Rb6zOz1Lu
KCQvvkuEiztbN+bMAZJsvD3DrAI248Sv5+y4q+YJAwrde4Gc2Z0zZJUTF36LmFd0TAFcq/wSY38v
vbCvmdVEXVruB5J0Ar7EgywG7YSAiwCdWb3mrp5BqZwhnjI17CCO0IPjLqsAfw90UXw0Ncdb3yL6
JeuC28s+jvbAMegv59hHw7qM469UV2oXuyRgKZYLRf/CHPsReuLJ7ghBdzJa7swxEfeNAhNv+4G/
GDCKWZERIcsTIp2TVj+XlkY0eVl+uaMBp6D+nNP6jbCur9QnoCIFE3cxNVvu0WMQWmrqBgE9eEKd
3K6DVvxlsimfKxdHBGx712FWJjGDpRfkosz6WBdZxDxjB/ssPE40VZkvAEOKvdd/oS742SsUhqOB
6FB32CqJpUPf63D6Rlp/VUOD67f8RpZjeo2Su07y+5458RJMXRJ0Wv5z6QsM/L21kKYx4dKY+mNp
YM/mFXCpIMzVIBNxfKAY0+f5mjUgyFEBoMVUNNu2euauhIMs7O/ojSy8miOF1JpH5BHYpnFGo1KK
VnDRQ+3p2AtcfmrbY4quaJDjBQf0/FctH5qOqsiG3TFHlwUdQGArGywHyAoeFtkczCS/DgwHFEKB
MFsVzvXVhez6AIOECjIebpqgrHFKEotSrAUO5x8rj5xY9IYDtF8ehBddGq3sDxDU5/0SiyyIsAVQ
si2B62BtmCIyWrTWwBWDuhrQHpQ5ZGuT5TyP4u6MJ2hFv7Kk/xub4nkuR8xVlfcOcnM8KDHCzSAQ
jvMN1ziiflVYJ5PAEBmb6FpjdJA18ALHd1hu6TomvF12ryqrfgSoS8ot7DRCxaNy51Az780XMrAW
XgkGEZpGdo5HQwXKizws+55w+7M/JsaD2Zh/SzB3zJgFwlT6XYCekDqscfRLnbR/hpF4cQbFT0UD
Uc6H6eEmsjiqNoeaRZ5VLSFJNuIL63gPry++ZiW5x5W7fFI2YeXC1zl5zbtQgDWKtHcO81j9bV1I
aV6l64FCXF6KGdObonjRYKlgfUJ9mRIdlScA8VSrf6YD2a2a29ywC8MEXYMIwAlXK04taz5r74w7
SQVRv6oaYx2ydBb0mHTqAlqih61uQTbIZDiaoW143YnN9Mmw1O+lMV9F0lPOQEgkBmoKutjmsOK8
duPu+9gx5kteUTVfBAUYsNP6QP+Pi6OJql2SGGJn1cAlbdCpwHgtfM8GfYLw9UPGNmHOKFkjwicv
gFzuE6A98lr2djGnP5JEnusG3lxCdo3jA3/JvhnJVJNzQlFc587eNZd25w0EPlpNx2xUj6ZD2jjt
0fCUBau7dd8WnCqXCh/yrlv/J1twQAxe87z9IttP/7VPH6wOGAECofLs5nBytt/ZVisLKye6tECP
um8obJ669T/aDOoRutf2lI6+9WT5i3gClBhDAOmCaVLT2USS/VaqRB26KgTpT6mYIqwCq8I9tLba
o55zxPnuzXetsPGbfYvm+sLhrADMLpCFs1UnEkXRCZcMUMkpCtSSF8fRC2Uai7M51x+JW/qIyWkG
OifGlZjjRktw8e/SGjrX2tUPs3fMcNbeo8F2kbfj3PcsSBopefJnA6tFjzuVquTJHyGJGvmsQrFu
ssvVzr4tvlkiY825uhFH0jwt7blIycpJs6o5ZnBCDlnXADWI0DlwLWUL8qO5EbgfQG0G49qMZhCt
Ap3/65/aqfiUlkyPlLgZLcyCTrqxFEQ5KmIghX7Gh5g7AID4EMEyC5DQ7PtwVTuZOC3F3x649Tcu
pk17trb/xUQYLAGYwNlqFExe4ZRHZSw/RhiCWKZ486NP2iggr4zNmD4oJBmk0mbjZIfYs6cjxshg
NBxu6u5P3GIbrj23fwTqTgVPMszSi2FfNhR5ZTTKh5MpPfvsqITB8xj9XUyLG2NouyDuKcSJQoWL
mRnlQ6KBwnC1qLh0Dj++AI4bSH1unsxWQ0pMQvRunl/a3MbbRWTpMe/7bxRvcmwwoSvTRHaT3st8
lt+96Z2GgA2YIKJ0WNIbnMM/bU7T7+fth+YN6tnqeba3sVJNb5+B34SJ3N7EDAZCl+YlXsxvddb7
ZFElzdHx078kpE4gReDH+O7gXpbp3YsYc29TE6+zBcZdWPGklbBvi3w4T8lw2+bwsxMbDF4Tl0x7
5hHb1KeUCCbcKIWFKJrmgEiuOKSa/lh1Fu2lLc9xIlgArhNto+h4hDF83rts9SnN3V40BFYRsjTx
U6j632MbJ/QOShDPq7Q0LGtwl+bwkWI+fusz95E+0r0tXOIUo5J6GuL1qZoLaCM+ma8awP/9YtVc
CdGXz2j9WrI6jNlzgwFI2ni+jY3HU6DBvB2dHh4rKr6H3KT/j+GEUJInlzrG4rM+zCzmpqfM7D9k
RtiT46HbXublJIX3xeg7XNopu26LutpirQDB+ww9Ag8WJqF/I1APdgl9LOVN3Fp/UDVZOBUY52zS
r7SvWBxka7KB755h+mDeGcBFVN3EU5y8eplb7HorWSH1HdcR1kouDP7W1M2gadgKYt/DK1o7adD7
QALtGtYM861DDbGATw/2yCoxs9N04TdktIKgV5g6MM3Yp2VT7Ts5PvwTKlaMXoF/wxESEZSWdXZe
Y2ONDM++tGxKezm8UET6p37d6Pt8HhcNEHutDJZZUwqwx+5M4iIVWuiFUmDuZiPwOHD3Q9lWB1k5
OdaajHp+YHqp2fhqPFytUZ5T2dSEEciZPa+lt+vtzX4dcQHKiZqWnZzVMMrcv72hPyWYGEjGKxie
OiWgiG59xPFTu6vWikwBdYgzH+rX/GBnyxTC/HvvSkBRFMv0Fon+LNg1n0kbm/eibp56VIhXvRWP
Al+styj/3PukNzILY18AP4lshsx5WceiZtKm5yRj2I2Vwz3Kzvpqe88juXqYTxKMcZREaVi3a0Jl
sfxw8Xg9El3OPOxDLqZ5n80IDftgq3/iKuZQza7q25Junxl2FCOP9wmV2rmzkMeyMk7OOGcwb1G8
0y6dormqwwa2BLe5yp9s6YD4TnE8ppy+eDnDFMf/etyy0a1Zb3KhLzliqUg8u6UJLWG9DdyfCava
a2VWyaXy3Ie2QQyVofrplSM4zsuLveor3Q4cfMsaPodY0c8qvZL8onlecaW15/HwvXskq4vE/Hof
ljpIbfhho7WSLVYco2JY6uFy6KC17BpHu3tW+2d7aHBIVfs2br4xu3+Px+K7r4CO/XsTWh/qe601
QbvCs+qkvojBfUxki8qrgef7ChLNWjUW7wAE68uwniFajPnIQnB7mhgC7BtLvFseWBNbm5vQKPs6
7PH0zh4eKsaq/z0T9zsKUllPSZAUXLaOAKNiC7aXlUcGWG//MtlrX/G8n/So6M45y8k8w6JZOvTc
NN/20R5zG16Ne7NnXJltHWEu45XbhtplhvjBBCh+t+rlOXHMT4xi2aNryDVFLxn+fUkMTbHmq9Eg
LcIkqoTvRizpm9GPJX7U9o/VyRMxzT9Uxepb+MarI4fmbM0YBYrJIIEu99xDJ8z4SfbVH8+4bFIF
fCkrw0EQpZuA1RvJ6nCnHvZ7rP1NcTueAM4/ozOZSffWI6nQjOB0ihXDgbjFSpr3XJOzHNzb9leJ
hUduNhVMrGf0ZORIBWaDPy6bUwArDINPdtt/5Lxrz4ZNrEUD+YGsRbpkqZ3hkBsP4yxuU9YhKdG8
z6p0nrenAP2WfU2z4sOs7DesDYdGZIgtsuJXPKqMdIhLZRM72kTN76IVzn5My+XQkdFI0n32pVv6
W883xKcJSyhxBVIbKOlDhACDTOJsLxO9PGjx36qCV6PNO8v1MgxL0UNpIQJqvD4wTD27AtjdzqB+
ZUNa0TJjNK+WQ4ZLGCP39HdR2VftJNa+QT1G0c3amWDGJGBJBfphreC2Cw38URuwHTrnRXPfipKq
09qzXQMgHSpPwRRDXF2YyA29ouxPxPDtYIB56Jq4kFoJPtWfv2IVxT90XqVNirgVStsxv10X9dB8
GZ43PqmZVQkZISMpgc+FAP2D3807aukIbmewr1kLKdovmc3ifw4cEtR2xhJJMt9x8/V5bAfegAM/
r6uPqZthC6OOtl3hB7Wd/Biccvt8015x/o7TYfuuCs+zTskQnwWcYXbCxfN2XC2rlCWxygPAIAMi
WzYw/GCrX9pQJ1idEJDVVBCz0vftHvknoEcZpf00pNQuWrb8WBAoUNBpnKBrYeDaRGfYcDXupW/+
8GdmarpPdmGBJ3JspXaKWv+B2T6MH22WO5Cs+jEakz8Sz12Luw7wffsYQXZ9HBz/r+do5zEVb5qp
UC8ITLL7rMa66zeDFujx4LMFFJgE1gPT7XHL5i0nrhIDO2YqMzK65+8SvmC4iUs31Z6tay+Jb3T7
ianMUeXzdCdRnhp5ZVF1PFhjSQlK75wyjgDEQDpL9HfbTw7r0r5W7Z9JAsJQHnMPrX2IwZ+G0nWe
RoPP4J9qiIKigktwdfCh7vBSTXvIhaSxlRrJkHr86MdJF+aaNu7p7tGcrmIF7pj4iM35Xql3c+7A
a1OT7oq2OXAi1xTPbP/LPq+uyLRZAa5S137o2XiMAEr6bNaC7UsYLOZNyhffVIwAMlVtoGqz3Me4
OLdfX6/A6ndXxwzAhtWiuNYHDqVJ2LqRDFB/KPg4efJoKoiyV3L7VttEdRrJT4T2zGm7rfLzgTIH
CvJdTO6ljxHmWktbEWid3rc/MUYMdSRf9lAOEdMZyZKnamIAFThPTg42yxB8aE30SjjhvqJvgmKa
4P6k3uQmYAjGWpQnknlT/qhN81EtjXZBxUF8vf7NimEKE2uGVbdYY10yyjtUcUT3Jsfti3amtH9w
J1Yz1nrQTUl9Mpu52hum5TLIas9ZZY7AX0aNIhMNJA/C1mVtpTffTcZhWn1Cp1Sw+SBhZAl4osWm
gIQazL9Q9sg//I+qKl4HPBePpYsMrQG3c83clYU8MdTXeU1TjgPIew358FPahrVdPRIQIQ4NH+Nm
3VgaSs9EZ8SRN+5V4yx+zFOeRNqyOlSFf5FxFu9bBn+H7durrJ5fLKKF0Lomx3ON9FwsrzPTjaeS
H3TwWknkgiYPRB8wTLfBiG9lZLxnF2Tsx3nWHsl+u8jROOsSKOlWa5SajUXQRrVYL+xyquXPJr5X
KD2DSsgHONpr9emtPAow1OH2qRo5JGhtGu8u6tJMI7SLyE1qL4HNNAOa3BhivtgCXNsEFwYpxTP+
f3kx6/o9HUUo++ZnIqebIQhr3u4pXm+Mu0hgAoRgxV4TBcw3KHisZX42rZMct9/l0ytqK3dsU84A
E8azOrPIpfAiM0q9+hlgmq3FKVZhRKpZgCxidd+64Hgoj42dDcxv/AfmOP7dS5/tzK72bl8zsPU7
H5hF9U8+NBMUpnx3X1nwcLcbszgvWuoct9M8TtuB/tzvLhjn5TGaiqtoCAya/PJ1604nLjAmjBE6
IYX/FkLRp9J40f8JaY2DbmX9dTu5tntkrh37CNVCoGKY+Rcv7tnRG1qrBL9yXn4yN7bOQ6Nm7ghm
7JaMT6YZS0RCgwq342AT53J8HfVGD4RhT0Ez2r+9uIY2PMBole5+6qP+NIiZxUKlgFrlhkClgcuc
VLGPBeofFw1oReSlEGOrs4WVDU8Oi/AEcPQxjSlCCDnAaB17rBglXHWa1Hfbt8BjenTGrYMYl2fd
OqoxeUyt5nl7kvW6OpmESQaMsV4kyUX/Wq1Yq3a62yJ+ba//FtsaM/jBBP+3+qG2Y1GwbGVuHfgk
gF/RUGECz8hKS3nFUBFqgQmeb9d6uXOE6gVHOqrP45i8uA1ZlYlO+GXHLpJw+Z+GkVjhpoJFim2+
xJEXuD08eNNKUMfl/hUZLGE7LoT49WzNwRQGfW0+b8dLShAsuVauRqQVq58kzXnnS6SkbfVT74by
pHW6dSvy9FCvAhc7r/64q6pXyJHHczC9oIyT6qJb7IVKS938+WxBsdmeyXytmN21a9/eVCdT034Q
TPpcF4ixk7n48gXaxGbtNqtVzNY28oQ+gpAIOX334ZTt84FCM+2nDOUI5chcqj951SCYtJnztQbD
uNiZj3k2FV/M5fnbrf+tnP0n9pAckj7lb9SVf+01Lc1it8cybN7p5q9q/dsQhvUtSfv50UFsBzJ7
hpOKKmvou8/tFXPWonu9VxbE6lJZnzUnEMh41sKbhc/jTb3qT9TECIebqj6VKTaaMa20AwH1Psi+
bL7OwEVczoILg+OPllSSzo7/os9l9zvxpwJSfCiQLh+s1jwk0FoeNAM07xi3N4nBva6M37Gmo+we
2O5sN/7CPGEHnN04SBA10K40mlWtvE2R216tCdSTbpCjZtX2M3Lbt0yR9R1PGMgLZDDIdRH49G3+
tGTpb5YwxNY2LXQtuHQsVyCf+vW3ljc2VC1WYE0ah8yxLgIyRJB5BhmotKi72DJ+E2LCwAgdNBUf
SRJ54YEOALh7cLTUfgS1hfhKwNfNnC9ChA5drPKgwwoeLFXEzHmVf6+KzH+Hhq3jTO+mdu9ExofI
WdkwznMOpsvKi+gAqMUMx+kXmY0loC6OhW74+3jp2THy+CPziVZZHNgAhq2Hsc04JnyLyc6qy1p9
WKtA05vasCPhAdJopk5jcsgawmTzVcMc9wVi/Ahazyh+F1Pk34mkYhiD6KcfjN04IISrp8I7Mrd1
9iV4ov2/drFq/7vQqH35x2408VSlP5GAkDWRZPXJLv80yYBxXCSQ8qqYUUoBTmXp+ue5X35oFjkB
qc9EynTNvW0NyWsvANbDjt7qMs3sQougjR2gPrRhTsk2yShe8gS03WABcW9E/tNXODYWPXoVpr3v
26a6DcN/UXZmzXEr15b+Kx1+hzsxAx23/cCaJ5LFQRxeEBIlYR4zMf76/gCesI/kDp97Ixy0eCRK
VQUgM/fea32r3LRpztsigu2GqGAa4qLaqZwAqFbvz8SweMepHl9lWUYXjiTpCqVeWUeP1hGzlHfI
9RQwtNmgY+tJ1ENCfspHZ1VOPflGBt1Wk72pHqivmqkCeZ5exwiHTuZeR90OkOd33W4y+geDBflW
5ryJOeNgvnhaEhJ32CCcofsod+QdUjUjTSUjnEqaueqYTnCzOC0ek2PVzvkn2AFZhFhYWV3PBCm2
TntoIzu8x+vp2JcCtjPpAJzhvEQjmAsmYG670Z2u2f7xU2e6aP6RUyE87AbhH+w6iI8lQwlobpsi
Nr/TeTQ2DVsoFSsjFmZWyAFJT2GR4aQ2pC0aJlchKTLGo+Bj3CWl7h0D1DVHB1aBhgfyWLtecTb8
EkcOJxxlDo+C6Jw7Ps6KyRx0LwMZB4kPPb6OznuPfTM7RANbLLcfTCVSitqSTdsbwmMA4EFJsECa
VCFc+uIQAE0g3yIg8GhWsi1bT1M08mhTi68cpWF3m6vlyP460NS41DSjt1J3gCb2qLLnRIvlZ3y6
FocmRCC83DVDuxcTEso6d98/G2Qy+O4F1S5GqHRajsOKkC/kmdraa9BVTD2JWY5TI2WKGNYGVUi+
4T1CwfywSAgLL+xPWTfFZyJc4HKOw64SzrDP9OA1IyYvTBAI+UbwTRcVRq9R34+u/TPxYpPUTJb3
YTLumqp073Ot3jaixWORIKAO/fBOkVJo1vfLXWRKH2WlIA1cV+g33YBY+cytMPHQrCy+YK59Ryrh
PnYpnZOhyw+0UCQUXboKQ/VDK0990cVo4NP8UNJmtDxk8a5lIc9El7ZtYgUYaPLtNVe/Kcb2OCBn
LjXSwyKrBHw/369NzkTYTC69DFBRhcb3dt7Ym658zTsAt5+ZRm2yI2stOZWpccX8QxWB4GlZi2IV
rIUbWlvTrwggMSwyyjl9cWwN0BPeLGLu5aTa4gTeZ0n4LK0aC5eR3i4fdNS2JI0M3ZufuuAk7Lg+
g0xdJbPunlgV/1RxRIGqFz+SCnDn0CX1LMYpNoTzpQ8ZD3azY2L0uFh7Y5xDvqKYRbe/W1rXQndu
gJEcvFLRz3W0YbWc5wrioVYoYmkMLv0k0puQkOKuBwUBjTubSB1iXqun1acpUZEJTT0wMrmPnPZo
Amd0hWSWkMF9wz6H1d1KMHHo42GelJgV6ggbF/chsFGeLUvs8nZTJY4D88ENJB6x94W9Qe5F+p9p
D/vQ7/ILbb8vQCyI8eQMgvqzR5FQltspN0naktXzlDGXD9q9xcs9ohR6iYb5SE8NtVFBGN0Z5ncH
1NUxLrOPPiNhvseHlgb6N9Rs9eclh8wFh7+HDEQruTgXAlI+w761Rjdu07ZfjRy5/HK8S1sdRYQe
QY3DyYx5yQ8vdlgex94vzg520tUkozP2QiICQKCQWijuAvlgl3x2xtwTRIj3HhPbENHG7kpl7jtv
jmefKz68iqvSs7VTNAuu0oaB1NyKDtBFEoaH/KAjTIR9ZYUJ4m1ZXNR8v9L6JZZSCxFCzyV5mb5G
Y1Te8v/YOJ7yfipZ1HlYZI5ZebHjG7ELfCYtIWAG5rFKPt0YEp0g2RSFv2ZYCWEvs8eNb6LucDST
EX5wXj4ABAXx7fKrphNodlPqnQ7VvRNn3j06+Ue/ddNjO0ZnN+itkxOOzmk5B1ARlKcK7RG8bmq2
vuzyI4rdU5rC3d4s90PdmevlBIrkca0bsMx60U7ANJ3yPFnlrYHXa6fhiWHuzDPiu9Nj04Ie0Iuj
7hq0jpM63S4zk2WLDYTobgc8+QxTEnvVDOo7j2THeSjvD2nUnUsPKVHEp0oNh4pecaTxKzQ/lRuv
l/YAiUuHUhKYQcutRrPHdM+GyMlKTb+/iGyYb/MxEOnD2Y9lQL6IOJsKHPjSopMof+zpvRz8tYsH
8K0k5DFOxEhsMCjP3ieKgYFvonQoCknM6IQ2wGpo9ezg2cMPLwxRR3IfFb4wYepN7rWape06e2TS
19GpKNlGYNmQrWuZOwKH5WqaJhI0fKs5I3lfL8d7whCjvekyq4vdab/0CrrG1qH11/dM/X0yF+c7
MTAYnXbRTSt8dlItibddhJCm7kYo2FZbnlAlxLcTZRuSERRlQ2FaB4D/P5YzlgZvdtcOQbOqRCMx
w6t0G0fF/dJGjHyQavZUkbOEWzukQ/dZ0dQKYlDWyD2jhncEJRWTG5s+In568JKMEJIAhh7yAf3G
aBWcwMg+hapBd0WsKIk2vDjej9PCP8PX4ZThB31O4zmd2flgyW7cCT2N2cVUWmIa6b/39OImeawD
B7YAk5dYS+6XBkUHJfp+CLu7alDGelIaSWyDppO4ZLUnd+Igvnj/YMgXWOshbNW+fULRGK+nSL0t
e2lOX2zfJ3G3DkbmDnEBNN+IYqRN9K3SzLr1OEXZkzKe/XynE8LUumxYMyuEJcwkHo/fcfOfPtkY
CSDybVFiQItloh29Fms+aQ0h4R60g69mokI027TtyqHmPzAPMfwQMmzKcEgf8IHQQChiQp9iaHUP
Vth7WznPX2TeEOnMutzK/luoa/joFKs94EaJoJposS4ksc3qHcHQixl/I3Uakhy1ttqQPUWy+M5I
0r5RYty7tjiongtTDn3BUQvFe1K+4P4n/7TQ/HMRfavCZtcA5l+x74rHssnFY0jtl9PQEhVJOK0f
cuiSYoC45T/ZwuyPYPu7TQmIc8VUBSiKT7u4N7HJcURvzgPEqMU5UEmuwMwXgZpIcrpoMU1izUa2
XotTA07xNqKVzjCVJXg+l3Z1+KCweyNmw0I8Vt5t5LsUdrMmvcMsd0zsmhpMju+yn57iILsox38n
d5PBuRd3qzLIXgevI2dQgyrIQPW9D0t1CLuo39qRvKPBepz4IG6c3Ak32kTlZwwgAs05Sk8KJ9sR
BACzfPaX9RNxz8JhgGiEjXcu59dt5+D4HW89QFplapJQO40wxjK7P8VKdxENJ9eoSPy7/JvpQQFM
daaVFrMN05LbtnWCU/yUN2N7qMBsw/JEFgFwlHFwn79GVlVuccv8DPxm2JSZQCjFJbK8k5FAUXP8
sPiJ88Xe0y/2zpiG1n1YPTZku+1mqqdjuO6jKfL6wOD9suyrtaxc+gzePVOp8EIbAZCA2yiefp+h
mWPs5SSOksTEh+WmK/qx2HAVXnJmtucGnPTRJjtz7VRSJ5edBI0C7AOLuIlBiJisWfQeZTFwjyzY
Ze54i7CXd5zDWB/J6tM5yW2sUJ82DdOZq32xJuCz5pC+INz8QAAi7zo0+lXojUcXBOpqarWYepDq
M9I2KNMw5egVoY/zXTP0rHzLugaVHIxhMqKxn3uYeo3K1yymr9PslVvKU9thxDeUTPwgPxA+2+AX
sJLq6KH6tQthPluZ/p6N1SNZUmqHtyfe0LbyoZ/25S40Mx2xsIGRVGZf9ME463bN0Kk2PkRkJXtl
qIG/pdpKzWnvmUsb16YzmFHqxcbq3fdQ8wCZIoxJKusEQRTnLCssCmv0jFaZNJjazO40Tc6xlEiv
wrEoWFSxumuCRFh9FO7KQKHAk4AKf35ysJAxtUmYSEFWmCICTZJJ/9BVj5IxRdzQjNzIoc165NC2
InyHoAFOIkWD5Nht9yUsz4Mh/I/UHhHyWv2jNxIvglp7OYA2kXzxarc5thYRkQ4yD36uuaZm2Z8t
Zrgjknii28ld4DYFktKyv+nKlScKpGs3yn7nFDnI8myOBzFJSh8wSuxdaKg3wMLFBpN+erJ7BTF2
cNRGFnlzTkisiw/WfO5q3Lw+slvhKo/SEs9CjzzZ8K5u+xUFUrnDt0Kco6afHI9ZZaqATcz1yQJi
KrLquQqwnyZsrusqAtbqdyxNQeLS7UlJzOB9M2REPJY/Zb43HIjlRRE+A7K9Pt6MiY3rqpNct07x
Sr2+2WshMVJVbIUbVL4YHSo69VlldXdaVwXr3na/LqNA00x+uIg9j6ndPS8DAa3nMWx1WZ1ZNdel
4sETeLvXplYgEnCMA5F3wa2EU3LjS42YUoI2wwAnLx69kucw/Ga5stxPJgEHS9OuiEkGS+zuZ5/x
spgmwPfWwu1YkGLJfMyAiHX0J0Q6lQ12kRO4v63r/K6wDHdnVsXD4qLXsYkvBadTB3cO3bOHhFn+
vJ01pJz083TQjBmc5mNmbvGSnGnO4imaLduslOgdmLLqbCT7Ciwtp9W+OCqU2wysUa+q5NVPsmyX
ODiyC6JD5h/LjfEl0IlZKDne5qkMbgsTQhP5woRv1l13QX8ovgGNiG6UYv5cF9wp+OyHyKGct5r2
S4/zYRVnxWMwMq1Fw8zCkXlbKxMZpkC8c8sbGgzO505g1SvlQ6evTMSyLbbsdJSPmWlbtw7Y+k2v
SIZCCXqaw9MuQUT7uR/0gep1vQuY6V+wt3JB6somkNY7E+OWXhqrt1ZRy3yOXFl7F4kBv+a8O2Ny
a696voOXepQxF9gue/PE2PA0mmX0WGvaOSB8l3RPGnJW26r70eatN4ELzsN+CCTcksZozLVKOqYz
ziBppCHTbMyRRxKxwbfPfQ6FNab/miwR6JSEQqOJXPajYpJA7+e/kr27ZZ7fwhhg7EUSWb4Zgsm/
I2ZqZc6KJ4un1kxDeIMsKnsNnM8aIhJZA3PL2BPXhbwBLMU5IFilazUqCwIFrHJnQLEJPj1DjHjj
1hjRMoFAnolWehAp9q7In6mcXVLvsVzkTvlSIQ0qXECMXLZPxUc3JEfdEtVR19RT03nYOdi08CSb
x8xjXDW+Np4a7zzRPCwnZQLzGGNAWSSPhKQcoqncbUss3yaaUC2l0U8AbuCQbYLtShwTW2u8sQYC
pA1ioDJsTYw4mV797V+wvvtPuMyfqXL6vzNnUHMaGDrg6nFHLuyUPzFnAFr0Q8MGvzIklg6ZW5zH
68a85EVf4nPh9OK7Ht1tg15lr8jfaUYR79x+0k/lJ+Pqf38M/wdtwR8vRv7jv/j+owRATY2ufvv2
H09lzv/+a/6Zf/6ZX3/iH5f4o4Fh8FP9xz+1+1Hefs1/yN//0C9/M//6H69u/VV9/eUbLN2xIov0
RzM+/ODAoJZXwfuY/+R/9zf/14//DmBRn4Fk/4GwqL5m8Y/iz4jF5Sc+GYu693dbOChNPOa1wkJ8
8Lc/EIvO3x0dCYrvmLapWz7jnX8SFi3374L8bcHA3DJtqEjQfWTZquj//s20/w71xye7HOrcvJpa
/yPC4syj+hfSyKVtY9qOZQtwRsI23N+RRqWdE//qU8NPJXl8qf0GaI0TVdjj5gsnBMtFzgHMfAK5
7hZuuaqIWCLTz9m5rfXi4Uc32v6xsabd1Ic/JGl1/zP2G3e859PsoosA58ix6Mv9yjlK+nDObjRR
aDs4RxPihPdu4VV7wNgZHTsCF0uiWQEhjt6mC+QxKpMP8GbtI/Fk4wGdR016CYsT8GfryNMTrEL+
kkNZyZ9/uuj/nyf1N/QXr9QXJCkZjq0zKzS45r++0kzMV9CuGVj7A1Ce0H2bonG4lA67QYSC8JCE
zXWstIld2XNeFowRmpZ6ZfVMShCBGXs9EkCYWhAUeV1c7SzbWyioN2Vbje9N2O+N6i2QA2wCx5YP
yqyewhmCqbcenewkl/FO+eO3Gud/lM3twDoynF0QxQW7v2zvPPkK2sp5GupEbTHHXFxr9E7w7bVt
bYY5CZcNsxuXfO8Y/d1akDVxlIP7U1Nee//JHYBJxiTcmvpHLaEJXmfTlgNrg6U6af+KUzdf2T/d
mvPn6TOg5JHxhEHF9tuVnzSj4nA5B/zACerbBF10yhLo03jdph5dzjjwcdwFBzUW+jlu7KeRimef
6KDSgsQZry5hPf/5Guu/4t3ma6ybJsB7uHQsxTw6v17jOm10JJZIfcxZZNs32nAupulLNUzqtldC
uxTDOswm56FLq58T9BV0b934npfipWx18Re0NOO3p5eXY7HU+FTOwjH1f8M3YquSbZfDvh8w/DHk
RYOcgzzZAvDMb4Qq39RgTfefQ4+4J0a1sig0FgP50kYwvE4/mWmiH/PUPpS2ePP63n+1klLSnys/
gspyTmrAj+RBVIVIkBg3upFGh7aj8a2TzHnTVzI7FWYab//io/4VqMjK54Oz5umfR+qO67m/keA8
UoR8ww0UKciK5DNS04inCony1tu5YyQaOpegZNzSC0+zteXWbbe1R05QtWXq4p9xmkz71kMbxRVg
kjq3N5cRfJDE3l8xzH4FFc4v1nHna+HbnquDhv/txYZBztE9KRsaKfnM15oDY5KbaSi7k8n06zRF
6UNtkMsag31+HnDgZmieXhjzJOe0COOVO5OH5lC4a9CZUJR7mHdGng4HX1lMKnFErSzZj8e+6r73
sYSFIiXzqi7A+yKF/da4Pq5wcnkisOKzSdr6q8fx39+iD+iUGsViZwL6O+Nv/3QQ6XF703HHVKDP
OrRpsARJCxqmVs/vGS+WBWO6udzUXFlvLBo6K1vgKfuLu+L3RQEwoGVzY3g2/4yru7+h4lDTURVa
LiLxRkftgpAQyjoo/7hLvCviCNgoixQ7mXyDpFDfWwdmUx/tYRb2OPX3aURrSNhS8Rd3wL+tDPML
c2htOJbps18uv/+nj2fyRwPemYMvkiflrHL9XBptcQsIrAbsyNhFzz5a3fA3WhEzHJ+nfK1Ku5vc
teiIuGb5F58Um/hv66chDAsun+1ZJkspLOZfLxgqjALHGNgiI2FoXpKfRejqY4qQcMRDbpNicazR
AYKbkeJNedWH8N3uEcgmAFUfXBSVa16GKA2Ijz0q3EFHjbpluvFtQjcGjSI0K66g23QSFbpVltmI
oyRZOMQM+V9gRYJjZSAXanIi/r38EUsnPRJU9rjUEJgK87tlC3TeO8QIt9TOOLgSBXPD1qw9ole6
hrHu3CZRmuyXJ2PBXXidBhcB9TMa8+ibLIguhVWc8jX2dLI2Yq25usp/47N9yBTLMk65/s7XTnjm
eSvkrD6ljn9HtaAemkllV8N7FfivZ6rOVETqpiIK+4m+6bjJVN+jOp7HkLr9rRk4/Ju2Mp/jIr0v
K/LxArrsZ+LaYKHWW6FL69aYv5SIGldi2ZStLkIjU4yI5GWSbmgVs4E1A8f5RqK6bgkPuKlgOX5Y
xU9puupH3+GlFgVNetPP41MZpuqu81hOwOKSkt6WB7oF+QsfukVgS5wK9bC8FQFsufMCsoYw+mPX
YghJpqu9jhHfnTzlVw+YPX5mgcQ7YgflodAguPa+qB/mlKwj+mZnYwXwMDJLD1BsJ2818QQ/MBus
ROoO0c2YWysrIb9m8Pr80vjNA0K+8SuqNbA7VMMvwQAtCcYE6dF+I9cwUNE05LTZAnMPwYCxX9iM
r+GIhdUY9JRkQCdatfM9NA4g20LLHN91r3gac/t7aE71PsJN/ih5vg2L0AKNwJoNAIjypXV7Rl4u
soXRVxdLeidEnPXJDR/aHLSfq7LhbERCccbzm7NSrbXmkSM5EaiK3xfFE7Oj/ImD4Odt42pii4LV
fJ73wXON0fOGCTVz5sh/T8v4ODPr/EqveFxpEwxlj7shp7vTELHC0YSURwpAnFYTj7Ez9gerYcKI
wfxKUxh/aIfYYiTGcqbrBsSLbX1A2zwkHkIRq24+akq/566Ywtt/fqdyi/C6BGAf9l3/nnhBtCjd
4H7xZMuDYcDTGhHeLP+I0MD30i5U3KjjlVFPv+mz8gfTN1Iqgjg82YP5sOz1fR3Gx8iamjP5vmRl
0+Rkop5ZW4t8HN+YijWZIgTLmN0A+E70h6jGnTO19nTXkBGx/lxcpxKjqSvMl9S0itPoRYeu1+Bk
IDS7aaI+4wHUacDblr7KbFy6HZr3F7vqb4fUapgd4WvqE+N7zrn/kRytFnUXPS4IoLsMAtIj+eTs
Xr7+vU7sp4AgHLKP+SIATzqhPZxt5FIjvckHshnlodNbTq16gyaC0IbzlGYXxLvDfdNjqHGxoGO6
dqInz1SM+QpFC26Z+BFTS3+e0D1mVIIZofv2x51Qu+3tZCMkKiNOEjEZx4WReqdqvrZBdEOryj6X
4IcOQhMXxbD3nl0nvx9RVMEBaXl4SKnfJcyLVq0gBzUK8WdqjiDTx+qvA+20y/JFzqKcUPEAT35m
HGjtx48ODlpiTWAQJO6W/i6qmFkvSOQsTBFZkWvThj/z1h0ulBAG6PWtrZNWGVaa9ehNHL+WbdlR
LBP9gEK907qt0BK5XV59PomnpC5xrc3vBd1jGuCInPfMALRW4wU72nXDF88IjlAKyLWZQVpTH2AY
bnQmRwEj387tQc45jOzJ3srQDJ0iQGjbxkZ2shQkOYpC1eJi/lytI4IaF4lGhELmppVEMc//OPHU
2s7nat/UpjmdGRTsSOk5xfP5jB7QVcDNODITB/nnq2RfjTWzZAoQkVoTy1Zg3xRmc/HIe18plde7
gcP12h+dcUdxgVIe64ol56DU0P66TMhmLvLtOLlfJ9eNmPVATxyNxL0sugZT15ytIWa+wlgHpyyg
R2c3Lan0Q4s5L6jKQ2Q1xV7ZGBUAnJA4JMPqTDa1XCusI/sMDti6EVoEQTMe19zXyUNRunLz+byM
cy2YR/2XODO1+wQb/W7R8VfuHMTS4AT3AbicvCjcpTbQRrtWIzHxVbjpo8p8FLp5DDjnMlixi6MF
639sy/G9oKu1IvZ6ryWDACgegcvq0q9C6z18+wXpilX6xe4DGJOpb64LN0l3dejgZaeqOtW+ebcc
kqJ+1loYNfMXfGzMOTHB91a6g0wjt2FVeVezJZwkrPsPk3H9tQx1hfAV6rOVkcsVgGm6Gjj2gLsS
ZuVj3F5lZENczVyka4Qoq2z0sg9tbMD7lEO4X+YB2AxRvM07J065V8PB8OfaVUMz0uxeOvEa1sMt
7AEEoV3+zYNURSQP/KbuqcgHBXJuum2L74i8BPGQ2He0ZZEwyY1MrLiQb2qEbpjN/mB86MxHSE+2
K5Gfs2lwGBGaPvwLcJP7BEHSg1HlUFFDUJX7EVnM8qpa3vcJMMpNFBL42oQYHzjclqfEqHjLvfhw
6QIfpdn7J0lyUSkNhVy8a09dLMKT21UrpBUuysYmfBwhHazYA6a3IgmfaDXrdZFfrdHsdiWF4crz
AyxuXoRogzmsHcffciINBc/KdWQjZptgbrnN5n3MyDq1y+ueCXf3FqR2/CIg9o+i0zdFrwN8skJk
hVRUq9RGAJknCEx1qNh8Sv3XiaVwhv1FOwNOG8M8+gUSEY7C/H3V/ZBJVBEdMi8+1hL8lejLFBcS
bR70g6h1dZ8edNpbP7MuRVlDllBIIOc2J6SaMTtZWz0B6eelpyudBOmXgWHlwOOQf06gmgj4UMlJ
GDJX46zjkPiopRQLRQk3sC2eNQ6rN5E+RHdj5jV3hbJOXOFdjw7lBbgNTDMezBs5G5NMZ0wf2sB/
GbK0exvRp5DQ5EZPhgtXxiyHZ1v0CkGHHz2WVYBlHr209jPURcYuzYEU85S7tiqzPU6i7PeE+FZr
vJzmM0x2DJqkiY9u9ZZViI5zKGZHJT3XJA8ZWqU9RvcFs5JZSwSsgPXu0OVttC/0U58Zw2qaP8m8
BF3ktuSPpPNi0s4vrfXVztGzF22wsiOGyuESxeGlAUfyZNjyqHV9zSLBAXReLXQ83mtncsqLq9fe
CjlTfyiihMUFgbS5S2FUbC2Rvk0cGrac0mLUu2Aak/lUU7XcWaKtz/+57LJc61dGt2tQTVBJgNAF
QQFNYulT/6m+Maw8bayZ6/GJUyVaYJirVA5YRPocEG8yV+6aFpSDDgXEIbUOLKB5YCUbTxc52O03
LajqLxNcY0S5fcF0IrduMfIJeHWvIrEQnMMt/qoE/XaLIZ0+nYeuIT6yqLwbN3ScbTjm6uTlIoad
2nlI4R21Xr7NjO6P36BG1jmJqy9tPYUUIEQKO5BhzlZbk4zt59adS9LdJlZG+uhLVEilzJ6qwcWI
V0fFU1/7CJoBpQt8yssAQ5+nGECnxs3guimSW+LmqXnq27H0u3uDaTER0UH16OTRe+y2PwI7nVs9
nFCtDE+AOeKMoL8HRUuVl399ifOELusoaqLAY/UAjaFHWOxr6uDTxykOVju6H36PoH8YWyYoKj2g
0BEr6XrQo4jwc9Ns3EH6xKo8V3W25vl7Mc5opilGz6EP2CYYlSxSMyKEVzEOsuvkT90+cKQHxKjV
n9CsYsULxns9Qku93IQAhrFqdvibCyf/uozNli+aGclLrPXEsDWQcjLP2P3r4yH5+atXM7RcVgAb
LFPN8fwADAN1kj++217iICFmY0DYtWKaurFhKz35UTrcI17SPuyGLEfXCMpr2dnDCTc6QvO2YmxO
v2qvzwKd2GBGXQ6XHND9qVLmj7Fqp/sxSj7Sni0Kf1d25/pDtEspCC+zwQF1xFx4D19K4H6r0EZG
NZ93pkE4t1HSXsvcGxhsVYAJa685o5VvjhBy97Z57ghKfpeda+EAS4O1NRI7SLTyk5u4/heQl6/2
4FUHUYpyWxVYg0giz6myA5BdSf3Sgtm9RL3LfUNw6Q28Wfeg5fG0T3wJrGi+XNn3EPE2BRf9knxO
XxDRKNb4N1C+9FV/kQFpb2U7krpVCuvRT6pZZOent14rdk3h9Rcq6rVj4fsmKRoZKf6P58LGmzYl
QXuY/OrbMKj0GBm9vJuQ9JIoN+1Ki0TTpGvTa85aNcbk4HZMSasGIF1S1oyCu4E6fE6XyO0P4Ehz
SN8fZ+PRF2DV5o0o6glOZ2Yh2J0yN75L5n8jzoDZsSBeMC78IC+6f4H3fSjKlMTVObAj7WkZV57z
OsUDzdxI/5kxBzw7YePPeoO9JnwiYwvCSnZq8PHjhULbN/OvYBFqe9jWAVYrI4SLlHunbozgVMdJ
euvPDHO9TjeGNskT8Qvj1taUjfQd9e+Qjiya5ARex3gwX2zVPAM7HNneiIm0teAx1QLtRQzBq5tq
j36UT++NbZ6GOI2fgx5YQBxTQeMd2NcJhWlpUepOnDLQZoriXgNTTxL280Tr9AfU1VVXjOS06ySs
aSr2fuiOtjIq7FSlE98Pg/SfNODfcDDF1MiJiTDgNVAR0bGiZXeDKjh6aBPhgY0rrPU4+QeGQPmT
pGO/0WwcdgYC9BkdrB8dn0l96ln9CrcVjksHML1JAxGCHQF8ROY5m6zKEXCBb8EVNNCyw3MHpqEz
LxAz66GZCy2TM2OhhXuU0EhAlOvsbDw8PIZMZrMG8843AHAbrsP4isetuSmc/kuSztOhph9QDSfp
fevFzkaabf7UurWONTawSEqdH7Z0vPdnFyFtCbUjJRi1I5kHQ6MeHFHI81TYD02atTviEkFmCpz6
N9AU2+3nZitrqdjUKJIkzxizcX4VG8altiz980RhDrVxWyKBZP8AVRb6GzXm0X07ueF9hg9hW6K+
ZeDOt7FJ3F1FYgfwmLJdp2qkSdyrJ2u+T4Q2kICaA6ljftRR4/rRnkNrfT9WNAjQqx8iMMBP+OK+
jXU7p2TL4CqwKtc2gkOh8BOromoOTcGorERoKQStiKCKdzYBevRxktu4bZnaNOnrMvovwz7eYhaH
FyBz/YvqN6hsqxcjwg+Qtt6mgWx3G+UxaC3bGp7gt9BjSJ6XzX35gjGM9FMXEZWKiCCU3VMUInvU
4rw+ScN/oaDJDuNygHNMS0FWzNeGBbB3bGnv47jatHUQgf6L6o1y44AeFLZ3m7ba2rV6VK+mbtY3
gcZqaHQZh1e/IH9DZ+CvDfLaZtOczV4V24ps2duwfDSkVl04qq56MxofCsA/x4ggduUP3hFsLOW6
hVlf88PwQR9fmgC1SKP14dqA3XQH2/Gs4mDcFMLLNt6Q9vSShmDvEc9zp2OU1WVnHqk4rPUcXkM7
vwLhNdnuFk1UsKqaMn1wAQVvCIdKidch/iK08X2SSV9An0mmVYIc55a+mTpbgY+bC0p356kJjyH1
ZefLt8Zx2J0d7+dQ2ukmtPEhJHYpAzSkzndctDbbnttuhKnKJz0uCAe/iKiKX9mEi7VObXaURZq8
Wja8gYS2vGgC1KgcxYZwGQWOARkYXrgGwJ7f133XrhIKUG1o6fQ7ef0GY5ynrH6oyyFfEx3u8Uwo
+0ha62rZHtp8FpglDm+FyNtR073ntMqSTZFq08rJ5TepT04D+hmDhEmrCNcS8zgrFT+NjEAAQrOP
vp32t+xK6s5T3a72Q+eiGe2XpOCjUbFE79brxh20x+JGDKwtK4Hict1nNnK0mWYvGVyivZrr88wo
bymqwcP2vrHubHCToxE9dssT3HOeuSnzWXqKBnlX5ul0WX5FQjyPYKNIDooUOcqp9TJgAqrbaNy6
EgYJ8xNAZZMTqIOy7Xo7uKADLTfeVUbYXebpyy3xKXSUQuN29NNXtKvmM4eyCe1Y9EJk8bVKDEey
RTQbPbaSazxfAVdTKcdn+7nrMcQgv00eli8yQGeJr+d++Q5apMWaL19rAW8FM3u06cdEUZgzKFqN
va1vP78vknK6k0YLI7GZ7bLyhc0gcG8MofyzqBmQUzfflaaj3S2/qmvYyAN203VLJvsumCgcLNu0
H3uPYwGW5+nUzEvxmE1yXfTaa0nUPJG8sRbcTFY6Xpyh4nGIEb3wbo2wKB9CP/rc63mOGDIA6kVB
hsO16j3ubw4Ty5dlR3bGcKWX7FD++LAcD+og2chhGB/0TOb3xpiduaL3vRmY5xQ0ydUNAvderx9b
Mt/2REXgAp1Xl4YgXJrXUX5EdT3tgZUqlE5Mhg1igW+WT7DoHeTJlTNiCCRlugx+qIyqJOFpHkZt
fABSkd7qs2YszB25VWBFp2xMHqVDZDlHUrG25OTBR9TxDktXbGFa2VfXV/Z1MGjHuoNvUQHp/iHt
qnArcyozosN3Q1zX+ylGY2WBDZBZ4v8/os6ryU2l7aK/iCqg6QZuJZSlyfmGmmRypkm//l2a81V9
N1Me28fHllD3E/ZeezOSLhE42sguoscn5C/pGyui7r6fsPdKRUVquqV8FBqHauhxii0DYup0/kDG
edUD8iUuCVTsNZOvRYAUjogw72yxHny3uR8dc1kxiHQuwytB4vWL5RH115fjbYSJRV39euO1IZQz
jFK9oIT6k1o3voGIwmPz0oVEsfReeSOv12zG6JUyr0+2f8zmvy82QvW9wFemiHk+6gkkVdRQDy01
6/aw/3MAU1Bpm5FJ8qyIuD1Kj3AWVUOQA4FXOpuWXyMiTd44rjHv/xtbXyedQ+/25/jf1Ln6hFtm
OKnGwNxcyC+dASdsLemcCg34wS7M+8HK95HxYCczwCoLqqw14gu7fulS+1OOHob5yC7mY9WgvLvW
gH/PHgAHvbJnA/CQ8jhJKh4m1/fijdVJZ59q7tAaC/5D4ZFT4Q6A2ESGsv7quV2sZL75+5FXm9uE
uolpGKnjf4fB3xdcDNaGvUkVWO7wmXpxcxn1MN4MnX73+yV/bLisKG/6BzfjeGnc7DZv1dats/BI
kNGPOzUlLk+AyavwWp0sNopR/MGwWnq8rV1H2GRm1ww1WghYbWmnm2nwR5I+ouEpq0V80naPMKb8
RGjgvF1Lq7VGBLCGZoYjNWX+Y3tpupvbkBO8nN5Eb+LcVPVy6xrFCH6kGE+dyS8mcyjX8FKp31v3
KjCrh9fQuPLLvcU+/n3bedMp6lqGyjWTSBQt0wNv5Sm97o2XKDOYsiyomBvZBtGA5QCz2GsZ5/PT
EBODOcboKl1U4i8INc49mnYYsmV0Ia3cGigqWvhLABfiXzWmz5Dr3Q9/YFXeJyI9+UnU/d2jp/4a
OdlchyPXa5VvocP8fZvp2N0Lkh0aQb3rAOB5R5lnsc1MrBvA68P9Mg5fIXq0TUGvt03trLyrMTtv
fe2I9d+3xME8Jo6sL40ZdsFMMMzOoh5+GtKIp2qwllWfIW92RBxvCjgSj3aaQObNlht5He7UjVPu
MrZYQ6q7NVmgzsOUF84DC/g3Y57K899PIWhFfl+SDZFoyOp/f3m46Q108eb/vsU91ZwqF6W3D4bX
SWTz7js9BjcICGd3GcQz0stNVPj1O/8CerNrBivDEtjnU/EU9r2653Jd/32XFEv2xADcn8CVuE6/
i/H23jpMk26jMvkmRwYa1fUB7TCfHcfFvgHNBr3KVj9poTaqT34NqxwelMfCumg6BKNFe/xP1mmm
+85f9sU0/84Zlo/lr8hLrFGtfcoOzsXe2tkm58LfwR0tXD8lh81qZqy1+rsyk0bKM0VN+d8iM18G
eZ7SJyotjmudzG9N3tSbaoydPSO9+W0CKT3LGgRyFD1JHHIXRQO+pl033gtIsKtZz8Nt1c4tjXx2
NYzTslYshPZJExebfObG6E07eYO/eZsT6A3fbezXFHT+2UKctPb9rPtUpOZh+Z+fNXwBjKQemx27
Xf8VMgz62nsq7/K2IL63AYwGi2juj39nrfIculaZ9xtNqv1V1/z/XwRLjXVtfUrdG1zgjPT4/O4W
yyye21yP58l32/UkE+NeufyhVupgrRfqJ6Ic42Yjtrq03hfmU0Gs3BGXb6eenBHYnWttCHmb45Xr
gx9ylvof9IYnM1Xdo511d0rHZJUNdXyfNA5eo6IRaNUScdckEwvnMt50KeSRv09Afv1UdJFuLuCk
tlpEu74Rw2VRStypuHDuEiuK1xlZHeEcFweHO/atAo/g43D+7y5N0L9lgNYueqQVwuECsNkW3Xc/
eZg/dUw+YGUxnDDg2RzC6DVp/OwMqzI7TzHRS1XVNKtZ5RZicdY8jQjfJtpk8ERlDrBthAMa9rf9
dT+PVe+S9111X9SqCVCs3ceApHau0bQnfO60l1drRz4P6Go5lFNQTS0RshhNSgtBCyWUOPwtB1xE
G5jGF+QxZT0fXAi6aMDwSMnJ/8XmPDuBh7d0q1LXPZvmrQuT6cFAjV5oa3ii9jYf4rbaR5FnX/4O
ZkgYxnos82IvFFFjLLXPf8Vq3ZXuPhy9e4aPIHDtpLg4116L14vNa5WukJf5dzyKOlDFnJ3+m1SQ
15zdgzlbABgnCAjnaxkpH1F4tvt2ZP48p8UJktrZcebmQuse3tuRVd4JbBWla5RMLQgG+tvJCxed
Ylj39wUUhxUvZ/sJSAjiBDvvROMzLp3hec5qfQ9R6D9YyqDw9fyxWeFW7AvdZJf/cK0Y/+WwTDd2
L99K7Y0kO+Lta8LSvS8JeAhl2O3BAWDbvf78oBg8sEA6/P2uv59KMdKj62TnzrWlSReZ6H4ny3no
/dso9Nm0O0yso7y5admr76IRfvCfA+OvfsJMeVMDI78yqfTWvq7LR5N6q8J/u/6vab+O3/+WMc6s
nZvrsYjBwOeYcpcapM9svhJB/r6kFQsZK2tvZKRJjQOldCkq0W2QOKMou05bdbqXVcj0m4/Z2vK1
2oaWuBDpbJ0h/bADLnnioAjOLAIbueY/ga8MWaeA0nOkv87O8dDH+3RMP8JOtId5Vsm6j0V4aJh3
rcOcwYvsIas6KvmeHSN9CEvDO6Pru+vd1jpObTNe2pGsO6bAW17ZzzJHa5R2+RL8Dej7ugZdNbf3
htmq1Wg51V76FMOe5cw3ZikbbqMiOlL2HFycX/d0R/8wlZAIltHe2Xb9vWSWdYtl6as1GMy4tRV/
OeXMfo27kd07hvVFrMvQLY5lhqKwzPl8WKDrdjF8DXh3gDNxdRPwx1Q7VAxePis9DDdwyNx1MUTH
Qs7MzOXXoGa5TTPrwRkTJnsx+51esfvDaMuEaBvO4bD3fciKPaEipWdOOz1AJiijJQ28Kn4rVhCn
nFvTI9PZhwC+CBNcPF3Wlgn+nQ/gXjKDV5zadddu7Gp0yQcwyIKTMPIXY0k2vm/gO+OmCEd/fhzm
Mab+myDn2HUJpqtOoNn3/NkYL2SWn4sI2A9sjHE9m/ayLY2cJi35JMxGkvsp71vVLgGIdUUeNTsP
OANs4GL7nZIU4czCgR63J1Bo9Vp4D96hL0hX7nvjjX0GOgfPBntZmAf8LmxvQGHZmd8HJq278o2A
BXOEawFwRENNORHXuGlFT0JOWZHLmB67vGWmWOY/Vk19tWTPrclwWDAAJmkIXmVsfccjZinQmXs5
yetDSbx5hnOHVYjeaFyFjVlPd4yb1vbSP7NqfWun8oPQjAJLzSYXZYfO0mJ8OHx34W/pT/dhor8j
MRbXJqOhmQRebFnFMepulQnhJMyNigmwXx76ZYCzH5KTSgP9GxvAa3kPmznet8jfmJOUNwWxUXn+
1o9TuO3xtayiJAWwPGXg1SJUxosx/8OXVZ/8EDQ3Q3tG2hltTGtOJ2U8LKmLKNSaGQ83mEvGERpo
a2AV6/x8pHDMopUT6QfPdvXFjekE0Q2RYtSyZJnmIuGqL8JTJ/0KfhIp6W6TPF/n7GdVZHWg2RJE
jIHQA59KI2b54qH0gNw+bAcfOvSStAz5R+JFiVhgsBFuVOMzIxw4ZcwRGzJiZEtk9gFd0uQVfiBE
fD8kTrubzO/K8b5LAyodsh3YjHGVbDLqsGWB5Jmw/ndNknFCFyUx6QllYSjWv2BdvYe2S7vAaI3P
1CRBr4CnQGYNHPfCCZi32WsSKDZ4Attg7OYfv1MSEqRjrSL0DFAmmFfFXdqDvs+C0I2yXZSYVx2q
5x4hYCzSP7W9j6pkcbND5E7PeQ5scVJUsRVXA1oKwmjNU2ljCFyY30XFeDYWy4KVMP+CGlnNOfPG
psC+ZUuGm8ayYWbpoAbnMlbSGS/lIcKEu/Jxfm15bAhCAaJwF0p98OKrDbcQT8VwxbPHUb1ij+gH
ZsrqODJQzzD9IuFM5Wc/LXe9oRtKJzYzdp/s9FJlAGgIb7AoZfC8B9CB8rXK6ktmQ3wnbiag8stI
R5McnUgrrMZ4nOv6PPrJIWm6YxdxPNWNrAk4yh/AzuErMDkZbJICiG1J9liob83KBxBBQO/iMESH
aZGio+96Na2lBND2U5HHx2wO4yzeomazNLxio3LmLWn34G/kj/RADxbXJFZ4NaQhKcGIUQ0CK22W
bgyj2Weh+0gF2Kxis/6GN4Uuc0TMYqv2ztIvoUmuY5whOOmN/AbR4IdnjnInCMbRBVGGYUnkRGyw
SbGAJ6Ez9AlOdHEsWQ0hokvx4zfeAoT0gczkbOUscbHXowwmzc3KoqTTzUnXcp0DcJjLuDkUkyg2
sqAjHxxzVYmUAIg+ejQiqP9Zmr7MHZLIIXIwbykiPlpWHBvduq9qTNxbyXsO6v40apmdecdLGJXp
v3rC1+6qBPFwM+GVTf2D70XZKm2GZoOqZAxxDjspWMV6QoEqtHtWmXiMw4pRlcWUAuVEwEYfp5Xs
SOnTxAoh3xBIyL8Y+lyWHKaGG6srM1RHJ5MSg4uh3hseKQkypAYt425XznxcF/8hjhnYmeNxTsz2
AoCLwLqezBnDN3cOb5BtL9bKXMYfEp2vgXIdsLzJ/s1ZSgOrQZlZwbSyJcI+htL1aopJ3Ib3XpCW
OSlST75Cl9Q8eh+meIT1rCr2rpix52ZlzSQKjTELG1rTgr1IWSDTHXdmzpSrYhsUFErweXMJk7AH
Fv8hUWCY21wo/jgBN2E4gr3zmohZH9PYqFxATtT9Td7zISAjgqO02kKuX9geKKMYuEpo6mFDk/VM
pEANuKH1SsKLQmCjKtvMZBsGYYF4CQWNty6SRF0Sgj+if0aHNiCcKdsjDqSgGe12K2r24XHobYuc
lL4Gvk2UvpkJt3FrWztuQL2a0ak9Jm3/LsA2u2DFpIxekFHXtz4I5A4ZCggFAvNinC9quket9G6y
+F2xC/wSBsEjwLhwBcvsEEdK3qfD58BhRQx0+1lY2JeLOFrFC8OaOhm+y9FGfCQm7lh9XXtY+N8j
xhmpn2ykVz4UszZo8Uh1SsNkNQJcc0JkrlPS2nvVdi+uC9JR4OCZwtur7zBQOTtlRy026RzoixnB
J0Ha9+UmdX7EQIFBjRwG8dKfLJGw5cqujmSJTU9oFC0aVLBsPVAPoXWDOpGcW+OmpQ3eFxJWZRm9
8M+G1GRO2zqldVkYijK10wst3Ig5mbcoIYmigDFiWe+Kjyh6MIsbGgkA4WPvGTXHiogGiXEIBo2Z
sUaoM7DXoYgB0jbcb3PHJCSa+kOBIWbdp+kXkizUvkZyBh32iZwH1R6O4tT322OTdedi4EDtyNB1
lk9QPUgeFcnAZfPtue0rT/4j2/18Y6EpQVga2wc9ms5dm/eBnVwBZnhiUAiqHREkHyMV1s6jk2Qu
yTWKLEqQloS+MblT3kCyVg1PqIect2EVL1YlIRoELhTWDQp5JEHNU71EDIWMcjMJeWeBnhdI5J/K
khAIylTE4t4nEqdNDDBWmP1P3Mc81XQxBuBKHrFHB370GomdcZxq5RABmpwtldtU4lm26tBvoWfS
ah13eb/2OhylBo5mHpSaeT7IhbSYsrNRsqTsU5bYrcuysq4P3uz+DG31bo7TsAlrNsQtKSC2iWZy
9LQN7L1yV33Zn4f0EM4M+UJfvfaai9yZC6hYPmTFdETD1BivcnghYwZTtjDvEa1bGLH5qyieB5ei
IK6oIWy3eelnUqjapIbe2/Rwxjw8rwRKjtspi98sLtwkBdkzU2tdA2ep3jd2lj7UAwTrXJqs6gl7
r0ODJ9JomaqaeX1jzIekI4PVqcCzqJBzkdovThr8EnbFldl7yE9nb5+wMr1+EBxu8wICYCA6/96J
Su673N6xJf64zoSAkXzXgHkJJAymwY6YGi8sXGW6rDowRGsT6B8z4owN19hcMBQTfpXn2YZ4km/C
KNWqsgxrz8p8O46mCth3YexW8b0jpuis7RtWEsl2KRn5gW5lkF+APSGMjbprIFupdj/DK/QhNTlM
5dxQGZn8Zcv2vrWjl7xUzcE2vuOaGOGgGYifMjuQwPHUB3gm9v0w4NBt0x1jcEovbPzkyPdAEzD1
iaZ9nH073yYYYRLClgPHj8uVIa4Pi6eOarxW1CTHnqiBDYe4m7HkVk8j2nreKTiGZoMrMKwDJ+2f
CN4xd5Zr7bFFwKCELAQb0acxpjVfJpAJEnV13Ioty7bsoPqdXJIfoh3dfWO5hCeQ0BTbZKqjhqTC
yQhya/r+ELpAJuaUo6BaFFYv0rUSnwopPQ3lMQ3dkI89LkPu4JsOOTvTC7n1e1tsJ6Kzgt6xT2wS
GHxmCSnQDKJgma012XH7CTfTEvY/Zuw/mJWat3kFP4AMtIMIm7c+HBmECawCru1aJKHuxBKSNp52
R89wZWD5HpBc95yhs0Ki3/aPveQwFaWQ60L0H7lfGg9Aai7gsY7K/SqLzn83XURMfVIkKy17ehf8
22HRyp2TRzAfZNtSJmGhc5mpJaxfIqL8WBIQ0TeCAgjCPDUg+YAu6UozA8F/Un0aHjORAJw3kGtJ
puI9+Bullo0IVb9KJgu0lhnGmxwNnj2XTJiRKDkFSSq8xQKP7KZsvXirdBivB6876oo0Bg+X8RrT
2h15vcltM6pj4jsLJVpVBMQio/F9jWKHiK8iHki0ao+xZfGDevokYgELeOq3u8T/pdCKd8Xk3jHy
Byk+sDapZlBdSVFuU8+66ziUQW7R3DSJsanlcOTlvhCbQNayDu+9CQVi3poBMGoZxP1mQX2C42SM
cZ8SDPWXukwUhKfBBnrMLmYP7Tsrr/WEhInhGmkHIYRMrDZkXUQtKjnbCjcLYd1UHd7AuwJVy3xp
82SPpaBcpWUm1r2qaW5qdI6rvEOEgggwCxJIOYmD1nyE6BL0QO1EjMGJheitg2Frh7iUNCML9Qbj
e9vj84iCNmq613KGW0mjgsImZeA3UGd2qIwNaKHkIBNj09Ooaq9gY8gPxsacPoHk9CDf/PaK6CxY
cFQHJ8TdS6T0De/gAioEQGPhP0sqPyAORTC64Zfb6UM9GtmGjTHgcLTQV80mK5+8QriZGxI1FN96
zBNOPVtBdBk/gwATzQQ82tp6Z4+lvWuVDWwAsU8FmMrOMM9kDLEZ/V66Ljph6yWcx3DKu2Y+wzrw
150T0232ZJJUEKO2kVmKM+zaciPa+rfqy/sKMxDnA8sTt3xH25fu6mR5rzhbeM3USqXqKmbmbbM7
7owo4pFtHwwJOTShneMq5Ax0zJnRZ7zDjEm/7wpngz1vK1xnD12zvPTDRMIWFtx1UlineYFeFZ3Q
H3p7pY0Zu4q3BK11hX5OsK6az8y2as5/RrMcED1TE3WTLP1IoFk5nqJl2Kbm+Bjann+Ok/lFLGDV
WuPeMuKP2RXkYwyQ9Yo42xKAB+9x4TVKBADYBZacRGiCyBzNV+N8ZzYJbLWhnpH3iZOxDI9m+wZW
5AYpm7ti4YnEox1YoRvh1qMOC5oEuMJIogAirYHsenAbiDPh8Cvoonq+mbRR3MjSZCI6N0dtpS4c
U3jIviOYkaWvLWLfDZVvvMsnurYGWci2dSgEHTPeY8K+yad43PQF3a8L22m8wlsj+NQ7y+at1Ll1
ikYsxoXZ3aGJQ/BVkOAJ5vAYxoO78QvSd/1u+mjL6tHnb04UHkqnASl0S8zmKn7Lk2LeRHtiYrrE
Zi/QP5kWOymc2Hu2lQnyvvg5qZFgSKcX29Iy4wALG+BUsdHEATa2cZrrZlqju3qAdThvmvFrQRJL
9AYOzaIsT10D5F/r5dbGkix9SS3stA+sf3C/EbYjER3D//egYXrjc9LWauMaU7+ZiJDdghkPTMBE
mDvEta5F9YAtlNi0q1a8IPO2/0xrMoct8Dxl2G6XcILqiGwQaXqzYRYAeAcgaS2jo9I2SquyC0xV
R8cEVl9OTbsa0+a91t2L0+bbGVTsmpJLb72uvXXhyFMezAfO1HrXJfqNNAJrXxnZF4vc6ChsiGgi
QmY5jA6yORsyr9TJo3bVEZktHmOftOIFRFjzrnXZX0k93zJPf3Uu+MT4moZh0qTjJPY66Z78spKb
HMEzoU/mbz6SWSe6MqCbm+ilXDTe6ZcaCr0tmqhf7wgtIawd8X/QYz5uo3hZNyOTjMVJh6PU2XOV
MhGqoNIGhNyjogHOFSSL5iMAUcVM8l2tkv7kNvN+tkgXpnCS+77071JCZPV1bKXcYdrakQRWP/US
oCC6JJmiXHBGdxdLkQU2NaHj6OViFnovPAnB3GcWHg6MmmhAWfeYGoBJ7VZA0KH3AHbmCa/1juCS
6mD39huyOs38B/63Jb6TgRAIkTzObsa2KJ1ekPf91MTNsetAs+QwJ0n6nP7VfgBGe6ldBP/NUlhr
UMDIP2d/vplbbDs3ouON1ShZ1nHOeyQTmym1KO2VGL+mpbvp2awhscSN0BuUfyWiWuxmHSyT6zWc
z/ue5e6qtfr7EHkE5TOctJRAQ4bCNX6Ak+mWn3abn906dxDxWhc9yH9dDON64G5RwIoYagJOZxpX
hjlc8lkyrmMTZ8XJx1Scmw4VIj0ljMDiEHcMvlyajjiD8jz34ZbRW7+LFjaaEuahdPPLODzVZYKF
dDTq/RCyX5MFSfJcCe+KFNeLLBB8WJqIWIPPp5fS642b2ktJvy0QkOnW+J2F/TLEhr2l/8blhUPR
q1nwWtgRwAI1a+Q1F3rIECExzwiP9Ucctvso55NfoDSvDqnNcK9pDH0k/ILBLKlrBDubXp+fTWv+
1GZtHrVXfjKMMVd5w7S4tOYWqNoNkrpnCV9xX7WwnUWVBlRXX4MsSblt0PG2nX7RpaHOXroTfAzT
NOw35aQ9psfLye96G91J/MqkEUxWHqMtThxUlYznd81k/ouJXFtYwzYWQV2hiRpBZwQkqZxQGrMZ
Xg04TGbthOvRAJ6rHCCQLf47DskHdFbG2tDR52iODgHXEQ5F7td12RoD2z2o9IIgxyY37zNJ9leX
CbaYc/6RxMmtrVEkzHQug8DyEwIQSF2exaa07lJdgupuSg1utbsYfXyrjerbQZRPH0cV6Uk0gsX8
M4YmxsKCK3RmpfUau316S4AHy5jIbu1dKLG11lM6rjMssYGWw7YlKhLS1HAoBNoxDJakthbz1hjF
K+SOea2ZVnPtkBlNl0ujw5BEj6+t0b0beZmtxCIGjFuMAMe8eIwMPqaDNV1K61h3yXZcJEYQotvo
csQPnLro6je990JUQ61IiN30YYMLOwsk/vwVsdOcoTVNoNWSDtWScH3UZvI6iOQ0Z/mwl3ZCwQcE
jDPuOu3OhuTOI8YudlEk9WzHT2Erb3qXrDBeq4F+HurnEDZXO38b0fwSfwPr/DNOw2E9RXx+HSC3
x2lRD2OVGtvCcYvtUFc3XWotD3aV3LWFGfDAp/eZNz72WBfWen6ZB10/4jvdVrN+x8lQndGUvigc
VJMVXqYyvBTt9BhVaItUEz6y3qDxsz+Tifl7Jqm3h8+mi5lPhYT+6bfBMmnmcZHmcUI30Efmhnj5
iSSTLjtXA5mH/UC2hplDIYvpdjmv598mJNXBTsVZo86WU/tBpguz847fCGcZRKIV/pRt0p3GlFfK
B2mCkfCadGSW+dnKw+y/L7zEq56VzyaaCQHVRfRdeem15ot/BB70nZPEpNfZwCQdz8W/RI1cNuwg
yaPwS1aZo2z3S93xzkPuygQ9P1JAoDBfrUC710oueQshaGjeKdskd7myP1L9OzEEWI0k7F46PXOZ
urFcITH+msTwLyloeASEqLb8mSPYU9bI4DN31Fvq03BnVrMaBe3DkIuPMhYeXNHwYDWsmWQZMVVk
DkseWbLOiFM2OmuHTxFcdVjIC5KNTQL3fW8jtsCxlG6Qteq1tyjYVKCwtUc7HpVmMFwTJ6Ih3QoN
masSo7kHy8+6HBOuiSpgRc4TH8QU4wn3HHoaI8ASb3v0xYiyvX2GXKheAGl1rfjt2TbANPmaaC2J
SiXqc7TyW82MlHXFQI2/RIehNhl1IQai5RIQK9XIlB74ZNsKuSKJDBF6+SJE9OIYHGpp8wof5JrV
OuCnH4rn0Fi48A1Bt6dt9PaeRXNf66NrEtoYh/mxqMpPOrsXb3GTA5JZoAdD90A8VrNrGWQnJsEX
BF0xn3QYDA2fMzkpK5MTXebT8zijUbJ/Y9n/8JpbgZsyDk+TqPmo0TLbkHpptro2wCm386dU3udg
iI142SYaWAg0elZKejV0XkTa8PIhXZYXUJVefY6rNrm220i0bONfOqHB6esjzh3NOXBdKaiuPTB9
e/dqhsySJHCk0/NmmHjwgA+OJtPAWGpn6ypqJI7K3C2DrHEuQlIWODl2y4Xh0JYe9yOc+1NW9R9J
CdYMdSAjEAlNMZzorynvJI9j6m3Z/3LTGMcO0sdGsEEKOkkySzlcE4QN55ylIy9tYydAXuPA8RiS
DDOdlR87j4s/5IAlp1ftxckmyqoj87Q8aApEHM3A9NxV2y6c1aVluXVi1BMMiLU2lmWhlOt2pjnW
l7knpQCNPDS/LHBzFGRNt7Qku3DWyDh/TgYmJ14THhFbrJSZs3ubylsrlBiywni/0MTDaVW8K5pu
NYXR4A8emoGlLNfYMg5Gy1PfVVxI5LhDxBaKQRiL3LU7wmMWjAqoiUiQsuNLhs9nI4YvW/jOVUFX
4HiyCKQkWgmp40wnZMUPjbJ3bHbD7dDgXOgpGROzsOjqu51TFXKd2TDpe/laxyPEJ3TeQiBsxjIJ
hBiDtVquTlT1WLZOtZZA8UrSEchxVRhu12kkfzWaeH98D+kuYD+BSy/ICowrHymGxVCV4oNEZtAF
w1B/NbT4c/LWm+24aaBxssXlQYSTy2eE4nTwkHMY4wzmGElc7HABQEkgVBh9f4ilPpTM512PulRX
TNbHxQIqMVZEk6QUn0BC+N9xGrBJIyKOvdy6LxLGAn3Mn+jRsXWzuGcygtJORTTO+rVAPgk/PHto
CUQeZa83RhtS+RCoPDEAoJH3KdWMns0gw2udf9SQ6aEn2++RFMXRv84Gr2MU1QLlX0ay0boUXD7Z
0qe6tk0GetUFKA6WCMcVgUeML81uE7gWa25e94NXEs3k1EOyjpfiPHSS0FkYlrodO/7uBS1xwaSN
OWA8kfHpwXXZzBV/kktUzdVAIjnv5IOB19dvuWO96aZUEdIgk0F5j7IlSRecpP30XYT5tPcLDba/
YpvfOa8IL9Bsujq7MLyBtCEI05yIY1n3LOaKnjn5qEix9GX5neJANxvPhGIwQ31E06oT3nzvujVC
IVBe0JEHjZgbfndWMrXDy08jHfGL8l77yet41Sc72Mpso8IEt0Mdde9HTnivcsEmO18uKoORO8Ff
h25/UtJgGVw2/3J/XNa4k/lAgZw+FRBtiqhkJOwbnxHWil0zKFZQ2IJxRTJ6Jqj7JKPwwbTnFfMj
/kFzY1D/u+S9eyGXg7QoIOpwPbc+RYTpHtlrkh4XEZLiZ/pAEB/KOmZobeQhZobmu3KLrwlewIZc
b0Zdqdk9eAhDCyNkronlhEgpvZupgSV1MrwJohfIu6YYsL2zJuhhTbWC3qJ9QoBzslSkAtIgfNzJ
g7uv5mXNc+MdZ1CYdHUkT6fVPVG+KjBKSu2otz+UjYU8ffC0YWwpceSWU27VDupXa2EG01STTI4E
zpu9Z+7j6oBNCgJDQxYhZIfTwokgeopgK5LTIUmyHYFfv7Ry+WpRPLV0J4bRTWe/nE/YeNWmGeaN
09KDDIPsNgV3cI8r6jgP1o3f1c02G8on0aiLEN5y045QnCJ/hKFZdcRHxyDRDOIHKUzADTH3iHrx
oOMGUkYtsy3KgH4t3VPjxPMKheFGATo/4l3kozBl4cYbp70zjF+mLhBi1lWFhkndMnKk3mRmEBCQ
GWzYZy/nhUXbkhViSxmMdgKiSq9SsV+e89L8GHEEPYZXi8iUfcV+XtwOqr1ps+8pH+8YVQznWjFC
AnKHSWrKsdgw1EF8c6wsTKSNdEm+j+K3FOwNG8N3QttJ6s06bOBYbDfIMf+xUJMMPOJbR07hTvXA
TKFoPBupf8nS4mKJsEbBaRoBuub7CONPkiYAuQtmpblpvQyjufaIaV6X/fCrk67YIg0xuCT4R3Xv
cGdQpAj01EP7QSQH2hPO6EXxCCc5TbpvVa8Rn6V9c1U1qkUgWGBYrbsKNPv81HmmopegLslK+oCw
zqGE52e7kKhxBujMFQauKJIV+N/liQwH8zz7dTDnrKzMZR/XTCQ9LDtOxHgGxd52xAjPDZTQPkc4
CPJfpyQCDSXXh0GCeBAu1laCsaIhjp5wzqIsz3OHGx+3uDlscHm1QPJGcrq3EfJUL2bRYLmduZMJ
hgGSYFi8bfOreH9m0dHH471VGfgDTeK3vch3j6J6aEHEuP0ucxGhob348LOBsK+lIcw6M4NyQJlu
CuuqBE7PKRWVp8RWTP/yjPmvrR/NqGUhzOM8NS1NlSmi+0yZzB9ucyOdd4zizibCl5XlG3WQIIjd
Ft1D7ZUz0z9iea1QHbEyh1tME6tQW+W+suQWT4raO0tEMq7jBKIwGQCIeSOvd7fSxXD2TLr9SRmb
Kv0fc2eyJDeSJulXGelzowSbwYBDzyF83z1WRvACSTJJ7PtmwNPPB0SOVCVrqlJapA9zcSEZjM3d
YTDTX/VTgHcSPh9+wgGazJhp2cbU6H4KlXwoOPQyOcPi0X+TAiiMSXX0xhvJtbDh3JGCGyjhs8fo
GKUtmBomyBRfpFt5hMjT0FGmvxnIjCLnkmAKGD5QN2CfSbK9eQ47I5aQreeR568N9GZ6Vh5V21+G
2sTOzvahRITCAhxeMj/0oIPnV/gNyBjq1uZ5BKuDIxuCPrV7Smp7rTe+9tPKiJ4HxHfkSKIjGI7c
IjMemp7DSsMuK1Vafw3QHI9KL58AJu56kqQseLV3UkV7Nwzw2pVFp7rWyw+20xXuk3OVkNlw0gQ+
glG6lwpr60M99let7MQxsG2S2U57Kcm+bWV8N7W7IcLulOjobFbj7i32Tg9TqQUcGF2diBv2RqHK
ka/hetuFc1HoA1atOqQAKWfEgSUDlx/t180c7IMUxMuBKw5rEnwdxRvOUhOs3xAUWSGC9vaJ9E16
7l0ps08UPK8is98WsXOSFIcgxGgcgDD3WhV1Iq4FqDgXst9xeMJlKbFyZgz7EV1eFl+okbN0QRKy
d/qY4UsJvVOIk34V4BBngI+kt/w3dofJCRewC4fcMV9n7aoCXNvGA2/DqSFRF2F9xqv2ij0JhTgv
Dw3hKUTB0nrlWWRnFsUbQlUx67MXvBS1O+9c+m8KxJBN0YHOPveR+1bziAfbRGQLuV9mRr1anghL
DEiuE1ZArK8TO4ioSrA1O526UL1EtVJpHGocr69NTsxuKu0HJaBW0FRWnYIQukGIlfcVgArngUl/
6vv8yetAmpk0nS7f2RAFKYu66c9+EbvcORJimX2Yv/Teb7iZ2Xiqotkt1AH2zdEa4InYhHyKQf6H
XTPjmcqzvtQF8OSxB6YuYiinyyvmRIU6Gqa8C0X5+2JJhVVirxaUHCztCIinFWzJOmbAklqEb3y+
N2AS9o04e03ZBEr/A+FonI4GfsrejM2VWYnvn/i1zG7tF4ct8yzlstNhN0+ymHAZYmkHWsWTZMUq
LGXudsn4Lg/5hMgTttbO6Or7xCzlWXm7RjF0HuJc2ztudqASsHkqGAKvAFUyw9SIBTu5vCyf36VY
BDxLvglFZjHAh2Rp6U6yx+mR2D87bSRdCoD1FdWDAIuW37YXkw/TpODbmIrw4djHr4Q5IYWFCSbT
heqm9wQxQXGQx+VGzZ40FesY+WvPfuoHlRk+Tlu8a3hyxl2gwbUMXBGfhz59GaiIJcTqNSTsCOIk
kpAfF4/FDawhNFdXL6yRH3aj6wehMFFhA/FemvxQzzG7LmZGN6cXMtCum6QLfDZIAUCHefdWZnLE
PJ1cDL1Ra5vww8kuZAf/XMG2b1kfB/xwWl+I31VqkXRD3+1AWY0Zd6WUoPDaMPIfMwHkVM65RgI4
cCMm8NoEDtVFpSBnmzK64lLEfRoOyX6Brg+2ux1jA87RJJ+NJUTZZNUt529NjSu38HOIPua0krqo
v3U+GjFuhfAxNxRlKT4vXewwblFRO72rmB1fNtzzsC9fR+hUPEkquCT5O7LwcBnKnhy5mQOrx3So
BvmhWzYnmE6V2aqLaCNaicbIzqU/jve4YptdT1TBgcE8EXdvHmubzeJCTzJChyIqv8BZm2bB1s4x
W7H0OBTA/a7x75uRtCQBXd5dWDgosCJOGYIHfzOLglbjvribZlI8BHrGDantJWSZeI64k1PFY8cY
2y5d0OQBltl50m2K1iIxOoz3Mgd+6JOrX/AwUY+dygnji5HGtKBnC5GFu290wq5Wn2koFasI/Ni6
bvXfUJuy4zh31Vpt+brUbMoxAvmYWva19quJe5e8g/BnHbCM9DQ29YomcHc/jiH2xya2CYYNBpJp
r6OGf9Sd4vwYd3BpQDAMOBMfIrBj2zRtziU5uGNCKdO18Ojfsg2XAC6tTis78OKjyNkStyzAd4t5
8ZyBXp5UrAmbsownfkGJ5ZNcwxJLrEMYBxZ686rgAty749DvceJmHJNnp6CdjecGrSqcw8ABpCzD
klSZENYdQz/c+hZp50Fq5kZPQw7a80sC657AeoIqz/8jG8Lg9qppobfNZzwmURDqGMpLTlJ829U+
k+RxOBa2oG5wRvWxsfMeKBbJn7S4ltu8wZf3988OdP0buAN5qzvGHhye031qhb9hNT8kxN4jVVBF
jwq5UYXRbDh+Flf+YZt41YljavNUzRDIPEKwyfJDpIu3goquBc9V2zjsFyKdyjKcEe00rxvhs8rN
mmY0nfp1FkQClaAvKCpwGmosy5Ljj+p7DsmFi2ZFwHNQwSdKraC8J+v183KzLSL7u+jCHpJHPJzb
+aHTyUANljD2cXNjNEIl4zSv7//3IXM/pFnot3Ionga0BPZLfMh2/O/lAFJo+dtkxTmb96HbdntO
BOO75bs1aesWO0LJm0CMtvWk5c2mauv+a96yx8VMaF2CIovOsDP5QI+gITCtse95a2nMal01vgvz
5PShd8hl56+mIIvfqcRmVOtonCxqx0CUyKxjl/bfe9+1PiJZnXv9XdGp+AOiDT4OA4n6kxrUFAKe
mv8j0EPCFhRjYbIr3jQtQQAQ7Qcaby8rUjWVCrZGggvAxmq4MGRaDAIPBsq65VTdjHc0X8VovCVZ
Zl3q6G1ZaH3Q/ZDUmndZx/qKNcW7qdLnh8iDOzRF8WSCsRgSewNhl5v+UOUXTGWPRltqa9sK+OVm
eqdm+F8HIiBHEo/+ngqCabOgE/pguKs55BbHY3kYNRm+Uiv7NLq5dx0rI3rtIgOVTcaU0s4ftOY8
nOCO3qqKrfrEwt0KLT5RN5BdCkUjnmGQ6p+aod5pPbjR0jdw1MqhP7ZprXZDPCSPTcli3NgouiN3
ukM8iqdPNlo8QAAIghmvQnteI3IsMUgEUdXfopqovGbgN5gLVKZcP33e8Cu393C2M6wi6Ke1/CjK
0klFG9vPF4e8VMGhmNea0ltvleaS1DZoyCbvXmNER1xuSjupkMQK3t/mHNiwJKPksqwnWpAraHTS
JrECglBjF/KQcaHsHTkl52n0pgM6BQeHjhGjTKroGziDR8mKda4IDQKrrt2DTuHxZhhodhuInW+C
olaXirLdhaHHfY3jK9wnc2jlNkkN6lyW+3uRyPFeuOVbbwsP/ZbVKLQJBmL4qDZWbDyVZUTZhBnb
TzGz18kpaWzT7ZFtaWAi1nQHx6uZ1rSWT5ZhlGiPo3/gTVmvOs9PVxEBkzXD46OOo+rW+gVz8fkn
YpbkPn7+CJgKNfw+fUlpWlB+GTEHzmY7sC5NWR61eMAwiMv16IT2m6/56c6ImDviDYCJB1eoxGm/
95o63nOLRXgCZsRzOX+SWxn3HGQKR/Ti0dEIomWJj7GE5Z8cMV6qOvtuQyNom654CWr9ggXQQQNy
+Bsb+BXN4uVLPnC20mKKeGntOsdOXt1IvXFm4HJgLRnfyXjDYZt/J0mqquupoKLCt9qiFhjnsnDW
g6nXNHgCK+hE+QfS5xNJZpmx/mAPAS2QAy5mJvyMb0SFslfeMF7Z3xtGAlxWmwXymzARslrLfuyD
EmxBJg7YfK5xGparBSNj9LF9pyML1ytOP7zuNDcHXB38YRDhjtQ0mIpa3JYfhUYrKtd7cmssq762
CTuCuchJuM8affzoQma3WcMqXfni2RteIR3spjQOfwvSol8ltoE+GTneNtGZp8Cv2S2Y1K6Psm2X
WPeiA7ovC1Ydg3xkRQAbGGo8x+X/OLIQn+kJgBbMzaWShwVgvKz6c7+XqAJ5MHAikaWMQPFU9HiB
CwTw2LCdXM5tZW+aK8wSGMfnkxpmqoBiyajYDY63J/wQ/dRB+tHR6G9pGp4PcKW1J4WMs30On/X+
YNPp15OHkg72w6pVm95hGN0v3AEjpqUmgaKI5yzaNDYNfZzbUcbmrDGkAQYalfrW6Jha8oTut66l
PSf3oZx8/lEjGYL+QqViUYk3y6XHmkpZscfhIN56N2TuauZf80Ym5xyEFatRV9C+41hrY0ZgCgJL
Jz+qviub7NNCmxxrfCz62ML/LVz5PDatR+nQT3oZiKSaKQ+lyZgQRO0K6XFgiNPjpSXot3UzOz5o
vv8iIA7dataeamZgYUflv/boLsWgew/1QtqnCFZNmEEiQuuxFPZ2ZIeIXYudzuDjJFqWjNKV+sGI
rtpEObZGE89T7tsoqUn1raxGjTE8b3UBTvOh5pazrJXLqsnqWeadyUj4BEatWHEQzO5k60bScggH
y0+VGuEJU2+wbktA2ULCSho0y4N1Ze51I/jZIxtv0zFjuDof5sfhjBEl23vYeXaj55yjso1esvbM
jr58b2063/PaiV4AgsjPdcfmDTB/ZjtHPSLay7Zu4dkrLlu5rd0mP5ZazuXkWM82OJSqNR8aGdbf
SWWeDZ1ZeUSQ+zb47k9CZyZCHHXckArvjdN/mSK720JhRBrwbf+loOajD53dhJFlhTO6uxWttldg
9ACAMwlldkTSM43gXgccyLLQx6rdgZKbN/Ba2+BAmheVQHe5W4h2zaU7XQNzYpDISjZI3t19OO7y
ik3V6BB6FiGKb547hx6DzNn21NfAqoBqisk9sUYmEGCYeaWssc8l65mfTcNLY3JIdVP7jWUr/j1K
u0c7y1y8IcGRydq4LlH192Np1FeXt+1DUjM6U0Un18vdfh5yI7ON5+VnHtvn3FXl3agrtGmDfUEZ
hw3NrCo+TK1+WG5mYo5P17bOZbzpEzPDWMQtbvnXsQo+NJhF4B29gSdEupsoqJ8KYzB5lV3vKNLh
0U7NfTVHzavSfGwGjRCA0x8jkyy4O51BlnQUkoOvGf1xAhTBDirl+CdmuAiEI4vJYg8ABOLikwGd
9cgFgy9q6tijW1G8FXpfP/79A0nqiz09FMiSVXj3Z0lhTP2f2MXElsD1d+RVixLbQqTX1oBJKUjq
rmTmukeOlL/12G0YjbN2aVYiN1Hp4/abdxVh7tJ0DXZhMMC95vEzeTia1YrAncNiLCeNE67zDlYA
+/0RAbmvVzm9WaFqijMBaP/SediLKjcp75SmJg8mN412pcqGTuV0eMdbCWKayPZKWNXPCQPCIcUb
yH0rcDnJAfGYSeCZpzH99QPtMMVEI7k/BjtBPcClzHu2OUwziCRASi/9ELuc2uqFGvda5YRgqUfn
FtbZ7RNJLGxv24XJCX7/niwWGlCNNAjnByfTXLUCbSec0wocrEFdMVWJi71eVa9OMsaIcCgimhEf
eWKgUXRkWZd/Gv3uVUCnWYnMqLac7oN140Vfqz7fpVn6pWPEedUa8TVx0AXp895BHHjGGzi8ih5A
XNHNRNFlIUGyvmYtqrBeCOclifVLFML1b3MBBTwbssN/soU1g0FhwXSMZ9d/ChUzp6sjvk1U2AEy
w3JXkSLbmVXNzeee+FfPfTW0V2m+1dZbY7/gUHmoTaqzSd7bVBp77HlMi5bv6JaWT6tjbuwpCbJA
rFBUmO/ddt01FZn1r2Pz2HSPs9D7n7oZ5hKpSbCzsG+FIOWupUeDUgl03uBNBdTYoWhX7LgUOcaI
NhjM29VPKEPRFB0w1uwRu7/q3myYrekAaEZgm5X7EFrIHEM0MD1o3vKRQIUREh7EnH5vWvsZ3+aG
dBZ3nth8HpT3rTSdTV7AFZqKUlslgbg3ZXs2AYmg4fNT0J6YkhUNih40nhTZA5PL7ziUXpuRX9Jr
wdi5uThYMp5BOzZ+3WR4Crv2wdO55cd+/cyhEvYRU2PS0a1XvDQkLsCRJeRHWkSXcaMR1cbuPPiU
CRqhhU2rPhsuk83KYoI10YtgZ8YmMDC149zULF1nbM3LpwJ7n9d/0aVi/lpbY+rCMnSD4ahtOIbx
a21NXlel16q4QtUu1gNy13WcHxIKORu2+5U9lgyveJBGyYMj//jr8m9B2zLEphaOLht2mKi3Ryuo
gBxoeUqjg6UTPRLCevx8KNndFgPHnv/4e6XW/6Nd6Z/6NegCMixXmnQsMb9lS/PnNgu8VGaCO65D
ZCvfbLc21yVTLfwKwbdiomUTuwTXQje+uv5vNhb002DSGZxbLYn4AkbOv/9x5u6MP3cTEebXpWta
rokg4P7STeSNvlMU+LkwjWV4DEMozCaVTaDgdTYERnz3eCEP//57zq1jf/qmSLr6HPMw50Ikz3Dn
xpx/QPCO/RTHCC704RUQk0VCtxR3x9UntwLpa6Ib2G4PIYRjhiV5/wzn39tmpoXHJn0XaQAFe16r
Ktt4N43QP4QGFA5CCPZflHaZ/9Tdw3NLPxIN4a7F+N/7pXqESzTKWQcgowrrC/Q3A+gNDAfyGR+f
jR16qTW7Rcq3i2StAs9/cobWP8Zdh0GfIH/e2MOpm8wvn2h+0qITdDHmTc2sNczaop7VDKyJtYRF
cyRJnXDYV2+e0puryMi4jjANvox2pf7inYh/4dfXgWtJONK0hU0jjmH/UvQVDWakEnS9h7ROvING
z+XQWvUdOgqIpMgnlDTKFz8z8+dGK4IzU1iMW3n5g3mI+Th/THEgfcb/p4EdKsJ1YBE8gdaBN6Zu
qztFDuvPqpaCYTio+rPsJ7kODX/aZkyftKh3HzsijxtPK959r8j3mhN/JcvbvPSu3E2JOvmprl49
nSlnfK6Vy8Bbjt7e7nCrOCY+SJ9W7WMlJT2Z6Ib+mMp945uAZE0I8r1Ikn2oVx/LMTdxAgX9+6Jl
PrfuIODXsxPj0Hc58XFxWVTkFFNHr1vhBfqf/rkRp22S8OJEDrcxkJ/LBl0DlzNgmLJgxGRi4Vh2
2Sy5L/R1MsvSMUN48wZF1ys2VrgIF4oKm5fpFvsl9wzHxG4Xe/gDK3AkM4BSmuPZTqgkQHfTt9PY
yE0Qq3ofC8W2dwiDS8BxhgMx0pzONz+YNkFfyJOdaVKfNLjBpTSfPKO1Lp1OPxb+/HILmp19vuXb
ZPbYK3SOHV/7PiIWFUH87ec3n5ofxMTQ2k2al9aU/cPkO0ycF8KdYWvlsa01c29r5OsnUlyncjTf
NVLGJzMLtRPuRX1bQUxDbq692/JQTYp2IJ8k24Ipiz21VkjQPwoBBoROlCT4WpgtAB5Pd9mp+PUD
I6sBsgbQj75y8zez7jhzB/rBNVkBTGFal5Ai+we9bMGe2j+K3sK57zKDyKc2OBcYMWK90E5BmTIf
n/9UjPSw513x2MYfzeBlbK5nFWJB+DLCDVdeJOvHfJQViJaG25sgGIhG8R64qDNOXk+PLdMjXvIK
C2SZm8c28iwoKOawlS0efI1x/CJLuWgwsJMZgM04ZHrLqeip99RMHMyp6j9obCbF5pFTC/SmOsVd
X56raPy2IJqyvNqkiXZZLgRXuMFTE+zDokhgq6XTTvEWRrykyPuzgkcSj9cCSaxXGwQnDuMVbxdQ
VBy4qNwumfuY8HDg3ydeQgCiSUSr+Nx/kQyUzLkMQjcNefNlPOnkLjt5nYE+SLHkYNZuvSdNPK3o
LgxJCdMVtHxqJWny0lyqbyA4OYcqls5Jc8q3yOvjM6l/Z1vQKA+qfXoPwno61jA/dkxt2GPrUXAk
at1tLC+AY1vJjxK//Ynm3uXUB9CAQ2NoJVtVx84ZOAAhUVs8L99bbx3nnJk9280aUoOWNgNkYUKL
TPCnrZ+oH0tLSOIGzgrptV01bl6/ck9pV7poMIzNn7VMK2KrcI6D1/5AnxjWbLELzKtMtIpC05mL
t/5+UUvImzP2mqT93JPMzeiC2NnCSZAxmSbVJmksG4fFysgiVpS5Y76vw2NrQQxOMKE9q+gWMKV4
sJJenD4LlbsOMHu3XSDXmcYWPnJ0eZ+L0vA4YSLNaYWBzWqojWV232PI/0zoa/p2Z+53WU2nLhf1
eTKxHHY2ZVdBkLoH3x7R/w1iZFr4aEnwvHhfvgWFsL945fhBM87Bburx3lHSdKb3qF/30KuYXISb
qpiGoxtOV8/X0+tU5GzUfOLB0dzEG7Rqm3QevcnaMO2tTPknr6XUxv8ecFw9lIRmb5OTHf0Skge5
ya+4o8C0GBhF+yFWN8702NSJ8/pKuVsZDOEZWY+2HyXYrQfG8LH8qcnC4Q3m/bsRHVJdTpdlVmMz
c/mjw4hxsbOHlG1sQom7AfhE/yIDj4S+lbyWetQ/cfV9SDGOBJzamWFhBNtYgvqxhctRRoQO/pne
P9XzgzSKkY0sFSO+cDCTteTNCUjfdUt94zwz57UonQmVT1+17R24bATCsyFOVglZrl0quZLgSL+N
dpTCzHcjTKSNlnbJqoyVd7Ei5NEGmM0O6R0GTzkc9Cj5CcqkPAYxJlQjQpvRC6iASdA+JVr/prMx
OgTxYB6DBAc0bMTgidlbQFLNqt8I537zG5bytia9JKAT9xZ+gRBsHD6hOnw2NLnRlToyAepf6Dt2
tuJYT0KcYNIY29C2xq+RdlPdcPWL7l5jDjlLEzVR2jq8YGtSpwJ15vPgHXLAPy+nQs8JuocooHEj
ksO9Sakujo3mauqcVIKeYV7fusStu+QjybTrrOrZsZXfdCokd6VmXZejesgddS1HyUwzHb2zzfRA
Jx9awnBfe37PjL2EuekPCp3BsNTay7xxSzCBzq17RIziPrFx2hII3cMo93bOPP2rMM0cywj9pXX9
YyAxq5Veoa3TgIDsGBfDrnOhY7flPpRkoBIcLssDA6jZu8XxpyCXsgOPqfaWV4ZnwyqTlYyL0+Sq
+EIBNnpEEnkbxNjhcsQ2yxRyfhC6ZJQjldou8zVqnXAOt3tkiUyrw3Xj9/RjxIxbM8u/xUvZm4fw
mti4ftHFgldgkpM3IAnn4wNvQ+82xE1/4weE+NyW0zOBo1ut9ft+1mUL0/s2sHlaLfJioxyOWbMU
E86Qu5qWmsAKp1MFFfpJEECISCA+i4GM/MTR7YA8zrx9wAFLbfNlEHBLE+7oL/ibEXnrlNzOLABF
MxNWD534kOjmYRn16pVbn+tAfA/zOkM20R4mq7Ofm6FgBj5Ls5MWvFa5bFallzF+aOWwSTIj2WdO
Prs/56qMEdIYXm+ololoH2IrKU7m/GUdrFKrmNjiblANTnDBZ5SZD9tb4WhqWGVXin6Z06J/cEFv
HVgnT36kvzBIyG61XxpEBpp5tYmDxyyyeB+ghLrJYACFf1KIaI+TLp+7gKHuchroU4I/ZoBhkpTw
cB8avgW7mAlqMU0Znaqmt8wwd3FEcShe7376HbwAdS7yyN6GDW+A1zPLSwZQ869u5cHTIvoxl+I2
4MLamyrnSoQrv/lTD2qyjzYhQjjINK+5m9YtKFLK3eBKO07D/U6MGZOwNsI7j7kzHNWZTPKwpfzU
f4CU2z5Nja9x/UFkie3p3Y2r311JI4pZexEesaKNd7gibSpJMbZUFFlQGxDuFo8RNp+GAFn0qlT3
binvaRkxL4OHJoQj1j64My251sPghGg/QHvB5y5s3zx0AS/Xvz/Omf9UqOlwQtJt6XGsFY7za6OK
51BnaxmkgIwoOuqTa+6yTrVPnPLCdaqpr1ajKiq23GNVhaj6bpN8FkYsnN0glZsWkgHiS/1tecLD
yLSOFSimg8lEMU6nv+i+/acznSNtanil4Vgmq/av9cYmsfCURCsRRZWOn4Ywc4rI4WeyuRSRf7Vx
LCMpUF1V2KO6L8/WH+3efwgAv5SN//LX//2vKsP/1EX+P1ZQ/i9rzP8/bCg35zfXv24ofy4x5Hz7
UQc//tRSvnzWZ0u5pf9NWJJecZfCXZM3Jmfe4UfT/td/GPrfbHbbaC66I1CoBDWjOftAqsjd+UO6
Kz57yC3JR+aKaz4i7b/xV8shK6pj2hL/nYpydy6W/bvWwhe3+ab8ZJZre7hj7fk6+gfZA1wySPEC
b8LQTlQvCv24PBiYHig5nsk2I+bbY2TsjSajBQzXkCeuGcGXW5JxUnU4VD6MhW3vUqtrrl2QfkFe
3peiMC6d776HYTl7hn39goUc1lzacQ11o/44NRa3pVwRrSfzYlCjcmQ2aW1d6RRr5QwviS2HNXzO
6M5txduk0yAekM5xUToEMQ+V9lXOLhCDA9NJgziiG8J79Lt0o3UxROwskFuqgvOXPBHHtrjn5D/2
hd1egi4vdxH5iGMYMFYi7ljhwKNwg8sT841Xt9iPlMe2FiJDApMrmQzzEBZVDi4YrG1tignOXWIB
l2j+eKC7De99FxLA8uKTiY381JkcnOuYdpjIgg2hyZY+KdnWJ4h1NU1mSQoQzvLXnskR6x/ef39c
zf8Lff9Ok27b0Fr/y+rneLbt8NaxOW8jTXJy/+VVdetMQB9u9U3kKpq9lFEcGMptZOcar4qAgH0s
fMd9n5wZ2eKR+lMeqQhfFSduI6xBffjalNNwaVyzeXiKC5DlBSa8R5Fo0YYhY75xQ+PkV3bwHHn4
LJxchcfeMpiOh/NaJdSTGzdMDnKYG848lKWZmfyQq+4UG2cWTlK/Lbe1TganSOyjS4gIKd+a4K10
LntRtyyZDg5y2+rWW6Lgjj34jeMfStrCKFZZWb0Xn5cOx0z2kAE1X4dS21mPfnND5rLvCSEvM+v8
e4+rCLLBiAjU5HP+FhKpMLpXl/vYzVPZLiSieJu8pN7nYxqUNN7bX6uGGN9sHVJdDHKwt8znLsFS
4pe73C0orICDtDMb4aFS0bRjjCCwHScQzXaQaXeq9ExtneG1DWV39Okx2XMvWitJWWpqt/LRqPD+
eY7InzkcfSMXHkMaK4yVMxb41dH8jt3khmvHGlA06P2l8oadEN3bEZlMeNQDAtyg9KMF2Q5XBQgT
o7Ts1fJEgz3P7w2WP7JDkPhaw+UVtfDeXXqlwntdUFwXdGcotwPfoHy3Mu7FxIQ+LJfikMgngz/o
Y7jCvBdeL5w6Y7a8GTVIVU3Uj2KGYTfJGpEmHklxxB7WQll9UOtLm3YTZOtWNO4xDCMyRrVJEE41
sjsB9BqhFtIiDt7GCUJzo+RLOrvqKs1sz6M5rnQvqU6tHcltSkqxnomryqYspdGw19cKyE4q5Ykk
VNa7+qk0+5+cgNxdp6uWE53fw7GdN85e5G+T+dXRW/cHnaXW1cBXbZThZ0/rxK7/YZj9Hnrukgsz
4g3xT7xkLV1oKeZGdNBxvIUJjH+f40xa+8DjQvQCIu/nUiPCG2frhHnQU1B1mH8H8nbL9FpyXwZi
5T9iU5Xr5YtCOkO5Mz2H83NLr2k0mlBE+8eglOAah8i/+5bxjij35iR8rUXsw4gW4KskJ1q5J5tN
wUUZyHxV7+OFxqO2PMBRm9HTE8rcxAC+IkX0leK9ldcmV4DAzUsZpgBotRBrZ+4CsqhTY9eXXnTF
vqDBcpMUeeNan1nHH02rraLSO5UzOV1QTrxz3Ci6hg5TzcDyz+Yw/HB8IvCDrLudim0oAznpgoBc
4BHrIRQ41xFfYII+Q+cfrCl8rDXNYIH3dSbcttXRQBDP8NcQA1lJFStNQa+iDDdFmZ210CZHND8k
RZysDESez/5Kp5cBhQmAA7UD3qPucTE81j3PJuLbKpvoGfGbFJIxauGFgEND/oAUxeKeJMdGuyuI
S3Ljayq1nFtd2dmTpw1PE1nzISHfwa9k7M1IcAqxo5SIa2psF+NhXkq18WREFUd0ElpNutgNxUXO
f6r2fdAPJ8U08aFXA4lFjze6FSXFBXQiquRP+KrcqIoGf5KteNp5rrE3OnBIzG6K731BBYGbtdc2
cakomR/8Wh+3dpP+Fs7HfLerYu6SCRbzhtFtV1HsuFRnKrbLHZDVU2sN/V/MsGyQd79sBFCOhEUB
PXsRwHKm9csIyMpyl8NGieyAxr6goqk6KDeBFpWkr+rsMCjtNTaz+BF8WvwIe/wLt0pasglyr8GB
6BSVl+MlPDRmwfKbTmLDFCxdRxbiQx6T5TYBrAgRD3ho3D+s1H4LncixaMstcrCHuatd6pm8jFkF
0ETn6JvBabst5lKwVUK8D7ENzq8DWmJqrtrVUA83IjQYwNrlWaKXXUgu8a7EV7EqYYysxq5+dxt9
1SaFeDyEGXSHFDmV2GKE37QAsUXnKYFkuz7idnaRJsnVqVQeTF8zb3FLzknTI+oqZs4LmwRnR+1X
vba+a2WSX5jzeSfe/IgHiD+2G1AVNtOdiWBCKGpl8EJyr3mKaLVOxfeubHzWOytifgUnHz/qYYgt
ujW86F3pEPd0LxarOrAQlSvILtxUki3id/pijjdYf/HNjwm1NWNob6nzie8BA3pfDD9x/IcXo1Ht
GgFSB/re5JiFTFRyl5Ad790Yl/PwprVVfKp8yySSlDSQDtOOuYTzarpNSz+23RxEylck4/qNnwGK
VkIlhBZ0V854MXHLXJ0LG0pz7RPCKSKMq457X+ImuAEm/mnAYTomdGrMm7besbJtajJJd6JxXJP8
ejNjer5lJSiPYGhlmkANDFLpiJ3zKZU9Xd4N8THKuLwnnF8XUdPN3eRk13VJBlE/6nprvQQu1u3Q
xsOUJY5/RvP7nXBjeE21/pblpIQGu7Tvs02FLEasnRgY60fwcJfJa7M11IH81dGSx8qF+DFbJX3L
OhAIY3SjxCX3AvfJoLlrk9C+sGLmu5FJrh2A9Pu7ME5eLC1JLlQnE48jdR57ZBvNYTxUWROc+TTz
MIIg1W3XOElixictc3e832BitLpHTQrMSaPF06wJA3WWqfLaNrh+XCqkd9RjEru0p+Qi5oepOsTt
BCw+1untE6H10nY7u2KO0iEA4yABe9+LodmkbN1vEIChOEk8Em76XBe+em5mVohva8yXaoh6okHu
TTWoq2Wmieuo5g5z4ag7EjTdqGgBR0otatQC40tYpN5BTjGLQQYIxMZ9yIyDhJM+lfQDwMeLU+/K
0Xt6gWKar8gpBjtAsc0qCr3glkVey16XZiObhud0qt0XDHJZV6ur/D9UndeS3Li2bb+IESDoX9N7
U1bSC0MltehJ0JuvP4NU391xXxBZ6r1LqqwksLDWnGPqMXZck34ECIlu6j7tUfY/WhgWK5Aj5sqk
8nqUXbOLSHBGafwY4F/8ThkVIMx3Gudqx5p3JdQJ7BmtuaMtgAn6nY8BW+fCkudJdnYKTB0IJNzb
qE/uVqMztZnTnozcJTBO5hzvUe4xDhlgXJglNG69lNvGSOsNUvoCIWxbfkeYru0VEsdrUqOlgYiF
pJJp/IV6L7kwrKkEQGAj5y8glVdBQm2jS0BU+GUCFIckA2ruRKLBRVg6JtDMV+OW9mF2nqBsngmA
wrphA2peNI0SZImma+pSu/b74LfylNEzeqZdeUQyq22KqKgQGOK26sgQezjaaWpmgrdROV+J7X5q
eLvPVqKboLFm6WcxTdcixT9LENiTYJdrCQEEWFyrvXVkMhc2li67IcOqbBklaROSSi2rPhrPw9bT
u4z0RAUZJkdmDPuWwLpS1O8ooG91p/5I1DQHIMHwKcE07QYN8gjxqUwE/ORPm6ViHfRZekaE9yz8
Nnyqxt9buqoBrx2rqgnWdhkjfLLSyNsnGXTzkYr74vE5gM80/opR265y9cM2beAaaGepyGJjRVKi
t64QGW5cIuow3Ew3t/Q83gieq57xXIHKU4Y8wjBV7bXeACPnssK+ldZfYSSc3WBU+mURg3boTLo5
3EbUqt2UzGtOIgj7XRLXPwKpnqTCaodFbhg3kBiVG7Xbsnaa87LU3Ao4SB6YX+jHc0Hf672Vbyc9
bC66ln3oAWTkaGA+6AcJluzCF1/sISCkzBA5yxdapbn8EYgH9f1fxWSJWGy3fLDol4amddL5LZwI
RgWft7xZivwN3wjE2aO+Oo+ZfY2REJ6ytu3OZWcxnAcuTWbuK/MBkrPrQTsqfkYvHU/QzOSpmpfO
hyRWWkaxNcdcIZmMmoPhEuXTeubJm4R5yqqyRhpluh23CgbJ+hSiCMxSH1EfhnRQP2Q7HulveJdc
i2ts3Vz+SwArd5jd6GOrf6D2NrCHRxKu/wrMR9tdMbMwtlUY9WutxC/aAUtE4elubFQp1wktwqod
bWvDkbZNoBJeonmpkEAS2qJueWmaO7g3Eols/wNsQ8pUmUQ78l+/eRt9AnDdhxrpUY3JmDwbuCgg
JpJJilZ1Tp2vyaKrNEjQaR/qV8SxL1oaTts0a+oH8zYcK4Nq1umKJ4ctXI7YNYaclqeHlBD5ak1K
ZWq452XB28c9L+zvOaSGrp8DRNDqqT4gAwgRbLkf7ICbaxLII4zhBvRzkh1EjCt21dCAXRNVMDCm
Ycy5LH3uuczwyodWEfHYMjtZ6RlG2rKw1TodRkkLJkIR5Dv7lIDSbjNE6U05nb7PvVFj/Ot8jPSd
DvAgAWGk3VV0enbPxxGqmsW9cQL75YX02Y0KDCeqvPoq2w9s7DWSuAR/HfbFUKVkBrjm0QAVvipp
dqHfKwRAMlPb4lLxkctxIBXOVXO1T1WHxaE1TGOgzy+atarrEWUvkZ0FbO2GSeAGHUoIiB8P01KF
E66zzwuQNmIq7AO5xtlrjlC+IlFxxlDfCnCrh0bV8iXAFR+GJXCEor9XFezTsurVZrlxjBb7ZcJJ
DSDUPZejuk2gWA5u90skWXtDml5E9vcy/J4Su7GVPSCYLoiDd3sEp5jeHOXkzz7My6tRFN9TTewW
+5HRetlrA9FQ14M5syJnPhKQSJXgxYnHEY4kk3RuNztC7EI+sgkfA9RvBaqVD/yYDyiNxkPsF1eg
ztT0ilkST19lnUglay/CRBaoUzocKl2PnnRMkqzrj72BpVj1Xf5aaHp5EPTX1mTJ72DYkthjNPXZ
RfhzMJ3kYFZDehVxml2Rdn8lyKf3ydCVyMsncxtqSpwNBv7bsvLooxWWNhNuEAJAy412nqw+3QRC
3LLBVaqMjh3bJ9oU92IVmn3APnPBFZhuaqrAFYIi54TlKoT/Q3+h4lpIblPV3tK4xFOYw7q3caBc
hgiLSjswxFy+77IUsDXwhnHOcS+fmOpDk/B6qnQM0kKs06rU1xMquhujySwIg7sm7QutITNbN1S7
SRQk18ZTyZWy/LdRt8R1y6aj9myANUk2eOzZLWaOr3oOqx3aoLjmVHSMj+ZvX9vE+kSZrT+EkJL2
FLxU1aQGMkSPlGsicVvaSsV08YVTn1PIvHYVdkct5sn1p+Cal05/QexpdZSFy4KmlbuviyK1AIdL
Aku1o9IrN/wPmkvGyBD3jw0GR0Uvnd1rZ7OB4oFsyfq7paF+gTUKQnbrA50mdTHJduA2wxv6kVWL
9O2VCUS7acYKdm6s/8TkXLOrWt2NOxrmdbA3dFbqndInrhq+M2KwTqS4MbAvNi39ww2tzh+NHk97
fpDgWkHcQ5/r6+uqMNha5mV51SGI2Eakr/Hb9c0dIl+m+/MoP4cOum1r/oPl2sldE4kDUwZTbKZH
VwMX+qvbIR9wHEqImoe1iJ1bmYwzJia6i2/ETpTfmkmIc0CCHy2Ot6Dk7W+6QDy5N4mV1ozeZozs
zyVczVcyYsxoHSazBu8uyu5IhIC61lVko0MpbjFV2V3UVX6nLD1jlj1VpkHEhlUz88KKAZOGofLo
iIfnxvq+HrMvDCjdP5IbKrqn8ldUZgfppt5eq8M3MBb6I9D9h5aZaqNJoDClL7yrqagXucGe0pxv
XqWNu69S+Z4F1Ful0OQpLwfm4IQRdz43qMJi/zZSntIMLGbldMYnsVHmyuJUWnURWAZrLjd0ldpk
zzv9TqX5yLWg6i9jjGqtmLCR4LR6ZH15woSkP1stGg98EvHvuBkTcQiYVdJcGRjQ4Sowj8KtEfgN
+P4l/xS5FoldrBlaijWYSFixU5KEZ6KJOqBnSm7atuR4RoGAmmdCliIFfp7A7P6YveFcjN6uN7Tv
kMDPmVFyXmyncHcJJxPGVG8baUFxouDhQibVeFYF4Js4tmntsaR+3B0GJ/xTFtqcSkO7KOt9HEwc
7XbBExNiz74stduUtshyM0hGMhfaKU3bLZ4HfNDysx0NzikCO/eiLz5SXxXnZdEsaCBdBIiao28/
9Qh4l8X3kwd+Ckx7eK7stSHaS5Lm9bGcCvMa9z4yxwlAo5xuWt+QY6nXOdG25tzCJNEIpOlEiVeU
+1gPnBU+AI0ADS6Rrug0CPAF4r+gyInEsQSWsqj5BnY12/uezC5zwT97IAlR9KP4gew12yVMMVZO
p0U5cpWGUBhYRVu96uO76N0/va8D8KnJzEmNady2zui+1JVzrNSkzvkUDyd/kqSQOC/NMAZPmmaI
9DL88eQXRN9d4+f8204S7BSeaH/YPFMbJ4AgwCyyI+xRolVWPtcJtJ25Yf0jO1tiBa+Mq5weblmT
maBXQPEDbu+2CAnMKF2wX0i6ydqrdGLyakrQeATJHafdfvlNhbb8Nhd/Bx140y5UzHykkunV72hz
S9wRAMhRKVhA546DNr6NQhbctefRfmVcnMafSEsob2bkybnKC49phvIFINmPtjkFFl4skbbmnhtQ
ci7Up5+WGbniV8Qm2tUcPG8ftsOnkrpxyuclbisdPJF804ihOWsjoXl5jIWJK3J+4kKEEh8qiKCD
DB3nZai4IXGZKi+RW5QXzMLJWQBAXGAaU4IQyzG6Dp850hNc5GDoOVYMZUY3P78lSHofPv6UDRFE
5JLOXzZ149wiaHWND0giKPpL2kDLw0qBxLfI96qBjAs9J3gOO2uKr2FT9b+Bq8113dDsNSpajIhJ
+dYwz36RVbOy2L4ccpdgJiE3if2Wrm2I5ChAO3aL5kWjECBiMDzhgtmNBW/hclsaYMGexVCB2kO5
v6OhG25lEXcXiP1PLyaSrp+C/uxqxbEGzgYd2Vv3fLRPObgyjlKWAPEONkIQrFUfFvDx+aFAwBLe
ULb/JJ73U08MPApM/S+WDyagHkDoVG1hPKXZg8mHiqulGcZ6L6weblb6tFfz6d0KeuDG6WtDg/cB
zrPe+XJCghPG3oE4s19mE8AhdQoHm4h477MgeFhVMO3hZONuATbD/IttibZLey1wOV8tYK3XCdOf
n8+R1dp2se8lIYD/qAIWzP1D7mi6AZ4GefGhtUAEIDKXiT38NtLoZ2Jn9guWo22Iyp/boG18GE3J
8yKO1CzDixUpmnyIrzecWHcRlfGLQ+m/MgYY+kvac6zn8bE2jJ9T5sp3AdZyrScmH+1RzqlA3pcT
ZeW1Vlj2eroMGAhK7yBGosYGdXf12tu7Y+rhxDT/cUqyUAXB0RbKnr2jIEAxu3xNNEaHtg4f0fLg
tZdovAyEI8cYZuqiApsKaKelywettmL9Uc5L6oynNGs/iwaSIx/i4nUyESvxBHfrIo8NwkLLR8ll
829ScN5ytbIjaW8w9eEVVqbBjW/AC+/B6JqQrmzr2CjPy2Dl79Lvu8zP/h52y7GX25J7oTjBqGrP
ORaLy5B3zABbceh97UsDJwhhsQvWiJVmPg49jsFMENz4A75A287uZCDl974kah5D2R7y0zuHufPz
aDNKu7g0W/ZINDdm0WrfTGei5id/cefa3K9VYX3oyXBjrpc8R5tkdwALf7rZq2+2QDnrdGPwEV97
wLjOdHVlsXI7IDZF5bwWrtvi6FftxTIJsjclN1at1+pbFFXQFCJ+jW2CPzBn1AOJKfiGsDM8weAL
X0y/Yboy2dXOauLgbrlOvbFkqm06uilrN1PTddSMA+Gn3nVZ0s7cRZETnvFJVtfORzQHrh71n0f4
eKXYJ7TA6m/IS8QmzBKKM5VAKyMsjhaU+4x9l7E4AlSeGvfpkUC+ChtCnnLHDK71XL45fvonLgr4
pBZuh+UNxaWV3Wl2tmcGNqcyptisCpw+qZPqJG4wzF/X9Is2MjRLl6Q0wLN1LSbCk7ha61x9zzV7
5NnJjW06f+4yhc4QNR07k4y7efSozHXlNp8IgsTOQyV3dubFLxoAXsg/+5YzE6FP6Ai2xnkrWV55
8yaJOA40l9JBVc/Nl66vvJOLGwIJKfD5Tmury2gPjNOIMVkvX0q7+hm4ebFfbr3C9hwcsh1tGr9k
ulg1sXcJdK4lZkrY+/IqjEg8Ke3kHMWbkeHMXKcvmCTeuh+NYRF8WsGUbDXUMoOpkOWX2oH5bpXT
/qWNivytvsg479duVMOBj4x/RE0rlP6P96rpxT3QuuSHUSDmrzkqUG6JeztU6aHx2+ikwONec605
V6PxEmrOJdSq4dzQA6YQ49pQjfSmokSUa91SrzqgsWOae29xatncqKg8OMDtbQLe4MUevznQEW7S
T84qSZvXCls0bcfW3oNTq18FMe4u+qh0KqyvXsKSH+nzm1jAZDKgf+DR2i4j3dyG/FGkuUYaWEFf
nlTpI2C3VTrPpqbcM7epS8uVnmx0teSRmk+c+YHEeXkV2gav9OJPLY18p8+i0v+UpVUX3/WwyDCN
DcYJ9IxBHgD56MNL4TbanJcRJxvo8d5KaiNTX0Pq5d4cHMFlpjIfMTQSC4bbls8mfhNTp7QYQsBf
rUlN6PU2pGAsm09q5PFQej7pf1ANr0Vn/ZOGs152/sqh51qHsbPyFIEwUZrkB0+O08POcW06JQJB
18wYxLF4jgoPAKy+cVrX13xeGuxytqfoZZJFvBXWaL01SSt3sQnfjtM5vqrKEhfa3a9WaLFrELxj
DE3yXU4HO+EyUyTQszEOfgSWndxSZI9GiCvfN/lq+SMK8jd0FBaUKunjxC2Ef8mcXLvkGI4duyYg
JfJ9cmtVfBCB+QLRVzG8VsC+lsVqSY6JWx3LEOBhYtvi6GGTYXJQBzwV6gK/q7wsr5qwuqtwig7M
/8KLmzrhZXmVTmG6H235NWh2dWxN/Y1Z9HBbNh/60PUqRDS8K2TqXbUKSMsUm5flK51exBrwZwTq
le2+EdLOKI44PUDi5puK2fRZxNJEhT+/NJPQXZXzfj/O7bN0qeTnxVYwpTK9JejX/+hHoid6XevC
bV/1nNz6uyQO/KxXmfcqh67aY3koNxnx8ACJOmxVbYNDqvTg1vpWZh8lovHUbtxzPi/WZA30AeKv
OENCipPGPGMRMc69163psxnHUIMktHKQTq3TBvx33AR0LufCXUs9a+MrBhvLmHRZMPeKSzJ+jRWd
u2XfWBbl9e0RtNRr6LXUeoTCDkOdfuj0UsYOXGXcVDvPSWxyFj3vxqccvXVS7Je3wHNttTWYbgNV
1F0U3SD0t2M4I+F1Mk2EbTv7WPbACZRyLtBDBn0XCXjfbhcAaftfC5Ed06k7eeaAV/QWBpC7kUuR
4EPe+msQnF2CVHvs4Sr1t2GX/Clm0OF/C+E8kIXs7qUUTMGKDP/kshiu9ta6JKvpTq8/LW3bAXt+
YlMAk8IYee31nvrKQXVFZaRv6pREDotn8g2l6xpKRPriYtN34VNAh+rzTevEpIPhNMd70kBUrBLn
5HiascsG9U3wN95cc4j/LtWQ7Vtd+yGq8Iep+dXPhgx1BqDDe44reytlzOxfglEbpGujn5i6baNG
80muZLWxw057dhxnwZx6PrWW+G5laCWcOiBKVzO25H+DEifjnX+aUVonrqYkrFYOYlbsHsdx1iQs
C8qw4qIxIqsN68gOKZhaI5oA+TIXNESu8ONmuECQi9RgVnGBm/XJjMxnBPWEobd+SiclT8urZelL
yLcalxPfO5G0VF8DYjlvlWQ26HVjs6s1Zt6E3d3CsO9fBDlMOE2Z4iqnkTg1mXZ4pRM9U92M9gCT
MB8047/N39wnjTbMXKzluciPo0qP/x0uJQq7Q9rDnHlfCqWACLBHmRQPgBPq3LbWcFhGRGb2DxgT
e6/phtwHBAAzZGqCE4cU5NCwPdIL8W8dKcigWFFIuZW4RXns3ZNKI9otBvuTq0DuHMTT+2XABEMo
Ozgxo1zIbtpdp7JYpN0EpzEODXOGYnnlH0qNrKUpTjeo+qrfUfsFHso/eSkDf9wS2TpDM3U2Cp7g
okw+AeegI+zG6LGMhpXyj0H+EygQDjl7or9uvTpuKkgCnLu7snV/W+Xk3uAPgQXhKvWUyJk3rfCe
bd1Pp9gKZlUZVdNgXDvbcc/VEFB/VCOJkTFl+ebvlM+OXwHu1Cd6xlwEIIrSDJxCAiLbkhxqIz41
UFLdMQSH5c83CB5UEEP0bKO5e72onJIELoLbKLVd6rVlMTx6+FRLdMAnd+OGcmzYRH26taP/GmWC
FDKfgGvIcKEAQweqpJPNVxe7mFe7eWztkUugMfG0tHKaG4Kkk9Z1+qwy/8uuMcvpPbOoovU4/blP
qnJuOjHJ/hl3JV0u4LZtw/9bzn0IyHf21dU///vk8MaPJ5x0lVhZfZx9o+tARTqcQzFR2REh/9lm
Hg16mw9GyjwPClr94tBIA4LgZxyEttzmv5fJIcFCpL76QMvsoM7OeYYtPAlh9g4Dk/RGjh1hqaFc
m01dX52SrnHqaP4+ostDIEHdvwlF+OFkmzzrvBXDnIpej8XXKIhucRm57cNEK/5WA1If/YPO0GWT
ieJ7NQcTWppitBw6ICLSDARtUAz3IRxu6PuSp262vwD3teSdxsnTa0vaU7mugwJUa769+zIYTf6O
C+5Cca/T8xJkIKJwu3vS0W4ZkTbnAT0bmJQtKXSYedAJQkjPxB9db0ASlnO8h2FKIFBe908PlsSI
3ODczo18KwWbkdlMwGlInQQd+NPyCulOuvYCkpY8efRzT1yWJaAOOkN32eiBlz5roQhOZd71Satj
O01JfzYp6zeV5oLxtJr+DD6jO3cO9zdzTlmMNKnQ+gflVZ8Xp813oZvnxzIJhrPuy/6MdvbD63qb
+GX2+q0/n7TLYleQuE2NqmyLAtjfF25VPUQnGuwaqiTa2HyB8jyesjBvD381eyXy3xP5JMUlhoDX
NZN9s2c4Rt3mWPDMpNw3lVBPBW19q6dFDf6i46HL/VmcFKXRpre5Qfhz+mGQkGFY0nR+r9KwO09s
faupp7WCiOG4lNDLp1bN0ZXeSJ5dnvC5mAh4hBLrJkSPx94p0JOjZfn+MQUGfm5KSLyLGpQ6vt7U
CfMWxFsr9vLpbM+3h8qX3sUreUbowOyX2Kc8TS2UqAgVZ5GGTSgVwQ8wyFaoGp09FzX2Fw3pFyxX
8gGiQ9DMIIQP+HOrPNLHZ60PTLVUEv2Vh01+neyhlNG9xbwOT7Jxtymp6A8kT/oOBAGUw6o4GGps
qSZD+mIOyddVxygpdHQX+wezcFHJUcHtRntXJGS6Y2EzLo3stPXoK250SVKdpOKitHX9Yjo1WW/+
/aDFE5NjTBrBKpZssXIuksoepG5ahi+tY7Wb1nLaV7SQ6qWdHlox2qdxFvLEAY3bOnDdq8E2fcfF
sk4zbbW4G+LC1S6lPp1av1KvuYQjMaTw7FPsvS++7hw9CaGsgRoJcN0U+2pU1JdIVWCzEQynx7+8
1vQepE/Z+44S4Sgmiu9m4nghbKU8Nm1s7dPWbV8qKzL4RvZBaEXDPoblpHczoNNaekCkahJ8kDev
qqtRERmSXJyp0pE20e6VlbgTehXv0BkRqic98tMWVktWMqmwfA3XjeXeycJjm5OcnssI0iGLfc3Z
ZPzVBXrtWz/2+jffpH0h2R3dxiDFVfM+mdU1jywGlpegtH3tU3BGpBiQaBj89jkTydwV4jFlJlFJ
qHwWRl5QBQfTEfqzL7v2hXnk3orAmjWifwsnd2/LSj+0XePSzfLtR9Vm2cYaqMNUbk7bab6kJIwN
TC7Df38SruDlbUHRoIp8WmHXXD3NMdZGCXuwbWTJR7jN/7Fk85v2yGoZj9SR4z5AP1ESJBc121ez
mX60vKprjah0Zjv7PjV+GyTpcRL5+n1ZEpvvnOVduy5F+HsaC/0tUob9ouDs8ZsGXj7V1qstTQxU
g3LfIzzRG1Hp0ABKeUBgXn/q2P9bVKjvTcEm5EzWTTPUGTJ+jcytdV7Shs50OQybpISpyoVKvkfo
S0m6rn+MtsgORhGqd6F7L72fTl+9pz3IC/k9ZCM7z/wPrYyWb6IXF+FLhNETn9mAX8wLjVGsc/Qd
UYLKLVcM4kQg4V67pLovBp5WoAktA1IRNGYygFThrVS58Y50KWfsMFaIK+R7l0u4s8Jsb47VHIYR
NWA84/t8vYVa3MHnxhW/LugxcIPNgVDyt+ogbOuZhQWOb++EZoQumvNfVRl6HQ3tuoekyh4Q+4xZ
82koKz/qXkhoqxHbtNSBpnIfBmc5SG/TpAno/NRyNhpcvqcUQA27uNwJF7UenvMruW79S8MMjTxS
otiNdjfx2DwwxgXPottywXJ2bBfNaWhitKlBiKMWX9NTSfW7ozldmXb4ahC8ve59YL+6NDLM8Q1F
C5K0Y0kn9tja2XcdZS8cHXj2SKTcJwLyjKw87aeKTPvkZ1wfvBkXqmXZH1kbQDWlST4nFc/a1nBL
RJ1tEiNbex/0CD5SM8F9WKG3txIWHIafjs/ceNQJFfS5gqxjoEKrSJA1T9hn+DZgZ5/d3JuxdYp7
7unwNXnjSTivzL3qSbkEsBRsHUlimRdFTL8LVyKHWu4EfCoRtGPudMCF9d/CHKcDguv2YZW4s8Ny
UoexbV6F0Wj7Za+0IIUdXS08mglqAKFLKpTQSoG3RuUqSgiKsgKHAxqx9MsYTk9aJQrSRLv7b/Ts
UUWv8jSu6GGhJl8ew0Ja9l6MSOwQ0ZES4FqfI9K1mcYWupd8JN5Ck9HvPBqzTe7bSJaSNIbpnhyj
tq+JdWXSCU7nHg+WcwxnoVsYtp/zw3Mg/SWi2B//5I3w7yXJfHfGUimWzpSIxfnPFANChBvyKpVr
3xX59pDrcsYJqffmMHuiqC2ydwZA07q3U+d7XH645XPEi9u508/QaPONiJS6qCF50Ufth9d6Nlqr
TH6gRd7gfkpPaSeScxBrd9fNk4MkKuci5qUL6+wwRsYrf9koVmPithvQS/EmiKdsT2uNHX0uH+zE
cfYtZ+96GBzrYRFT3M8WmmWxZh9NCUEVnmx1yemqMKBmYdKpXWFNf5B2uIYupfbx/M4MmdJm6VGw
coCVnb15Ed5w8tA9nQz67LsAZM+KLpG4FXj53zIgrDuDkcCWKlAd+mmq1yZ2oUcn0u8MjsQJD5D1
WJZ4NK95KtqDDVKo6Tpsi7QgvCaNPtsZzj4mbXS2WyX3bSTDs+eM+SaeQh+O3Ai0JJnNPW027GvS
4o5LUycG2d6sCDA4pGllY5gaymPoNhdzVpI2jOBJjayPzlxKlstQjGS/A57dfZp68ozQUp6XV1ov
CGBJ6aYRq2hVgpguwxPjZVk4NYHYp8hllmsrA5N/b7HGQH88IHhseK9dGrodRct16HJs7kA7pgAd
lW8+DVos+6VPNXVMgmkDkxndyGONk+LSjtGxcSRIL2JzDKKpayrq6ywFX/Wu8SsFfnReliQ2/n2V
za/y0qEvanRbR0Pht0bta7YopoBD7VqVeaDJOLoa3UDCNrmvpDOsZMP0qEPJ8XS6OWJhoseMeGSj
lYF14T/G92XaRLPLpL4S3017ZJBTaKfOHqZLMms8lmX5UhS/6n6szwRKuISIF1V3MczxKQau57TN
f9vV2J+7wenPehsOBwe+KPyqic8CF6ixlnVGlh9fK/0ViUF9Uq4IGZAHXcxcN12FRU76CmKT6GIP
eTYPPDhCSJoJICMnuzzwdGIyG+fczQsqJ+ccG1xBoepVO2UQRGXI6e7Fibz7KD7vAc3jjW0jSJwC
HMGpV840JuBwwkiMmwGBwHBHxuy1RKBxJ6VpvMGBAmZifkwxsEfe4+ZgWd0HRkPrYOMyfZLmDRSN
bcqO4CU2ybfMEZAE6+JnSk4VETPQVHOPyW+jXPOSm3hUIqKy1qE1FnuzZji8zCGWOU9tVk/un8be
bktGDmE/8CYm/Qk8u2yQH/gtk0sCWKKSseY8zhfzsnT/Iz939uMQYc7LYxQj/2+pOh8R3UgemAnf
fbcMGHoLda0vqZSZO8hXNCEkxi7CODsvviV56O8BrqJCaGSgtqYKcNrnA5ysjNkyFdppWQpEgacW
NgJKaaaKTb5Ng54hjCkuyzKYrbg0iNAvcqCZY1T/Mh90PYQ1ErtIM938lirTXDU9wlDPaEwSLQIL
zxcfV68r3aMb0yf+X1t0eYVlBHlEY8ZEcf9/j26LapNQD25HyRz1sKiOliUekz+BAmblTGny4jEh
O0iDB2zCA66nbvuzT1EK0FR+RX/1EWg0iiNyZVRS2S9ajVVfdfPvt2xG2r+CW5L0jM1SAP5XD4bx
dODWrh+Xoyg1sDv6kZq2VWV++aEV3RZhgdTsL1eY1673klObOwCOvVxu+tki4bZMtZa6tOMWtjIq
8EJWX5F6omfZtsmAxw4iDk9B7xmw5MmZqnLCdQy7MXekt6Bgc30uSoMlNibYkiMtkSeaguamtXa8
Q4QAMqkdHYh6DokILk48YLR6+zuld6wwVYAnJ4MASivmL97ARz203mX0/xQzQALpTfgOHn7gGaHD
zwm8HDiRwoyE3iPYhI7xPolWfi0vkkhs0tzPKbJi3jRmrf1mAIG7lposuOURJDD0cEEIJLnQcrYH
ZnSmR5YkRHKTkaQwvGSlgW3altBz8e441WGwxxPT4mTbjBbeVZd9OnVH0q5mRYgbwGYYa8Btk5u5
L03mbGnDFofRGYEqJirY/726g8UiYHNu+ef+lJ8KVF8ojNr+Es+ygWXBC0k3exh3pME/9dzujplP
pPemobzFtzrrciA+eyknlEbIT5igocNGxZ1y/mvSgRS11I21q55r/ZsRVrsRXtTs+lqsVWaDUVLR
Cm7wHa9dS2MYWWfETz1jokGPy4OzPDMEakxbe4b0OYUKzta8LK/6MgjOQVqmu3pCA+/NuZyCHLwD
SAiBfytWVx1Wz0E3wvFUFL8WAePA5hzrvGOdN/5IaBSsR3TlK88setwEtocGhGUIwNvDGvU2xZDX
O9KICq6vo3vrdR/E1ZC8X4/lnNWwLFVE6BZROdzLYU/LgpkzPe2pPBmTeahmJfeyBMUcHOh4N+Vz
01gnNcHpvRDdbfzfkhIf0AfthljWX+grMq6N/Hvufg0c13UHjS0IYrJZAGPx4LgeEjqpF4gb4og5
5xA2pK8RMeejNaJLtSywufx1q6NOTtOGloqIaQGGYni0pe5dyyL5Tf/aPtRW6T/x4WlPvNWHZ1kq
1Jn4Ya59axnXJDCzY4YG7bj0o6OLr3v+VZZAjqF+InrHRLMaIhN44FS7NGpLjG++KfdGPwyzjJ7+
99K8mAcWCYl6h0CU+c7CKMJsK8y9E0nIpPni8Z2VOZHO9teWNe++8PStgwH4b/sBowG3GH5ucxas
L4ugRzn8plATr9VE0C4ySPM2Em16IP+C3AHXufDn4gpUDm9V/g6MqT/6bXlhmBBe4vkBWBZ//jLi
JoS9MOqQEFugfgutP/T5lG6p6+ZtwPplBNZDmR5XlDot35RW3EqjVy+OExOyjnwB+a7hMsyz9W1F
V06zR+dUcBsCzjV3/TQz5FgOjYMSxs++1Kyni/D8CsD7snyV8C87z2BhuE32pk07A/dhY7yXScaX
0Cf2joFdhvlDNs/zF3Flk5CbFLa7EVkmb+I4fA3qNvJXqOr/CDuTJbeRNUu/S+9hBseMRW9IcB5j
UEjKDSxTA+Z5xtPX5x63rqxum1Vv3BhMKRURJAH3/5zzHXkW9N6Qe8TJHbhWRFW8tyiZFJtk4nam
t4cZcei91GmBTC33ob5qGipPx7UlPOdAKZavZY8z7dmvI9NusRzMkpTCnFSdu23TKDmTJ8ZCJfeu
09otJy6hxxj7+CFsq3/WrFuWzUzede/VuIbNKV4EfOCcSzP+oVA+tyyGt1c7DLXnqJIWqRC/eZTa
MxUAenjMKTbeOAuX4bUFjKxBp9iss+fS0kkrRj/ZVER7CY3yq2wOZJKxGXJZ20f1xeIs/WMWkwnQ
1vSId43JT0Bxcyg/B8WYHO3cyfg/1vRYRuRPODOA8OTRMsT48UVkv2l29UpdQvjdxH3BrxqmEanM
p1oYy8LpCaMvwKyPrRrua/5ro3kWQVGrvady6NH81iqtOCp3Wa/9VRi99oqjBNgVLY5vpm98K10s
VPNIMMBqiVyTkZ92K22yUwBbKN1U42wGutdEZ3+mEAtwFVjh6hd0YedS9WZE5TBtnlY2tn93lfsy
5tkHFZ/WMVvW+bXkOMshSd4mJRDKMI12P9XscnPeszbn/hfO0vZRaMmjt8vySKOxH9i1uXzTnSKo
zN/kJ5zvI9nHvZOPlFrQKGl1AjpcSW901JcnTjLrRRv07KnLFF5RODBfMS8/1XOul11mNh3HqvSR
PWLbzIE54/3XIj0YsqUCL9+GcOPC9lol7i997dFDQU0PiN6oSvnIRI0TudE2zs1Ab7n18ywbQox5
7zZdfeXsXV/XdcE16dMKb8aoBZUX0U8ytN2t8N6yhuzFIN3Cicksq15Mdtd0VNqgdrZ/wnONAb0V
EijFkbx/m9PaLLfQypZnXBpsQ0bellheM1CLYN77ZdWORgYv6I/o7sWeRQsvVDBfdOTek+WqLrXC
oSOZeN4V0/lA3Wvf7tTz2bAlVqPfhsyUQdRC24YL+wO2x+G2ABZNfiMPL9iyc2LtRoPdmtdPFOQP
bRs1TYqSZSa4MwzLL/y8t09DRE67xqksgRcwfe0DzWGQkVWM/CtEhczBzk0WSuw6htsbJTAp2pp6
pFsACXwXYqI6GqpDIgzjVzRsQY+3/0R+rA40toHQExCCtp8IAxpS672SBhIpKMSdpFBohYzWh9kh
5h1MRqzrDzPjxSPwDpyuHIT2K20rYJS48TYyfq+behFYSzsH6suBcrXDNLSg29J+IVuXLCRDcyRc
GBlQqhDLVb2F7vN9GA3KUtzkxaGIW2J90MGvHH+c67A1XIP5t1xU1qHqUXlWI32JCv4gc2CGbWaC
9SUndE64t38XWjPe6NMSUA7TNIAG0rjbRMvyQ1n3H8XA5MXX8PzAHDPv46TbbFi5PJWTnVX8QmCA
aqlhnUjWnAqacPiU+1+iDvp10tOC6LhO/iXDMo/4U+FaZcq1w+ggmUDZcrGSYbm4McWPpgmvZJHe
mFi6ZHJq5c9tl3/3s1DfqzNeGOaYrCoI8pN3mPA5zLMo35KxLt/wjGtbo8jZq/WG8bZk5hh4qU51
wND80obReoXErx/nhOnoQuDlddHRuAzzr0QYySkew3NlAg+kWeAn4SgHthu3lqYm9dTofXNNF/+X
ELwlbOkiUUvhvOTwVM6ebuBeJhYkgsnVaBiVe7R8GLSzUZQPW03QQY1EMI1KoIeL/tGm/hNnS36q
JHLKtfxfLT7mvS4JLR4fslMZAnqP6GsbC+6Jn2N2wZken5y2JN3dULcUjAIYsiZuUXVOamElC77V
tGs7CiMwCRfsGy3PP4ouxKjSLy8F17xnNI8nOI0foCW7szl5GE7lYuXWeG5IzdUGu+pQGAShcNQ+
E59hqGM0f3PhAhDehV80ixTxIi2JnFxZXOPUj/lymcLlC57l8eCnNf7GUBsubLfpLE9JdaiszijN
hEWY/nDi4a3i9HEZS/dqs73eGmZ9Vz1gGJu4cIPng+ke/ygomr6mfdNeBKlp0m7WNwRvfI3jHJgl
ebOpowuMsmcamLuuOogV+2MVOxjPiTydgIU7t5aMTt8Mjht4REANY/QhrLKZMQugPAA8hvIyTJW5
m/vlNx1dob2zkiLccsPn+L3S0rsBN3xwLNc4J9IHlmcpnjSrK4LCwerT6qQaarmUsKs2BUNoCB+d
iT9Ohh6IEecIUxxo+ti2znZTIfUKfcRw7Nt7Yj/2mVG3feacZe6KGgq5UIcmWniw/Xm/sPMa5xxD
w1k9ovwTL4ai3szO69iZ7R6xUw/6NhsDNF+daQuO+9V3XpjF/xItEdZGC5dT5cD4jHs4ODWuALsz
nwaIkA0Y3WqvLD5qQRttZJNuvGPUtk3zZb12ST0aGP40D1C9LQJigMat3xer219N+x8Vo2bHmt1G
snlnQ7OgLGr4WHH68X7uonvopJx3zCE/ctI7plbvvoTTYp+YIrfsMvZj3Zj7rna++AMJMbNJGgfn
lF5cGtyVVJ52nf2PIaL6QEdLM250d/lCDR66tvRhEiirL5+Pwn1vNuZVlwLuIhffT4mYYQndQv6g
1NvM50MdCb4PvlO2yTh4wPUSRkjwZ+AaqbicaKP3wZzgKHokJ7Ao4oXhXrZzHPs3Kiu9q1K8860p
ezSeffLq6Nlo03Av5M1cj0ngWa3OJ7Twd6hwXP4Grzu4LZPzz1G6WbfziQFpAeZoPrhgY7/4LuDK
TVHT2KcN1TfXdadXXy5dap+TFa5L5Fwaw00e47RaZF/QIQuOV9c/C/VypGHbEYuWW1iXPwtEYmdD
F2ax0/y1uKllJLR/jZNmfsDFeo8mLSIZmJovgLCfAB+cfTdjS2vlLHJk8H3GA/WcAVFCPNa1V5yD
TEFCtDpSKLdeTXvkjEdVdWpd/lPD1H7Cf1S+ts6IDu068y4ihQVas25R3K3lNOARV998HWYDYjJL
ukJ3pfn8V7z6hJMQai/VHNsbGOD5ThDfuDaYGRhakMh/7UeoqFNXlLzriar5hKp2U9O1SNVu9zL0
5jXr7WwzO/AqP7fe+sxepG/0Lfes9aKoIHGMHLXk8RnZi7u3vIVDKozBZDp8WJJeO1WF6QSVrC5S
X5I47s+roKvFLDoovEZCSa2kAghrfCWAo01pd0tN68NZVnH+s/SdJ85FKqVEt7xp2P/xPIjpC7iy
aAdN9YN0/YKDR/+GFXfC8O7ldKKk4b0V3Yg2Wv9CCvIuuKhatDwacEfEv+8Lh0XdH9wzecs84O3H
fDbDSZLh6f0i/gplhFktzrB4JyLdQBeTleYRMGEHbPkbPafGLh/H5qNpymuM825Pcw8quzUkOwdT
+9vEGZVNSrp8Ywa5gbkNbrHHCU//j8TQpnVyn+qY9i2bpgDowBm0HQapOYYZ+QjtkMJFINpcToV2
yGSYNtdq7SyK2cN+GA2yZBVdRrkGIWWipWVUV9wsJygSr8MpyD5giONXE4fhvqa3FveU97TpX2bD
WRFA5O3dsXlal8BH/SWMY8dUpLCoR4JSgy4iTOD7N66fHBoWu39WfB9HNouwdUp4FYMxYlpjxqq+
KjPDuKEhkWqKtbOjcspyIY2Pi4mNPT0K4U9VeSpjYe8Qj2CLWzB5Y/Nsaj3dqP2yXaiC+8iT9tnU
NAoVZXVfnCQi+mWvQaKL+mEc1NA5Sob2XpXPRu5wmUSdUECouTQbplrlRPSxQtNUVktX+lyYY7ln
C1mmRQvaJKjKL4S7ZQVkDbnNweCZjWl95Bx092T6WC1z1rxlI1Qbg5LdndtYA97KCY8cL8JC8m41
AQ/45le/w0nrJSt4+k+hzInbmCuVNWyYfrcvXTyByIEPTPTT/1JRMvqq08x1bxKXeBlxT1/XmWVF
YXQcO96HbYTH3+7K5txLiExoWIxESnuhArL826E57W+rPYHrzA6TkdKqIYktRuT6xxYMNcnrNMN8
xSt9bK3lni+afRwG6iGzzt0MDDP2ZCy4ZDtFkx9noyo44rqeD2k5/GdcSEuzd8BSJic76WCAi0In
4wOP4yvCDIbdAAv7orn9KacPSQ1dGwGeb3H6p9fUPz6PtCgx42kVxlMZokcrKcETDcWtb2djszCo
2qSavZIajejOlkul6yZ0/59rj/+0rAq8ejXRd5BLxUsLC/YCikBKCkUs2cgl+R3OocsdJXC+z20X
sS0hV4x5gfsQHK44aFyS7F43M31Ysq/lHNFEliXxwkSltQKaSExcH8lllSe+lKuMlnkzlVnNv6bf
diSsy+L/FPIcYMrFk8Hn2W8kAwTKZa9NMGMnrgTX/3Y3TN9rDRvyH5OD8jd8Dko7B991D2F9JggU
NtDLqd7S+vUdkDafAWCeF03ef9SCWEVHO2lACZ0HaVoxmr8CAyyuibZ+KYZxOJg1HIvKRrB5gHQe
pUGpo/HBSC5cpkvuN0KjJbJ+B2z0LzunijasIwFEwIJYuSwRJe8gPL33dPwbSsG8qSiU5ZdXhNTN
YL7rVzazY+pg1y1WtlZ9LP4Z+vKv36uzghkHqKSWtCBJ5vqXKOQu+WdpO2MNHM5GGdY1ZQ2JJw5S
Xkw2o8BGS4cS9RyIl+KNwQCuG97RhQPRaHbwyBAXEXN7TsbydZAqnFp4n+bXrk3vbFOcpy0FUi12
suds7c1cEuhDinxyWJH3cmlDwbDa5S6XNyclDs+W9mGyT4QpJh4Du/U7lG/u49Ll7EIc3ptR9fMz
P0DAXJwiTu+WRIK1mpVdHK1cK1gF+YcTsfuIZSi10jTr6qQOdlbX2TOdZreLtzrQkZ8JfFfT16kE
Lq/Oubw+w4E33TMxBmvjLxUsZ0oaGhAse2sa80sqmST4VBKyS2WLchom1WbMvV00O94RUNy/cjMT
E4UTICrIj6QHLQnioeJtIoDKtp+QGGPivI3eOE2fFo9mXN+cCZqP43IrGo0agbQ8UxJzW2t2Xk5U
4kGIzfoMGHC0RrLGoKT8uLhX2oh2iBudvZGYomd26F0BDS5n9owFDePkTFx19DtYjdDfBhTUN9ue
+3vhRjcraXYE5dJbphXTg29geqwEtPe9Rv5DPTfjg/m08zEIwuv/b/O58qLjoGk2kcxZ8u6n60qe
2TIm2neOBt29XW85892zZuay1Kgav4vOHmDxoJY2ZN8vEy6AeRSPTMAeiolH3sM2qw96kTS3YXUe
leVn79z1mWmuCZJGyjYf3nZxByZOgW3aRXsthdqwSQY6g9kD9Nu2MZo3isJ+WvpAn+7M6VBVPXpz
cie5qL8MnM52ZSHy3eqSejfsqdpk/qxdRU1AVNkazTplY+tN1OGZvGbJSB96lO+NBE+m7broC/i3
2ZcUkH8m/+tkzOtu4Fi6+XP8A1tEdCcloDb6BOdqbvDbHC8Zpw6gQ75MhEFI2TdVQzmz3o93Eutm
wDXK267JDHFRnYWakdBa4aXRTtUGW0W+b2PSbSZzwe1Akc1OdXuqRRUOO3r4A/aUeWj6JL3buQys
NgnWUDrLMxtIkU/w/0UteWqfUmpZLkGRARPjUjXeXC/a4HDGBI3qeOEs6V0qtma71CB7mc5Y/5qp
w/8nH6nFkxSq1ZzWQEgzvSkXn/fJMctoA9mtFEcQL+eea2NCP30+OQJHV5shtQ1Kony+jHJcJVX1
Bez0lX6Ofz1C8Il3Gi+/4xL1SaXgqf6mWla/o/4pdfP1wyuRstWPoXfDdhnt8KoQcSSwqJzDeXBU
d67cy5uNMYUEQ7M55UUxL30ZTne1WPWon3AQvCZ+2W4XEVnIb1N0VYs+M/weZXuiVOrwi0QXR2pV
llzolhjOmXGMpGjsR51+9lyQRRsX60jA/Ij82xitl7m3XTTtdglMVFa+kXHBNYFX06m9FCxDy4WN
Kx/pI8BMBGgYxJ3Sxg38ZY4vrlxAk5Hc77TOhbuYvJs99Epj6DBj2/IhTh4hBWVj6+Bv2+byXI4F
GxR/hPBctd5b4uhGADILD8O//6N65Pb0B3xuY+PZOPK3eiw6BDlnQhsXv8seWd/2ByYejLmm2cov
TDRd+kTDIjBljM2Wy1RlsLkaRtJWjVuir+cbb8j1NMItuWcmSZeijcHhRA2YVzOG7dAQhHWYn31B
dnC3DpaiN62NjGBt0f5X1x92n7J/EWoXwelSGgFi0/obO1K7N4g28/OziCEh3jdG2d4p4x/pJChn
V3boFMwdAYKmQrnDPOVASb72cYGZap2zr9OYcEqWGeKSDbGdAgfoVbaYPtXL5019TuLnIsPiaslJ
1VxjmRhv4J0dqiV5WakqHYmMafWwXipo3tCqohdXo7pCpRldSZZSj1TCUZuc7Eho6YhQ5Jw9EMaf
i0VkmchUiBeAH9U09X8teBOA6a7iXYYMP+9v6ianbnfa2m6J1jtn4SbQVNK2O1d8WtVXiUQqrBFV
cCEbwExOVpSTp5ShFAdnkV03EzW2uLPpUJKfLs35PQPcOI6aYe+FwUx6YX/+BAUwMiXvl0fkPzCK
NVsDes3OEml8He2BGY0NL+sM0WPzH4aIZjF5iyBsBX90Ulo6tL0fO3+NQA9Pvr18jdVUomXuuCdt
bB0MeMi7xgEPPbk0BFOVaD1Vafk8Vkw0XejRKICnHmsCM3ex7mtecksGnarZrD6XUUae8ALUF96w
XEHZywbwjZerWlp6l49z3965bqXMtHpugZV7KaoEzYTpTKC+nJpB2+mcvDeeRQ7SPGWCm0RFVSJu
7yavzhpOMAn+rKmpq/sL7lA+KYCWzkYKUisCuIS9nBWu7T/s5zXTxgkzTRlDTRYhQ0+ViOW0sote
u6STkLTpFnnJDAdrqSlJwuDY+E22T5GC30erddgnxcV5tBn4Y6I3N4v8dOYcU2oG6XxauVYPgbey
bfkz41eP9BZD2bqQKfpe5A5SmJnNF25u82WSriXHLsWJcDTxCz3nvt89UmAH2CwKYv6EEV86AiIH
jIUzSloj2VHghVo4gqRliJ/x+zqqryLXfJmj2kS2Ta3bIDXmuDY76ucx88uXo7IWauvki5WW5YOr
bY9H2vwril6jpAbM7DMPPGYNxgUXblnQZsD2x24kfeyd8d47r03KPDDPqx/cspugqdO/sopffED9
jhmYHhdXNnLDa1NhyljeYAaMtzwx57dqTPVtycjoqA/MTjWBvY0of/MUwu1RWtYOelVY3Armp0ro
UFvBVQ5N/JSgBKkXupoqcJP4Zhb3oxwQQKxVBGG/xcI6baZCTNUBXKF1Av50ouTbOq/yaC8PMWei
O/rWH7iCFiHocUm2zuVdN3QjynuXpNkrD09vxcuVBmFKkCCoG023jzqjv3c9PCjYg9q+HBZxxQcT
H5evQz/3O5dD78OXi2BSR2jbpgTJDZ/cL9Ov1AnOx8qDqlMn8T727ZU62a4Fn4j4Bjk4fjChYalB
kdVGoUPW7B6qvKiFh83NDUSEyy3q7iPsBmvRfaltTfD/Huxws+bztoICmjs1IXoIxru6ttZrYvX2
RRhfpwwtWMi3gXIZKL/B3A2/Kb1rTpruCBy7K2DAHp6zaqTOJow5Lh3nxG5RQvr3bnHLVz9OAH3G
OtmMrj93qYAfz14QYJ+XoGZp9qe2ogSWsdLwTjrkhlEB4B7KK52i1altVcGpn9MwubxYAdvl0pvm
cJw9ZumUjbMBRLwKS4sNOl81onNPpeYThREhBy0O2OJhayiaevqlGlvrO1562bBeQ4Ls1/7Yj3hN
kjwf0RkpjR2S78DR31chc+j4oJ8UNtSIddh9FpmZ5u2mEbLB9Bw3sHrTxfiB91M/1E1Uwadb9Yff
WhUkxI6qLzlpwvaXfM6ccjuiVNO1vX000yARW/mZKukER4zDxckizwr2WSLilJnL1e0Sp976rssf
Xv1CaunpLFuRnZfl1K0evCArg9ZWGYLQu+LOgSttLgMla5nbPz43bgAs0j1cFKbTboRFCU0Oa6xE
k6rFGhYO3NFcImg19I5hY94jPbyA35hPpBCA8UV5fcJO+FeMbv5gkNvs2LnpR2Ex1mqzlX0ihBOx
nVHet0rni6oGp03jHUSv/U4S3Otj6Lcv9hK7wVjoc2BD1Y0cMXwN2Y4okl0uJ3DqUSHHcI0L4rJG
E+W0SvGk3A4Zsa9taOEDkiS/5MOxb5Ipv6iDizrCIH3ap9bIXvLJZRJJkxCbXE8zN7HGgDjTOXIy
bSo3wAPEtu6RUZakxxg0j9aE5dHFFU+TYtRR7AJb4ek6bPyZs7rsKGP7HK8rnX7gfaQ1DejYGpJp
hrViFvbyzrXt4oFA2XJe9t6W2EpftG4KgBh4bxHjA7KPrru1ZX5agZHUkrjfkyhB2cvGr3CAvSOU
6wkFlDfj3SlOVSUH+Zn1vfFIFSjhPuKETx1Dl28iJwV828Y7CtmTXQKY7qN2nO92TrVt6gp+jjKb
PmliKFfeVapJZotVrPNWzGxMj48z+3XHGrWHWqy68+kvbdI96U03mEyLt7gFzQ/uItb6yYCKgeZ2
U4+qrIH5N9lbXRPcTVZ3PRF9gv426OXEML0jEw2P7zDY0Gg7ZC69L+qHrvvPPq0IeSIsf94327ok
IBut696xPGOnu0SwfCZrz49pCvHoVFN9nhV4sjbb71LyuK+TEPexH/2gnjY2dLKtKweQ5LA7rquY
VxWeSS3ePExHzk/xRhvin7UeOfvP+31Madj/3rig+lkqNoVEZn7+3/9D4QJkNtuwiH/YhuDI8B+V
pTRPRf60CH+3lByIkzLKH6T034twXQZizVj7FAxRiaW0auA/wV/CocU7s522d77R/Cxg4Zx9Pe+5
28WvBmaQ+yxgZk6Ww3vYwTHvcwm/dZ1xXwbPxg1W1udhIICXg1T3J7FVScSlJY6IOoJo5EKExohZ
XdSiAWEP3KqNt6r8Yu0KAWuZC6q4U1o73lRJB+pQxx6OhgvFIujYtiBGLVpQVqALzEr/1kk5cQUb
dKZXyzvMK67/vHWfunXqHU0/Q3UmaTkndPTKS6QxNX8bnHqZqNGe15C/PfNS9Vt4XgEver4r9bE4
qQ+EEG//+6ti/z9Mc7xdrsnp3hK25fL6/M9yk9UbLc0AEr0za8zquTvucPz3aO0sZTPZ+yhEEf0s
BpLPCcigfHSm8Kz+iN/Fw0P+rTwHVFdkUbLtO81+z/sOnuk45/tRftlzmTmmoyY+/6vpTt41KvJo
o8uIFzVO+g22/Wtior8GylkchSlOG/xK0NHlk6rIRD2JZf7fTxJN2xg2aEYzbPnAcdbGlF13L0qX
//Ocurj28gqrnjPbsSV5jnSv/vCfP6eeU39YPRfrTv3/LV1y/7NOxvZtX5iC6aQvdNne+z9/45aR
DOwPzeigAew9ZDZII7V4DZvq2NainbqRp/OMYQZgVuyRCTaJ6qh4lh5+TbppepVPUEsNX8Ez6PoI
jRYgQoLhLuko7FrM9SmwDMEUBmI56Ji03by5OQuB4rKIf6zyE9DiUjhNHiXfajLDPvXXurJp+MMP
m5hTbFqHAWHHsXJuASw5FLSfSiv/wSx6eaVqrtt6pA2vvN4xNIPx1Y/CHkilpb3GpEOgSaozc0QX
ddUY1VntEUopbJpJAbwl1iEXtRmGalhSBvL9vKmpp8SuYn6rCotjWDcA/xxsA1FaMtJgXPiBvjBQ
msJ+vhfVmREMsBqaTwOMMh6dDsvXJIrzRzu4EEPBbe7YJaxMQ6sG5BZqZwZcW7H+9Kgkfk5WaqPL
Tytb2vKUOMZWbcWA27g7b0qoBkmM9SzkEpGCh45mc4WgPoQa8qkaDq0PD8IpVuecUt/uRJkzBMRS
a5huu3HVXeK3pO+E5lgP4YnsPrKZmeNufDB0SPBs58aRf3R8rMQNT54ufq8kNA9k3jQsy8nyMLi3
qvxDAkEGapU+H4qG+RTjxOlQE8hCaE2oXSvwmtW0LAd+AeeW/rfhRhmjtodnlW1MSSQe1hxa3qD7
J/DHB6x40aXv4yCVQ01Tus2TTBw8EC6HuQnn/VqOLf267c4QYrk3blMcyvifUmsoEans7gF+JN2E
jBIeXXyjZWdrpt3wC4rhD7Osk00CvfRk2slA8VqE5Ivfs7MEJFpTNM/QCckrmV+XWk8PnpwbAtFi
BFmLxt+OmfF3VVU9VBeU8rqBbFtn1FQMLdKjaVX6uap7+zWqVqUTh1AVtVvM64UnvKkeoMkeNlTo
k2N22nXA0XVN/SnngM92N54xsqfFROUH9bzbZsIUvvQdU1gM9uggIUeUSS/XwyRa4GQZM/guSpC3
7OHUR/30NsTSkRC6H+j/+8YtoyuDmBXAOx8AnwOEqmjQfGsJ2COJQJdM8rYLh8NQVz/Xghmi99+Y
nuz3560bpCE46XihOKKcW4xsCZIUcojnUDqCBj4fl5mOacmrUouyTZBC/+6vlrN35jy9NiaE6tZw
NqGMu5kU5Vnpc+KyTrHRR9uEv5FLn07rrOgNNdMIh19DPCfvjk/aVqNVdmv3kXnw+NE3XPcLCNn5
90z6WwoMQYdV+M0PRjvTVsGUeocCj4SM5Q5TYkUHCTRo7M201Ta1dXc4uO/pkNLw6iEVd2ZzVXdO
tbjOOJ8q9AxQWOH5z9KAF6FDdzmqyVfuZuNBYAo2pO+AihIiYykDZ835Lkl2A8f2PjeaB8CFOYiS
djkIBqbbEMv9Fkd+vB/lkDcc4Cy7sQy42h1FM0aRwKG3SLqc4+nnlFXGqzW+VyOGY8Bixk3E4s2i
tGeDZ6nh3UMqDxRkHvgT7SeYJe5uFY6vo4BegxXvxl2MpSKfNhVmT1FDalGAof3uW/p9/ixNLL5U
uklV4igIxv17wfZtgv/zSuJMYW1invW+pzrB7qNvaX5ABz3n1yanoiVrJ/Ooo7KuiJyY0Gcvx7kM
v/WD0sthb+AmO6tltbkZTCnngLkmZ5xIj03iuTEnTGqxFQaz5bLCGRa2mfxyXCm/sohbBqTyy4qY
0UwCtVow1CXeY2nMI1mJ5lp1lb/pOGMfByf0XkGJbZa08OFdpBeuSsybpecD0dm8SK5fCc321MH/
4BBijudBPmo8jEPk1486ZgkuwTCxyavfqWL8Wlj+cBgl0MiSWf0BFZLzmPF9GvwPqwC1VMeMZ3Ei
FteUseMBTIf+PiT1i5kuO3vR/oEc3OzC5T3yo+EQUWGFgJ5cbHuhzZnrdysdWppEuDsxldE9gUhB
zUAa1xbTiDUMaDbPwQXNfcKNLqeIsq4T5qFrsm9lwYxwBf0PeEkc4nk5uOW6XShhLlcYod3tDyQs
1y08KaI8rPGhDqf3NrFIqXTc1kdda09ea4grHSEYCTPyPOUkvuUi/LGgZGGNp29IK80UezqTIC33
bl5WLNuwn6AttFZ/qahR3utcwHel1nmbHm7muk4A57nwUgTWgiot3Uffpv3TGQaUcOeYJzGsbRjE
+wS15gkRGW88jqsAlOGELJd7xAYT+2WwyJA6lrhYDWj6XhDzjcrvmMKWbEutyIdSiltrokVVCsf2
0HytY3wwa1a2155fVsCw8V8SjNEnXIQRDuvqYU2D+B5V4q+mhIbPQP7aFwzY/Gw9kPYNIPbHJ3Vy
nOseDnbEB1aP/Ge4MgeEIAXVrSVN0ouCGM7ERYS6qa263qhlzPqPkHbYkE7od5Wn01yHutdK/MCJ
5Z6cojsQ+V0eTVmY1yS32J+KDDbcRLTAS0joL+EM8W+i+6IBvrYlODsHLuP2LYKYc2ZPlQS25tAR
3hkLSA47v1gQ3H06/R5TYoFrRznbR5J2NFFhvbF0ggZ9B2YsNcz0k15YywqpKM1PtjQqrmj620ne
ohVfmXnXjAzqfU1KrNsqP5W7xrAhQGWxxwK+vHI52Y5R00JTrvJTiHhjR13xXBbCZ7oBpGxa83+a
njyeYk/5TIqbGQeeucT205vcn12PBNUYy1++btJqmx3B1oxn+jj4IIzZE652eCzHCJRqvu4Z0dTH
ign4NoWc/VIV8XrO+vJRzOt8Wg0jusxyiTl3GvpaXlXWWG+8V8d3xEFQiHgi7xb84WZ2Y/MDIjTx
XJf4QJuB1Z5l295AeQZ7/3DjagafUdkIWEEs2FeT95fjZPM1lHOVxihR2wXa+Dn0e3FjhtXeV1zz
QZXjl1dm5gIQ3ZF5vgS3HywfEEg9ZClwQzzKQ8m+0kwnjRAo3Ax1JPRyiFdZWm2UpmHqyc+WKeg+
6lHNh4a0YGuntPzZ9stI02RgA5ne426Nt5pGLM9bq+jq6cuhAMf/VTNdPNRJlX3p4vInjEpKgSj5
aEs3JCzTlTvyZ8z8pTmmdkhMYpf6WjAf3XhDdNbsZToZSPwECEi8s213A2c29ZclFFrAGPmQdLGk
dNFntfEIJhRuX7xoOZCgIppxElXZUXGqMCHARjSMDWHEZKv7k3639O8EDxACjMrGIXenN32S5l3a
xWXUYYb0uiKvaKMJjh2xdFuHAg2PMfgxY46xt+F+UrKXjIyl0D86m2ohGA8SioCWnNfRDw3bzrZl
Z84OCe9M5kAQtxqdiAy1H3nq2R+JCF/jIjx1UnJNynVtUVrNm19G2dGPym94as19SiHkoTbXN4gg
cO/T2N7OyDd5w1y6k/Ce0jH3i89hRWH69MrTJaZnhXxQZJBdeN9Y4JLJy9v7Ws7tEe2AuJfa3yZ8
G8yOy1F3MvtaOO3TLmzjqMt54oS3+uwSurMMMc6bWftm8ond+639j2o01HuchAnMS032iWSyQwBH
a8Spo0s3uhhziFbty8p06dqnRYrfjyazuZntw7joB9+evVtamSBgmTvs8Gur1roOjslkZKDQKDcK
cuplhrH8Df4sgw37Ertj8q1rhjOCWbLTMms8Dp1GGXaxwhqZHZ1bGsXq9mIElTsIjsz4Ce1u2IW1
EPT2FheuYO7NqppfCAwcWTAcbIuW5EcxWr/T0rSuzZhxTDfGN3LKDKKYNu+aqTa/ePixFk6HV6vw
9V1qDj+SWYu2Auwadys4mUbF1JCc2L6r9OoW2dwwDQ3cShL5x0qyiyo9wug+Ayf1gTFhgEu2BVLV
pVymNDDzobyacOMxQwJIUAsBvGCIhcWHAIEzzygPkrhQ2DzEfMah2xDEW0HfVA/TwWQU2pQRoqkd
evSKV1jw1Ku3w77BtLLTvK7ZDTX/kL+KZVvA6UGbLsZrLfm3qYlTWw+jE/VJCSiLLyR2QXUxMeYf
I3m6wuIS6bgeW738L87ObDluZL3Wr7Kjr41tDAkg4fD2Rc0Ti7NI6gZBDY15nvE8fhO/mL+E5JZa
x6f3iROhQBSqyBILBSQy/3+tb+kniqLzibystH+3kBIeBgcUWVWM8SNSrv4rvTtCKcglOmDfIK9I
2fJtb3zukbk+ZgM6fnxrWW6/huIJX+AdCI7Nom8g5g/LjhWju6AL1+flu40CAjVyNN9olEI3opeg
xom2Pptuh847sJ4iUCs3ZA9NwHKS/tBmTkcT2E+3FDARmWBQyJz+0Z6oRRVA1IA8d59qkC5rWQNr
GKIwfYwrnFH6lPfrNV21+KZTm6QhLC+OmwY1vE6GeRNrh9TrwRCNlf0pngV/F0X6S9+Y3X4pK7s9
yG1HAwcqlHWiVYkdYWxFO1/OKDn1Yt4ms7CvvULiu6NDrAZZVzvWD5u6dJpLYzPiqtNk6UuRtBaf
UQbcWu5b1Zsh5xP8UFsZiTBgYJgIcBO2ahPgOdtbuv2Jljb1+RHr7dwnzTqYosRdTQQQoiAxaRgk
QcJdiuJ9Qqt7I9HSQ+3MaLrEdn7SG9Kq7KyqHoUbfTbJvjtkfW9d7K5/TjTSg/gbW37J8+hCO5+G
wjPvoyDf1SlqXh3k7L2P84DM2jvb9uLdYNGs1W3CJBihiydrDuQmKs0HTWGr4pYEtKYVN5hQjHMb
xq7Kbdt3IRSPTLVumLt/4AB7u0Y1ZmksxJu5ncf1N0usq3yxIUq6Ma3aTccvXKhz1BfCpgQOv01h
VAyP5kFzmAhrMmsuPYJC5QZdNkSPTLsqDJASKUXhsgks4rUCa80prPUtHaTZHO6CFoPxMvfgbhXQ
+kPlNVcZHGU2JaV/7p5kU0jvBOUdgXZUlDeVRMDRu5G3paxEbk6UmP4xUwkBap2BF55psSPq99Fp
FfFQM4jQBYBw0tXSZHmUend8wPJOyzOMzlgJAi0Z1jkTAxq2mO8yJvQrfCnWrjPp0RMURzlSRmjc
8vReh5J/YHEHe6Am0w3swJdKFVmXmYam+LvVPJ+FCKtTl+lnG8rAbdp5gPk982l2MWWpdvDSGDYE
qV9xacFhUKrxPsJjrlnySZeISSukNJveIfPHTWL9CCAbpSne5NlRhmo3eUvc8mNYjMmlsOroRcjo
9BUBdnstZcVioQZ3LQUTLUuLdnPmQ12wm5flnpJr0IWZWckHQWNwls0ZmmVyEoZRPiBpcvG3EuiY
n/s6aW+k+wF7iX0M67nOuBzHOxKmyWlIcTlxg/NPhtnn68HA5PUDeWoWSYu+z7kLhc3i0J6Hb2KG
JEZTpqlssGXSCU2SttqynBcxkfaqme3HYjxCdbxdFmhtUb4lcwgssh67PaFJNy0Ti6z0IFao1ack
/XcCO7nA5OwOluTU4BVIjL5nwho8LyzmOkEM2MN9Jp6LlJehYYVAWSrf1iT17owukXdFQYKjQ47n
BolCukHZRKnMw9gfcUPwVdSkbTgdQGeWGHvok812VvVE6GUeH68Zj558JvqSfkxKeX+ZDIBnRE1S
lzcdAh/cA7KAzFzrG9MLUOUi48e41uR2tC2RApMKyOkfWY6SfoC56y1R3/ga5bS2HDjY7XgnQTZu
Q/4wvq2P0TB+qox2YlGIPR43zXvbkLDDKRyTqsfvNo6pX0fZU1qSibYN2wZvHSTkUhtfnSg7luHo
HqPfKdr4ZxteJ3RMOJlQtD7HHiE6UlLY6gadDwSsBInFfON6/efK6o6hUr3khrPC2l+e4sRKd4H4
HepBfRmLPNe2VaaF962efKoHBtGBO9Jqdo3gamPsqYBHJdKJzmKOGdusHvT/dJtb9IHx+hgAe/KJ
a60GvaHb4X2TKw8ejeBdkiZHx9fIDQEZW5Vk9rZZX2xah8NWkctY53O9Z+Xfb2YtPnWTTQBlNH7i
TzF3rE23nhjJQBnC5kavC0lgc7YnQbQA19VictZbcimiVqzCo6OuV6F7zZ4cC6ZYSzGW6uApAfaF
9Kgh+/EcV1QpomSCO60DzIibWwkOjdlRl15G5jwXvaYsEflZxFKY3x1CyIGDoKvIars/54VgSXdY
bByC5fCRyfO8rmwIdlgr+q38pkWkTXUDW/nZboLpxjKHV98LqdJUs7mVKt226LpHzWzTgzl30bEK
/POyCCKV+YtXDNrRqHV9Q8+D1HKCu9Mp0d5CJGAg5TlSAmWkztvNIYKyqKFe1rS4s3JZzkhTG7kn
meuuIqtxXyXoRWGTPTcmtRHcnL9PUmte7KJ7oaJKMcS2592sSou+Nd8WiEaOZsJcwFLwXoxW88kr
DPzKIb17WqLePkI7cF02Od/gDN2D1IhsHcaVdTs2ugkuByRVqtNRHozpK4yb+KSllXVlXb7GGVTc
gLExtsXIpZYhHlgF5dBT+mZKoVf6blLk2kHDE+PRFV7XodKWO3AYbSVPSszgRmr6eADQXVzSUFjb
YRLoUxUKqkYFsJe69yGx2uFGm/NDZDKzIgCGMPq6z+ArGMlDlgkWikFIZI2OxznFQbOj0uqwkn5w
G2BlmjWRATHW9uOBhL+HwMcsyeEnjimjwj2BT8bzQvylYyirfIxWiEe5eR7dbrguucN0uo94/w3E
cr2+Z6FA78Hki0767AnLH518bJJxnDtrNyyVIxkFRGWUR6KNn6C8Bdt6RzktRLqnVHv51fcy9Gd5
Vt6lTnEjyaNRkiLiR00XvpNuWBs/MVnhFfFwH8jsWWKI3+UzX+yopJ11270vyjN0UHtfpzGjQneA
ppMkpMErpuTR0vPPirUXQ0VQwv6tNL0nvQ/FPoJSgUkE0T7NHRxJPua5Atw5QeIIN08LRLhdSqTE
Y+31iRWIjZ5nArOKBK1Yu54QYh1oLmpRB8AEamTuWAPqmWWDIqY+JCBPfpRjlke6UxPB5KNxr11i
EweaWIe0nkk6jB9ST7dfJ86cmOXlph++69EAahNzndHIQ1IqTrGUNB4I+9EJyzjRVD52uCzWQ8E0
1mthci2bKiaOtOwRHy+6BtNLyZsJXHqmeswcvdYSfED1sEvH01LJsGdjPGBUb1f4o0dwPj2LXCfH
ZUCXZuGKIoYmAqKJ91NOC4qB9WaMsuaWqqS9F8K4wwkIH1jKa2mN3tWVkcY3+qZL8MY2JSTk+ELc
2Jr5SUswquRZ5oOb0sQj8WLrHMDzBtkFXoNKASrVwjZRS9x+9J+sXp/stUhluZv0Ibh6xAzs8hzC
dBc8IjZmYmVr94mNtCYL5g+KJLi3goQPooSCcfyM5QBahacll4b5/86b/Pwi/QEYg+jvkxhMZZ9x
acwe4fF8i9UuzYqPpfK3gNT0T8ujsT/rizxBtUigf42M7diGYE8eG2Ykt4SnpmAy5+pMgk3/SFGe
o5zTpkMKNJDzSmL16EdozTu8fU0KC8BqzeEycO2dytjd2ghge+Hp+841/ZrcS9+lM6e/1lOYnds/
NjMeT67htMSFleCN+mYZtXIkENqkeRTsrA+kTFl3hK86D3Wcrhq0jbNV1FfZ+NV1edQa9qorcEd7
8BcrRFgiXCGGsHe+I0rIHWPibmuPArgAa8VK3m/2RM34XFQ0UP6wNM7Yx4lwze48MMAHkwCz0RTQ
WaCnd8fCIntSGg5CoonaXBQOyX6MhqcB+99p2TQDiR+JGD/kgEp2gXIXLJvQoW5bpSn6FPWcp8D3
MVPTMI6pa6uBYxk9DKX+9ezsKnNqymgqbPRPIoh3woe4j0udhQATvPUijV5E0hN8Jla0mHLxi9so
PnqJ+kc8alAFOcJ6Rwmxy5JNwnKceBs/jg6LT7NShXskaeT8Wkmxgdn73ZDbtqncM0W9MuEU/O9h
ld2Eaftep0OD6aiyQezm3nXy0MN19nBqdcvmhMZKhFolXHMiDOsFMxmIwtg5A5yQZbfjDKybuT/l
pSSAdVn69Gtc9vYpMS6iT7JTVPqWQB9Dr7WNUHaYatr3Y2OMCUyiKQUfQ49qVMe8X9yRBm7DwTbd
vSbcqeNLp/IuPGaRdnoYvDZ8EFhCaOLNkuVd+y7IWNiPDYmfAAfdDe0VCHzKGE+JKrvW3Rtf9dYg
+vk2ztvqgeb573mTiH3NfeREw2BbBC02pJFPm5Jgs4m9NAfv0krCUljkbHBqTCevAZXXVQNE/0ij
ibCE9NRGhLM8xbeVhONmpKK55e7Vn4ywSfeLjSTE0c5kOzmOzIioMtAxLiKdiIfeO41L4yyNNS5B
oyHCSUaXQm2crtw6kByPthLuBgrd1BnE3DK9x69DrVmPBbouCyJRqCyUfoAuryD+sETb0kD7v6FK
vdbjbjh/c4hllkEFPOG+qmI8WOTzfzfdcdRRDHe59LAUippEuHG+c4fIOkemftvISG7AlxIjpwNR
rpVGa4aJsUEsK9cLK2lBhJCzTSclRZMUmpktCdxxyzMASu04mkOfHVQbZ1mRdmp4YHHLfTvkbaj3
DadlE2fOcHLm4aEC8/RTE4yJo7fGEoaKR80vNKX4iy0qc0YRvg5Z3ZJtYdprVCAzVl5NXHsvG3c+
cu9taQMyg3VIN4UzbxeUmJEahctGakETWW1S0+03AlsIl325d9WccM4hzDsWtbpVaQ0fMN36Owia
J8dIgzupNnDqgG8Es37IZ0p4Kf7XDSk68jZOnGZNbxt35mi5tx00X8ulXAA+PdxGLcqHxe4sQczS
9Vzsz4E77BNnenDMXFzibLZ3/EXhyh0xb2aa+RCwIjt7ycDGHV16wi9L1MfiRLUBUpP0WXlbGyHr
gbXDKnSD+EL4lLVPQ+txgi/fryb1BQ9q44+Ia2AxZFuSGagY0zFbXDmGqrLUgznQLgL3jkjglMyx
dvRTMMeKidvTeLhtKt+jo+7mu9ziWqT7kT8g9gsPeTbkaz90XnqzvodmX5NRcDHpl50XZzkJ7vAz
OlItZeG/Rpo0dnOFENINcKVjVfQlgE9QebbqpS4bQ/C35oWkvTKjHzWVXXIBqEQWEpJvt5TaJEOk
rHD9MYLKdjsFFeHBfYTXbZh9Y+8bw93CW/sRIy3k9CVV3RUKZh3AN7DadsBlsGwQzDB+jQPO3I47
xZbWAs6ZlCj0xEVzjhycJGTNsjAuWN55oJt5tkiZooe9XVKXf4gdAxlTYvPnaO0vwnvmWM7GL6jj
hlwg3MCdGcyBSF+BCNGRsZEMsQZSOssWeraPrCrx648+94ZdqfxngIQGijLFYWwsIt8YNaiOSRyP
BIVoXepsTRMZpVuV7U2A7YZ0DhJynV4QTSEZaiDTUAV0JdGMVJWfSYx0d1kJdWMtOoT4LbyinGTF
NPycImMBvRE516GIzG9ytrBC05Y0mJarwQoOhjI6aNo+sqKH1J3720HYFKQG89lkSXnpHU6MwjeD
W07b59avXutAGA+ObeYQc3QH9DBe+RZtxFoGkbW35/zLNHG29iTtosSu0BJPlfJy1cHe0BgbFuN0
2umk8OlcpctEJAqD8RKEEuP0YIrN7HVYu2lNb+cSN9IMrgyJrltiEO9HSEh6TnlIFPV88N1oVwrE
/cvGUWOUXecfjA6FQ9aE6kNm/NgcNVu6cN6lAWBz9KPwuOzxJd3HAtyY5cNGjExFkqNS0s5YHtqU
iz7VuvLO0Dr/VhL5hEoRSTXl8pLoxTUTqJGyLpYUM6YuoIq34FCzA0ma9wtppjUnMrX1YuuCrrhW
HULZoIyBi0MZr3sA99AUQ2AsdC5mNZ8QqCbObmWdA+r/hwWBY6mK7miM579WFQobDdvPWk/bs0xH
WBakCB2epuH8WeOGBIw/t67SfYkZcKAXcHCJIFp3ZC10U9ncpUL/kgf1E/PsnpzngM8xA0rahDIl
sbqqzqifplNTZPWq66koVz3As1RPuLBxU4SJWA8j9XZWMP6OFSaHVLAs80PsKpzqjjEerYF5l8sl
unLQMGNGB0WOIGmjSRjM1G7wpwd9ekriQ6HsIomn03cNHZK9ydc9jS5rgMXYMYbN1qPnA6qRYfmf
HCbvl8PkQDyggm17AMyk4f0qvoxbHVS1zdJMJ4FoBQt00yuZ3rLJ7P77o2WXaeZELt+JYZUsQtWt
WDZOYbYMSf193Kp6dROWt3YvxIHCDqO7HuF1oifADaJU3b48hcctSk5HRCf07clniBHVVBmU8wbM
T5AjHMu0oYYsxc2aRmZ3M+mI1DwSObbLCrFRBpBLbGjxW8ucqddOTROf6VXZT3Cecd9S5ub09Sjg
MUFpl9K35vrrvz5ypv6ritLRLUO31cEzHUbzX9XEgvWlacdZvxfoUZEYTldHbUoWi9fZYcjAVqDv
lhcK133zGqaLjuY2p2XTGkn77dGyK/54IZUz9Q1q1BsDq/e3XHFUpVgqSGdZnhJ/5I3/2F0eITaz
N2ORNetld9nM6k2a+KDTGj/Z5KU46ygYo/OySQX9EyCv3FKVJ35UgOYfmx/PGbeNiX10ecmIU4wB
BtITS28euCq0W0gW7sZQ1JdlN4JB6SKGTk+ZBaJxeW7ZeG0mj6NRfoS+s3Ji6uVpo3HW06UzLl2D
Goa6Fc4H0gqqreZFAW2Fi98ARbBrzEMWzsclYnh5askZXjZ1DQncTYyXX54PVRLx8hOmQcghJE/0
HH88t7yw/MYc18wjqSBvFyRxiHL8JLwUEV6Htn5UEuzlueXVH7vYsbBtL/vfHv7y+rK7bLIZ0vHy
6Nv7VENxTPV0zTowvpFkgKrqRj1vdPwAaxqMNMrUZjIpQG2Wh4Gp1EEpvfNe/c6PnzEVn/zHLq7M
Y29TVg1qlVaj+AgdLa4LYC96ur4OIFTtugx3DVPfFPWhj5U2LebxQi1mvBjI4Nfw7EhZUc/9eOHH
bqxeCG2zhxlppqdYk+HVTOurWeTcdOvwNkcUxL09ZXJrtKxLbdGrLoFefcsmDdR0T4vmA/GZ0XFW
bO5vmaXq0bLL4iEHXChJ3XO+MMhXdxMFM3SMrB5zD2oA4uEGtekUgz9Rm6lNWYr4bbgDVHkGKS8O
AQCM89Lksj0m7YpQKMKNf3CuFWrCrR/E1iYl//AuUzkNpERCmFEy7uU5amH97V+PF86vNyTH8Mhk
t13bcJnC26755xuSAb/JsDMWb0Za32WAm37XbmfAgo9McINvGgGszT4rfi56pRhYNrA5AUdm2M3J
PjL9DaFy318p+wpDFBmJ8Y5eODWtxMkPLGhRJky6cTc0pXEHkn++1c3HZcfEn38zFOHWUMXtZdOo
DlagStX/190B5/AqsrjAq+RplE76NbQQBeLMVwI8uqxh6zlXArq+b8oQpW8LC3B5Cub59+ctZG1U
fenpZKVz6yhi32ItozxkYv6g6BawprDPKVSWrLDRfMxqXexVKQ+Zu4z/5M5n/S/fhxAIlKQrLMkU
4ZfvYxJtTHfGtvcRk81rJqV5HwwYBxM4Kimam/vlqRA40Dm365cfT8WFbxyiEeVkon6p0V3AE8z8
ubvTpuyVQmHpWvqcccdxbk5mniUjWdW8UGVi7DYx3OtVI5gu/vQSd+hmRxTDuLezId5W4Jro3QOn
XIUqC86rve1fn5FCGSt+niJxRjqgW0zD8hzLk8YvR8BLuHHpshb7HFhnnX7RezhSy6YSaaIiE6fv
+8uTbhISFoE2ayVZXezoAYSI4vT0GZGju0eXDj9u2Y0K7QgOnVgw5tO6T7NdJRMWQUQrM1u2cnnC
GQfM2sFOrQgRVdckFy4v/PQzy5M/ve5nng/8Lpfb1sqjfYVibS+ydnhLswTjS2g9p8K0z+7dPzlU
6lD8cqjglRnCQL+nm2JxFn1+f8Ai1PzjN+NffHtKDK937D13yPjIyi99BCXhn2c9/RKEtVGA0ObA
dDYW1jivkUjktCfhqzDnBwDALc7VmPC6cF7x07wzD2RSl9Oi9VIL469TEqM8BptxJByBa8O+SrWx
pthmUhFfzZH1ZjMi5G/tQomg1KvGfRjJ+aefVO/gkahtM2W/zdP4OQxj5xhmQ0qAMk8tGwPZwuqv
j45Uc+mfj45rGjr1BtP1dFJliVf989BWtuiU+8BHB97m8fbHjXm52U7sr0ONgjvfWzCTV879fPmZ
MAwzug39mx7byM5dDL/B9JHwONQu8dw/EUoLWTaKm8uyayMM24iwzPbLbmnUEhgGKt5l1yin+are
CJNi/7Q81Qbvy5vhF/nf3yyNh5/fDITc9zcjFmy+0lW9X95nJCNYtWv99mjSw41k1DxFwPL3g8dq
Yqz65knXO8SBlfGSVM6AWGK6FrZTPy4/2jUyWSV1RSq3+tEgxkg8mQGSWPVGGZYtRH1KL61eFT2Q
8Wow99/eKDe9g2N6+d3ys7JEnRumo3FcdudxIjde7/zNsmtoPQgH/E/f3snSXPORDvjymk7Pef/X
37r36/DByOG6hiV018JKp1u/fOvqv3PHMaiIY8rhIksEJ8smVuLpRoveWpYG1KjQHCPWTBD3kg7/
UCKDvRYNtglOJvhKTls896HP0rqOXyXhYifMr8461+aDBxfYMQG7I14mb3wRMSyPeqehq0tChRmj
xkv89BG9RH+7bGD+DLe0M8U6N1II+OoFpp39ba02bVN+jtxqE+FKPVYq/qrmtLoOlTh5lP9AUPNU
aRYRk28R7131HDFJ+U2keRBN3OGS6HSUhRKI/titkA1uurgs15Wy/37z62lYgpddQz3Sm7d2rvYc
sZg1aFV+mHobebTRlJu2nB8JbCkufVGJK7ojVhOtX7+wIKwRT1ETTEcivyrRvyAq3isU+xvFHrnr
aA/tm5o0sz5HtuiqtGNPbWQeUqSSFZDjaCAnMULDs4pMUudnL28pGIDVOZHu832TRwjcl5PjXz+P
/xZ8Le6+XfzNf/w7+5+LcgLVj5Tgz7v/cRN9rlHl/97+u/q1P37s/+unnoqMf7++0Z/el//++5+3
eW/f/7SzzeniT/fd13p6+Np0abv8DXwQ9ZP/ry/+7evyLk9T+fUfv30uurxV7xZERf7b95eUydTU
9Z8uI/X+31+8vmf83kOX/dd/5tHX//N3vr43Lb/u/d2lKGh5ho0/WQfT+dvfhq/LK/rfTajoQuLd
s2ydsfq3v7Hsa8N//CYkL9m2A9nTs9FhqVpHU6AN5iXr72ptKqVkmc8vuvZv//PZ//Ql/vhS/wZH
+K6I8lbd2GxT/nna5JqCLqKtu45wbMHfaFh/HuvDhrqZ3+vmOsmo/DedhOhmBbe97ttHWosXpOlb
LxiQz9ARRSRLKRBTmA+7a02DodrDNVrZERIzRsWKxkNITm6m4WnP3uD4zbtBm4ZVZQNoqH2h/JyN
sa2C+aXKfPcDGczeMR9fkKlC0JWD3GYEugrhUMH/YLkEw+S5rW/n4PNk2mg4x7Re16xRvJQU+Bns
D6EtzRYXBdnZGLtWnYH6ryKmy3P7YptO3pOpMrkzu96OaO/Rbti3mZk+ZG4lbgikR7zW65sxjtda
hkuqzwYSkh0Mq3w3Z6YmpKwBSUosggjrpt0RS92s6iI6+Tqz4ryHKR1asKhCV2w74NZMcQ8l7R+4
Xe247Rv9IUC1H4eBva4cDF2diyK78h+90XhJm2jAH4IXLBilt7WSHrNb7esrmIeUqCAwONCiThSR
ABvH9t7FNLyeExQgnkQVPoztPbkLh5zVD2Er8YORR8euGObt4BhMPEjXBp296kMHrx0NupsZqC0l
FLdJLrgxcLZGBlxa/2SXvbHhlvZS6k6wyxxGpwzIAWY6Zx36E/TcJDphbjJFd5mK9I6Wi0VFC201
ze4xrD8ZEScPxbVg5zfisauFvm4nUkDsqX9rzd/twiuOodXdAzU7U+mZDhH+ZIQRq7qlY+oMwUmf
xwZHDMDXpvpEJy6AKcVQ73lfsTMVK3soq23hvqEL9NeumUIvIUxe1KoEILMMaw2kVKWhjXIkGJMo
12QcNbvWxNumj9YxcAaKewTfbsys34KmsY66Q3ujBUi6K7IjzcjwECXzTTzqci/r8j0QAJgmiEvA
DQMSSpL3KQgaWE/lys8gm0vfxcbSfTG7xN6ggFBU1Gjlsra4WMZFKw3vRgq5mrNcIYhHQfSPma+a
KhbnIGnfcNk3h7mXD9DxgAviXjBTjIpNq792ETPxHsPISjPBtHg2uIew3QSjScQooGMIOxAOHKjL
s1rsTyV8KoHabOqzU6CakxZEgcgnHq0vzXaFIpr+OMHAw5QTwdgi0w/JGN0YYUL7o6vXVuNnu6oa
N1PcRit9khTpfWyzqRae4oGYR4p9r2bXYRvqhLkeqk+GFuT7WGfJSJnxvc91csWhq3jNEK2hACqv
p7PDj/Mqu8ZY127PyFBbL3pjMY64z6gAzeNQtM8lRzbUsPuNZe9u/TS6G4fqo1++IvR8G3TJBUUu
oY9fiIzi9YAAn0T7ykYiSIr6fT5aaCyf0rjQ1ulrZdraeWicFRQOKgVuisEpu0cUiy3f+oBQBQVJ
3lCB4sQG9E7mhzdc66zVdzWZ1sBQjEst35vYQe0YYeiKRIdIIbVWzZA+Nxgmu2Te9HM5E2NPAoBh
+bsiNT+i7eALByvcFqfZhH04MoWJ4iOCEbnupY2IjQM35gXhyLX1NGh4PqiCMl5W4hXvPE3M4G5i
ZD7E2tjjNiAfJQsY88YeLx3ydq+A8lL1xM5avXOYZs4xbLCrxrU/03Hmi0YGQql2uB96bVzhvd5h
TirXgEX4vnojXHmtJ3ej1T8YyYxGr0f50ab6B1bIlBQF7UwrqtxVioVAb6v3UkTjAanWU8akaDO0
BVFk4QRdSrXEqETdg91lSTQPm0Q2RCp03aYc/Ai6tZbtBkkeZxDiFI/CZt2LaWt6nFJIpDuUfZ9z
xxWUD4lwA/yzEb5N9za1k0OWPc1zb93lXfqaWsnN2EEKMmT4xalLMGeUetZ+gPrCSx3OWqKmTeqf
W19qtNky5lpY3++pjJjXUGobmhAIrwdY29Aax/tishKisFDjiqxhmDeyAr7ykb9P7sIAqC9gCJTY
Fr6eKeMAgp+K9gWcoc3k6o8gjF9iv9QvJFuQW6a59zq1oINn4nMGH/HJrgvnmkifWPK+e4UbSJC0
j5sVnmSzqmbj1WopDrlh8eIbQX3pu6eAguXBplUuW5VF0omKVFT+ptYm3MRQsmaSypuD40zGWmpe
A2oSUxbi/opOd97d0V8fBTdgvUYRS/jaU5Vr7lbTkLJKz1xBNYNBk5CbhM5dHD3OasxxdKWDRF6m
DKqNtIobYzbg3dJE1Qk+u1oV81JrCm5mexy4LudHl9wY3KIE4/TNi57HwSk1wo3ljuHVkZGFzOHe
qBMSAon+OIhpjDaRE7+hHayIVGw0mL3rWZPWjVIV7cJZvA1R8FEvJjSmUejtg23hZBYJw0nzDITq
oifQJjsar6l+rRx8DMJ6KqZ0WKFVN3ZkhFqbppwdPDxztraGOjzE886sKrkTVp89izm7gIyNeytZ
6XioU1xuaUKyivPZx4scIv+uDhO22J1Wj+1xqHV35Zdx+EAvPjxotblt2m46tnNs72rkyg+6icER
5Pf40XWaVTfC4K3m/j1wMTfbVZTcmJ0Pf8aohr3XyHoTkzn0WtT2/ZBI+1ywrN4yL7n2OPReclLv
pQ8JMYryi8CtcRNaU0Vh/cVDlfAukxP9++q1QVgSwcQ8lCHMJEBL4R2SzpsSYfQtNkZQxi1qk2W3
yZCCInPQ1otxpoW5dmMy3GwAvoWbocyAI/pWuZXK5b0ogYZhCvbc9d/Iw+ovJF4Nl+WRUGoQ2+Lr
02vSpzoajCsJlHmPMiq5Cd1PtPDsx6TVSWvSU4iYon6KzBr7kBbqOwoEm8KKFd4IoeQJeowqfLBL
JgSixUq+o6sk8QksCVFxnBp0njFRhRF5QNlaj0z7UJEewawre2NeCY8Z5h7E+DUYm9sZv8NxVPMu
Lbj2oigOdkZPT+8ym3Tr4OAUtPItpPjoYbHe9OSMrHAUo7ahNQe8HQ3t7O0R8A1nymQvFWSFsHX3
iNyPgZiAIheQevzisaV3R29pR/rJc8aoRVXUwbdpmvrabGnW4oGFbkrv2rVfUUHeYpWk2SX6t8p5
NaRzZ1bFeuiIYfQjpS33N6KpgxW0w6cuGJ19k0JLY9q/jeNbz/44aoRtVdU2N0itwmUBVxXL3CYB
Fj4DGiFQj2gmTApMzUozWcVWwcCXbAu/LcggQHg7EtfmWgVpTFbB4W47lbJVAQXUuRht46veJDrx
ESyzcbnsMMbTkomSneE+Dfl7KME6E/jUGWO7EmZ/6SuIVjI9MZG7+IG7Lp2ZQi7hitB7MihSVdUc
CAbatb17qKS/r7XXLnQOjedR4Qn3Y6LtmtKmr6UMJCiC+7C9cbWWHLnEKRiK+GTEBHApIhOk1Lqa
ZlQiWYFsuGMyPIefnQqlSJ5Ai0f1URhrSv4bA+ndoKGqDymLVJ/wJK0jp9+U3t0Ar3bCdy0wKThj
sdFlv4kGazOfMuIKaHdv0Gxt1cApMPWshpyDQ+8z8Lx1GxUblTOh8QlhPm8Sy1gxHm3coVuR48Ps
BJumQ2ZbJ/V1NnfdOk5SKEFo/MzWOiD7+2yPn2MCuu0x2fTM2ilkM3oGK0CwqAXvnOw9jatVw3yM
pOuVPlRKNIytiw8cyVUf1JCrgeuxhC8wsZQldqw8+6gq0h7rDV/GzM/0bm847W07oMVsimdYcmAf
ygRr+/OEqIu0LRfbnm+ZW0iSK18zV8F0l9E0iS6BjfM2KVYhEI16mLAgAsGhAxaX7rVCtV/VDTEQ
3gdnBAFIrkNMdNxWb52ASJ5V43TzPs2yYpNVCfPzql03NjpDB4VdDzVKMAfUP6NpX9V6eCVK9tiZ
X1pL50J4zRV9vIUEaXbHYQRGVgFgB1yi1dE6KEskkyTycmFOGDXdQMXHgJqf0AoZ+7AjQMke1s1o
htse6VTdgkzJxjMUL/+AyXRFKG1zCLhRsmQcQaXYZ81DfY8clPMDQ70dN/3BLxQaFXrGDPp1i2DN
ZB2Ikb61t1r4Unfeoynme7c2OjInMQS1zCQqeRNRTwxvbbdBzo66bcP4euwd4xkzNeiCaeaYNeZj
yEKRFj3oBnt6SOfyk+eHUAwTWbMQ9fmYMotRYOwMYsg34TxCTYxJQGyd8l4fpo9EcIpVKdJ7rc1U
bCjhzmFFFgQTro7ZcS9XWQ/bKPTAVPU0Dxg7b51AEtybwD/SrWiVOqSwmu+xDRJinF/jgnKq0sGm
Fgiyyvxvls5rt3XsCsNPRIC93LKI6tWyZd8Qln3M3ruePh8HuRgESWbm2BK591p/fWB4Nh898mdO
BHRnMzE90oz7VJCzr4r6CFnI2xWx6aHAr9iRa4JwhGea+Ce1jPvlTz7l+L2JViD3MGR+Vyktjft4
9uqSSt0i/2PZ42HjNUymjnbcQPkhFIk01yL8bVrd15fHzIC9JvGc64ssddfC6GqHTXAPY+u1s/Tq
2eVtt5mi/C+qhe/XLGFPqWqJzQxnqKTkG1XQkL8HGYeJXtI3nDOhzcX71OKotCpq7KVqHXWacJlT
K1rLAmEQiaCLa1Z0svZlCKhpxoYbM+eddU54eThP+D2R/BauivoWIwvJABmNU15daKvJoEQywcma
mRNSK4LgGSFBP/SU5obGpbkb+TzlzGmcXnKDY6Y2FvG0QQpQIbNwZIQpVZbAiHhUJRx6RdaNbkFs
Llrgk4RXws61XMAPCWwcwPMhISFVnBxdtmKtdgdS+tDInSJeyg6AtK6cYmmSwMAx2tQ72Q3vVkr9
Qg7iQrehGShuFUk2nlm0ydOckoGzlaRvknUI+jexOejei//fqm4TO/lopU4YxU6lntLwVlbXRa6n
48xIWV3jf239Pc2/4XSxVLKMzvNEGO1jKDb1vZwugbknbawl2UfXb23MsBl+Na8/GeEWJcVkA2EQ
aAgzY4m0hF3ItlLpdI5B5JZcl/H4mehbsTkJ3Xc2n+D97QhEhiCFpJ/Zgtc9wREETKVXLf8qdS7C
fm0KRyKOH8PrIyIJR3Ct7EEM+xIWQQUUz1TnCCQ/18F15sxOVeAGtnLyI1jk/0VIdND22CHvE7bJ
MP3Ig1svqS76F1sZ2+/QeiTmQSvXZvyeBn+B8BOGHJTkbYLdGHqPojZ1eFVIH9w0o1+/EMyuMquD
l3kG/LEFn3dZf2jTVhgvVeJVKvJ3z+q2mrkeo4dafGTGlYrUnUD8qwqnuFGCHm7PIkwQ5934vowp
UbLS9j16R2MdGWsjKmwN8mAMjvPL08Jd3mFNGq/oALAzPNC62oNCaRx5td24EqVVph5agTOUO32d
wE4lb3H6TtIQaTWqjdz9ZQtjxD/znVPJLLSElo9/g7hvptFurA2pH+gkiH4FMwq+awzKOCHH9VT7
KKNbCnHMsHWIX/ZIJQqpMaMnW9RQV/ZnOut68BefzMd+/gr776atubwItJYupnVM6/eZXrYMhdmI
Cj0+qNM31ui2+41lwHltyXqgEQL7u6OTM88RgwuRjHl1YpMgT+s1fneaysP6HGg2lqXUGZFJgeIk
9wlQaXmZPyPpSk+OPVOZTW2HHc8XTV0XTEbgIs6cvWvpZ4bTNHsG8TlnRgK5tqv6iYeXnINA2Zuv
3Ut+VDy0g04T6qYwd4h17ZAU5PYp5qgjPDU90nUsBZcgnW2iduzXImp2Us3hdAQuUoRz2GqbKtVt
HX2hjLd8R2V2O3JwYa10xHo3DQ+6/Tg/cfzS74DvkfM293t2h5fx0NOvJTtA9cvwnwbMIwp/wozN
Wz+Tp14Vq4zYGPVXUn8TTGfss7Zh+UlH6yi5+Sv6XYNxawy/pB/LFZ2zvXmpR0QgzS3tZ5JaSNiP
ThwVo3Ctxj/dpJlpNBmTT214YzVfPPPNFNssriaDSqAKGxXXuF5/DdieOpISt3D4PEDmkYZdp9K+
xXg7yQmnEI3Fk+lUlm+iPsnx/SWglITxteU5MBJH68koKSVfHe78PXl4kqaz1m8JgeZmt3D/9eU7
Tjau7GAEiuQm0+JhRRsO5VoVHcM8seJxDN+sHCHolT9DxP5ibDLhyyDiVmDMQ7XumMUP/QRS4sf5
hQQWezLPRnltlbuCwY8eUpcEfiKf1wVe9rr6IDucl4wI8NJYkQEtB++t8BdN/ywEfLKLJpxo0Ely
u/kcRMRsXAv1+t8aSLBa9oexa2bOjM/acGmq/WTtS+NkCe/izKz+rzYuknqmp31G36wQTuzQM9dH
l6xlTA3uyOuKdksbr7oz9Hs6n9JszZ835h5+LA0BiDISIs84r2+r1yNMLy/5GOTHMdmCoI7Fjtw4
u0LjVeccYTS4f+oh19xaTPhXfA9yRRMQLY+0oBfuaLrkH/IpcwD+V95UH0yNcRvthmJGNuptKThY
sEzJRpuPxMMI6cpQr40srMwJ7ozw4vi7r8+5vsNcxYpzKXNfIxP/YBEkTdtCdcBbltbHrqeb8yL2
16xdm5LPb6TP9yLfD+N5IQKhOJKfBAFhPlxU5TxXlw8NbCjkHJZWJMoX8ncVfvbDhYNmzk+ZiZX/
kVNMM0N7fdBTSlzy2OHZRVu9SaK7Pu6XOt4BaCr/Z4TX2aKt9D1HKLMkaO264KJW3xTDOEsy5nK8
hhZDnr24583d63WrhPBW8Gm39W9N0QUHsuVGJSuh+GH2TwnaOaz+6a9NxktNMaMw3/AcMpEGGml/
7D6+JCJHW6XqNiiJCvDBKJxXB0+xmSHr02chwfa4/PRWc6PsWTuq6TnP4fzSFZ+UXq2CnkQbkzrg
zMv1xC0Wu+NHH57U4pZLxF3QfMX+o1IFHbtG5bL48THmEdVDQB3FK+E/8cjTOl+uVE4Hn/gLsSSJ
74qESlKuloyWV/iKh3vD0CyQ1J9NHz1JHOFBr3/q6f5q37LYL9JTm7D14MnpOV41Dcc8xw1JX9X8
m+ro0WiqfYvzD1wA+J0Zsq3JxeTEOwIMX4broHXnCd/AKQc8TCZyqtIDl7Iyrnh+XGDeMVy0oTs+
dS3dK82miu8SO35h4Su8vmAmyW2Otsbryv3FJ9Opjpnf+FZe4+zI0lqlGnM4UNBYVF4e/4wSMw+4
nTU/aUAgYgEL2Pg+13dzuqTjyWQa51fiK3iVhPneqB5Hqb9cinm4VedtkFGv88y5cnh+ywd3XyJy
iJP0SB5Qtp6FD43CQ6rehe2UO1XjGaS1Ln2mfxobq9QdOxRQ1PUkxeO1a9rbkg1meCUNSBWGpGBG
vn/ipQvzNVGjgbgp5+/BXGfyXsNKAF37emLGnISfzDwZFi1lO/5QofEt0eYJ1+YficW/271aPyi8
SDhh/aCPyk4E/qW3LPBB1JjY5ezI86oA+zWrCTRkzrBgbcXhznGaWTRH3xNtnywvt0F4ht9ph5HB
JENwWQyrCbMFgerxZMtcr2lxY95QxCcpCRkBBTwQom/K/LCRSJpK59bxvcKj4KovesrnNf9VrkIe
JVZ/1kgcgLyoocGrnjoJXApPA4O1Snj+cGjUzajchFx3qOp0GgT/0qxi/4ddihqnrvYWLW86Al+u
ULIHiPIxhjPBmvy6jjxs6IvjZhbNb70RoLNuBsy25aQJPjk3IAHQ+EJRVRv8WORi9fnPINzHlsev
uuRoAKWVVYJfULCp5ddx8hpcXaA8kj+Kh3oiKVP4mMdvet4gz2waz7j9kuHc482dJ3Fl1NtO99p2
NY73fHL19kfM1l236UVPpxumcYDT5vkyVitR5NqJ/2nGIRsFBy8i5CBPsRK8ZeV6Keilnl3044Y5
hAtRIDWv/cNGEU5+xwMlsxhGnGsl/bkomz2lfQzJnaM4JT8aLrEJDr1BktVBHnH7+CAjRYiCctMH
07pnfgNE6w8iI13kYnygDCR4HXCHwi0aLdbdgyVe8QLYOHO2sC6k0gE457bp8+8q6LZEOw0wVRde
KB8iwc/0k5GhgCM0D1WNl9cscvVdwIo+Hab0szHQoSHqHtbIZIHtbYzAiXJPVlntNqjEtqaf0MeW
cdDfKu2Zxx96cy3Ls/haD5hrRU8xt+W04QfRS382doZ2RZWDz8MZbhVLYbkte6wfw1tPuZ52hH6w
O3aQF2BVknyO6Tlpb6W84o9kM7MFYTcIbha7Su+rvAcqwzGupe82p+iZBJNVDC8pkxJLtHK/oU0c
V4KdjRbKRA2nzWmaSMG6yf23pvxE1VcHK5jiUu2LtVbBy50bfd+2+Kxc+Y9kqER/R4HuyCLwTfJH
CSRizEB90+vzhKEkuwcVfXn7sklszcbEoexJIkP3bHZXGh4H9V8Su3UI3LKdB0+Xbqr0myS3uD+Y
m2YdJL5kwxBiobZJwZTdOTp09PTsUoUiNXoO9oFIz4IXvPxmPL/Gv3YU4Zs4qZNFQYN73kHWMTF3
UdARf3syJK7C6v0uVTTY2gRdVNM7q5tMr2uxrWowxhhkGqsSSEmG3+B94j9G5eOlxQ5Lk6OKj8gp
+TtcwB7owY2ebKLXMbYQ7RDQJW1D6Fjro0v2VuPGBho/QhAGG3LEzaUHVpbRekz5vp2YeNZZdsmx
yBjTj8EJGQvvXflQSKoyrK9a8XnOxWLXFKc6eYTCvnuxp6R/inWoxPM0r4Z+C1YRUGhHC6d+Chd0
PiTQYCQInqAWjd9ryc5gn1pn0yobfbnfB+DCr6/e4DPi9CysuyJifzvEPDLVZpm/WsVXjR2rCrg+
+U4kAMzc60NXuwE5RyRgoDNfdGyrdjowumu3GS5EIhCHkISGRUrGXEqxlwri2n/0AhljFa7klASk
hM6Qf1SHAeq98YHn45sc8hruKsGVnZet1scKA51a/aNKlM4/DjHpLMtv5A+V6hsFF6GxUtVtqO7S
bTC9adzxufjglWyzIyXChMkfxfzd0lOnjqnzvZnhXw7BUySaLY+fM+BxMp5T7dhj7KVeFO8O+nJK
mfoE/Ki8phGZNdkpJY7IIX0SaJcSQLuXPzu0V19afJ9ZjWWfkNy69Kg+qc19ZrGl82uRQWovuRYB
E3GBj+X14PwHwfafpQMbNXutU5LSkWy4sh3iqiL1N0BEnmSJMxJCXh8EjqPwHJUHviw1XBOe94re
hAKideCa+dcLNK07hONRh+ayXg8eUnWv7F3VKeluVTKP83d2ni2A6LCC9E8+KmOtBBgvqSNt15l1
z9uSBxHak7+C+p+evzOPlOW10g5ivOuEB/6uDtL9sADX20S8Grllg0W7zDksqs78WspivDH6E7kE
prJZgln2CD5tUT+X5p5bdDI/X9351R4L8U50h+Bh8IRSFdMzETjAMYT0rKSV6In1D4LQhdhw1Bx4
f/geeoqnMsB4IM5u+ijwuE43rfrUOo8eQKJ9b31yzvvPcJi9XPht49Se5cQ1ZmKH/3t0iEUZDfIL
Qfjk87IB5RNEK6ps61ElmlOO9KF1q9RyLRodkk8xI3bRk8enFjxJ2AIELlw0XAiOBR+vm50lV6P4
kuvj4D7pI2o0jw15etSBpwm+oe9nXADlXQZYaT/neWPeRWEvytso8BmhmUQrdfMyad8gtvq70Xyx
/E7Go6CfsMHbRFdQ0xyHl5AZo2qw12orLbC2PFdCzee77vStPFyq7i9p/xTjJgIpD8hlTNhVg1yK
ioTK6KOM36Xxd+araLmBRXKbqWlrvlsZI7HfTHwUa0l6N1+fLwAwpghXIg/KyD8FY2PVlzD7oIXD
Lgm2sOi7wtn93wANPQgUZhVbTXgsuJiKcrQMS48ClhW1RV44v/F2SIHfpVjBFN56XpGFifrNwKMt
Eo8qQuRXvDwEasrGkqjhxNFtNj4Ea1Paz6BZ5bShGW9a/B5nh1SnkfvA+ZYpBAZcjPyrItqn2KH6
I0djCtZkN8w6eG7vNpyfUgCoAUwn30yB5Vu8iNqqsEiVfs4ZWdeceSrojTw5nKMMkcHJsC0S1dcc
WQX3KEpAu+iwaItnmF2SuYnCZm+o5LuhfmlztuYjFadtVW01Jo6ByiD6e9exRD6yuSY4WM8+ANcI
wpde+6bCPkWAle51kBdDvcxcurwCkeR9lX7ATqYVyWotiqjeG8ttiJMlT3jfVzokPmMlJ732pjQH
+tzx/vHTkhiYbhRhVf/RAN/0GyRick159XMQ/hHQB85zDdOQa2LJ7xapb7snAujP/EWsJBWxBNU3
FRGhK6CgpPaRI/pNCwQNUWdUWzaHWj4Fsm9o/1rlU8xvRXNA/FzOnkQ9RuLq40+TPjuC64gJZ3/U
eRUaR5PdaQ9AKN6Tes1YSrZDO1+K4DLm6zZ6kLNCE0WUfFskBFSRL42rkzkdguxoBW+xBtFky/Jj
ee8tSEeOqgOLdvunY7KfMZJ7pPL0eY0cbT813qA4SehnsuRmEDow16R/+zTbSYMPLieCQQYuQXns
KthcCXeg2sXUyTTchX6rusK1hmpvv5TEcKNMXUkcS4LN78UzaJF0u6uJPg/FdW4Mdqh8FtkdTSwQ
MlnG89silRIYbXCUE0IMcD67jUkm2gHACYpoV3COpMUHD3aL7rRiz+ssGoDv0etmpV8GEVv1rlVO
f++i+ZlwtSgLJtqd1cmbmnXDopwT6TEBfVFPr77TS7YSMrK+AlDJ11dmPDUjJaaQnuFzVwMyDpRC
ewmb7Ians7X20/QeJfALuewG00UN//WIwMbQ1iiYxtSPSxn0M4WOUE4GH2dsnyONoXrmKOxuMnNK
Y16n140gIrI/f0ZHdAya6rxhNVruaDMhqQIoqurKBnFPLVc4tIosUT4NEzYpv6UCAEHoir+EU+qr
pUK2umdMYUEdOB2p2lmIU9oG44VUiD3TbdmR2wQJC8Naqvii0+JzWrXe5Cb1xZB/qVFzpu6QOT14
ACqi4S1bXm6ohQ7hr6Dv+5mhaNVJ52q+haI3es9aXAcWU0UFst/jHJjZ/eWVQuFssh4V3YYQxQZ5
7tn7xacwvg/5IVtAAD1DDPcmlV5FARWgJ+ZJFR1vSol70VFXENGIOX3FE3rDCtoh+SAWhQiY0/Lr
pGwgBLSh6sj1o0RTIAiiK+KXkg7tcqF3TLvBh2adarX1zDLZl/m2/SaKv+offFT6AI6vbuWlDNa8
ZtXDUtdwYsR78HY4cdetlP5fR0FkTvV3RGiMJ7AG8ccPImu1rVNPqv6+hFvfEAX/raVePP/DGg24
86uuZMIDr7lFhte30TT8/ewaDt/YvKn7dbdTNzrppzKfqAV+zbbtacFm9IhmCICtB5Av9U+abul4
D4FvLXPDjDXLFz6GOvMsyalZ04c1Te3YW74FHomC3r2uuikQMalXuLU/k6GwIRiWDaRZU6QVJ5jX
9n2y4Ssz4mtYH1v5IIYPSACSsUFbu2pbUCvS7EJ2g4F2r2KVO51ds62uqbIn0V91uBixdtshcRoJ
tQMD0gUVOdV8m8JnGEBU1/C3wlEdMj6/e6QDVsWC22c9WfIETuXnAfEZjXkpfmSS9GxoczsOBadj
TNeHe+2pfp9sI79cq+W28kdkL9gTLsr8puLF1JqecLyrCHiRxb9yDvxHgkO7B92r5COyWBCQF8Xe
Svypfme5I/vc94pjvmyzdCN76UmAM8W/nbCDrwNhb2oPq5+dtn5P3tTqHM0fy+kzpHe53OGL8MTc
j41Hxik+pSYlnSlPQI0o9m1agYbXl8pVQat87LtuBWK7Ikl8JvdUsAWRO8T41CfSOemnYyzXSFpg
Rv2vKcRgT7eTwYHWbk6W7BXVJk3B2K/l9KYKf4FyC4J3Zd6TE6H3SCX/5u4glT96/KVIM8ABMMpH
lv0FOpTh8V9hoxQAcgCAs7QDOyUzRjiBUX3GxbNYaqOGf8hAbVI8kAOT3QEVfSk9mSSziwXCEuUk
QPWRW+CfbYs/kCNmfUE9jSKaO3ti0dzS3mrH8aH3BNQSZxF+TvI78SgAC2m104PrFKOnOyEkKNlG
6yL4Cdt/SyWyeJqVy5QLXsujUnO7U14Cs3XW9CfZonCGOwAOZxz3Dfxmy8KLusUFHgW6cyw3rNb5
Zykc5vlDzVbkwduNCctS/TX4Ioj46otHU1y16fFqTkG3MpEhKNKvjNhJqNdAwgUHe9JtWvWtbvk9
aRpDJhhB+0iCTDt343MyuhgLZidCUwoQQHzHmRuZAiLWoZPJiLwhVZl0N4pfKHeJ7cFipMdGUa77
YDeVpKch0CDQIgkpV65uZv+Ok9APa48c6tX4a/2bPPIdOs5LIFjcjW3/ILM4QC01+mJxHpQfkThQ
3KJuXJzl3OMU7b9NrrAB6L+RyYJsSq9s6dICIHsJT6l/dMaVibdhGYk8EecuPcyRehWoOJFWkvmu
s9UrA6OU5it8gV21T3VfcUR4bVyzLi+IpG/q9hFUb1nhl2cCkWURyKksmDAWwJgI4bFdC8G/WDuE
MXWja54I6hmFfofm186Ns4WKmSd1uHHUEjHmStbJ5KUN1lAzIO3nhKLvyaLG3MlUr2hciT8+u1Ww
8C1knPoJBYT0Zgr3nGMlDtvSI4e6ijeVsE8RdBA7YIvdoVA2Or1OruWE8kroZNsUChbQIuAsYWyY
hIRn7Ta5La0LiM292Y82ebEBT/Fb/dATMsbKpPyozXNRmomolvqe20gCDJ2w4sB4mhw74YdeMMvw
g0ugJ+OC/cL5RVpsUz+KlLl3jYZQVHbdkKtGQFeYoC1RmmZbFy9PxvXdhm+59NWm0gqkER3GWjKe
mfovGK9ptacgRCUjbDHQT8de9YJ4X1PQQkFoeV0AEzG3SIljtSZsTa7vTf7IiwXAIQF1NbAs5R+9
8dsbP9XwpJh3kA+oHJ2SqADX5MZ2+RRBcVzBM3CP+Ylruj3ZaIt4Q+cR4LGNf9ToPe8v148huag4
ElJfcmOPUefFkqen20zhetNEe2SU7sBgzVunkAthrFl68gu3ggm8V3DbdRIHiRI7E4RFLvxQToGB
kX0Csa038CVoPd92BOvJ/2h0HlgPxULooik8caGNkCNw/vZOvHxDBu2DdAOdiE3xltgvSp7sSroV
Mdg6iTB85GtVOoT5Eb4DsHpgWeAPdSzmJcg6GYBHZeQ3ukd8NczAHoE/Wo9067mgboHyRC+NL2Qk
28EwujIGhphpT4x9q1vJXIXoIMY9TRnAuecQsPPlk4WIQncoj8FKgQTZy58EiyEZJwgMHX327PGx
crzT3uXHvmR9ghRAnL8F2Y84YYcLkUUUV6E7g3yRSrDpbjPUN8Mt16R5mebGRkvq9PbsSNKv3r0n
Pqdvd2xqcmGRtdiqBWC0qohfCLVnHV75m5m2gmct7F7dSbLelzwkWebQEHfEeQOz37DVgqtwzddO
BPogrqrGJxMG8ISBJKZ5rF9VHW5x5ZEZ/4wWNFA8d2zhsbaiKwrEOH8CONvJVz04iC9sg1cDE6BE
4W98ahFsWy/NLxHWN2RykfZqR/xQDX+R3eXOM7+aSpVj7VjKvQz+VMzOcbAerUM/L6wYB0veazwH
JLH60d9oeCgA6KpQ9Ro1juKMPtDagvNE//5/wcjvaIKoGfKz8fbfhQrZWKwt4afiOSunH6Ui20HC
V7urLKoVfYmeUPUrtKE6TqzoBWZenx+6PuT2yUIm1YTfknFHColmLQw5buxXuQ7J207Gl0PJjtOw
x8vCl5ZsDcvh92EDG26WxbGdcQHE1zg6pK+TYg8Qz488+weO7ZKatYEnh9Yna1I9kYgunUXmCNAv
9IkWKhJ6f/DQoZgdnLD8Y4udIBqWC2UE03ZaLOtr4qBZQA95Ytmk/xuizv26IYsGgWuA6MYTajRu
/8xwDTNK/JqjzbuJvZunqeTBZegaDHoh7K/5P64OZU0KV+smGq0SaCGyzhNIHsvwAnVPAxqcBF1y
/reLRDNDmDUZcG4rin5AWiu493epq05xatmlJTtT+T1WH6hbbCU6CowoBteg5tKMxiYmwg6tI64Z
vQI1xWWDON0VyIIBH2tfL6a4R0/g9/xVl78y9pV++tLFtwabEog+hQx0KCDkK64xPClpjaxtORXf
kAFsdmLxHQrrrkV5TPbatOryv0H6nFEc52HgIDQDtP5reQRyJ3b6+itkhQHOksUHyZqe9tqhYEWe
qPAJI+AHtFNs0RE1gDswmWz40H7n+kMeYrvNN6NTzcexetcVZGqtCYfzi0WpsXwtgtk/jKhP+K5r
2ntF1CGumn9W5jH2Vdcw3qa1uQnUm1A8ZGLnOh1JLxUUGRQePX3JdeJcZhUq8cAAwzsx731/KafT
ggjTDWwvKhstfJeHBLLjZ8i/DQgIMjdcgfSjrHzjk+JEXhC3+dMw6HE5yNrbK3gq1Smbb8u/2hK+
aInA7QOabKY8hIhko6tVJe7MUidtkFTZdCCzJagT26srK5hVbV16qNDrUKRp+DfFn0+YWn1DlCDc
DDypvOUC2HRIQDQQoqwnaY/CTmKTV41C7RVHFAqDsvtqAgA6qKMyusVkYsrrBohgwTtm6OApXRUg
WIIa48S6G8U7u4Cd46LGiLFO/ZyWaDareWIk3giCU2NJQdKMbNUXt8UG/zLqy+VXiZaALFKgo+8e
VeNXC0P9IvA6U357FGJG9PViE5+J5KiDj9cD8rBNPyS+X4xGCLSziAVnJwglnPwKg8Cry+04K08l
AdJNexym58w6PfvLfqTwk3pchtGhcSdkoDBRBZwl1MI8e0BEubzjnxqmnwHJybIIZZUAkrv0oZ6X
q1sbjl/I41QY8nR8ps17WJ5bkdAgmnJ/I4GRI3mPXld2fSn6nJpbhmRpgS/6/AonKeA2wgZkd0EL
C2etMrT2a8Oj2WLcssPBZQvRKuUSbzkSuFvrgdqp8UdrBnf5WQBY0a9RL4fuZZnr6wW1pT0LLiBc
kpWdCgmu2l5Dgh2gNCVO5uEOw9YQs8jd0lrC+glcqTER8CaOKiFOY8MqWQCigsoSvh155stRTASv
vtAepYoT/aKaHfpexPDdt+kOjkxV6Io+EwR0gM+RdoeLF00Cvhk0iX0U3upZdHjeSG8vWuelHMim
DpgV24conkXhVLD8UUhiZNveRcFsnQanh0q/yP06eClOWW86IB7YXDtp/JbfEv5jwZq811LyYue4
jXA3TajH5T85vzXiKvishSvKKIPPeZqvaZdzXL4pBqmZxGKxuIK9mLu6PurihhBVpk+M7z2pThwZ
InPI6zbMt+V8VHN/2e0iy7ZcLDuEsSRnQ3Wz2TeIssQKCvZGPtimzn2ZFhYCPgK7rq4phTl0si7v
nTQB/3wY+inWbgaS1TSVnSB+V8zPPlZsA0jyHJpe5kIjhg4E0TJDoTub0q8UlYpL8XW8yZYX6yHF
x9Cl9Obl9jjLnHg10LBikl30FKLfTr7FBuvNOUm+BIxyeReDKJjIiAIwX9QMIdBe/Rkh4OGICHXb
/CphzYEw6PJeUalA7QOa9uJkUMpd7MC4Fw4Du8TylKHFAvPwsoq3hKa5LaIcIds3g2/Qgw2DnDa/
bIE88YnF4x7/4BKLolVvnSQNEVzCEOoM5dXUfGzbbloAf4iM2S7WWfKJu2JNsuRqVD9GCCbzLUre
Etzo07XU1/Q3gBzBM03IzZC6WBvMOPG1oLtXviT876+8RLkeOzE1TCobe0Jt5prCj2k1e/ws6O2J
kcMgvp1IarI2wrMCyp623fDOFI/ixtYkZxmE0wEEnbPDmjMwYAb4WXZ0M3dS1tXlwIWPFVaw0thK
+Apoc7HN5akvWIAGRpcuwQLqhM2u1XYWB4iGa+obXxlGXOoTUNMJwBomrUMN+sTVJIFuv/7o3oL7
j61rw+vVdDobDvKI6jbGR37EZDWsk+lfeyGggiFdddi20/KPUFv0HOlE4CAdMzMQIi9zvX3BrrCN
QTGhs7q9yLgBEzWA9KX8wMSA1dCPiVI1EdsuBNfIeulB4yV7SfgK6uesf86VzqrTe0ZAOGAL2IaI
5j1l4qsi6o5xHtaki3Yv0CFMmLYo7WYe31mb1mqt2sPwa9D7qe85XLHe8OIOa53kJr9mPrF1f/aq
6UaurWsWRz3ezLCv0icF1kjZb+RvA9agTAdgFU4RCcJCtoryPaYxRb6nLEOvqzL8JpwwWrVdVj49
200AESMaTCVG2l6z3bdAzHz/iOyi9KtRQN2sw0wEdqhnRNwH9jR8hJJPljYKpmlxm5HE8dOOsHJk
rbNcenqyowmFbgQ+F7aQF/MPA0mWEtwPny1+Su02L89WQ+A2Yppfjrgu/kwMlmyT3a/glV9g+Mnl
FIbWmEaNHhTWEZjyMEFYRtdHyKvHeoeaSGy/iNB0IsN/0gPFPYSiy6OdAglPh89t2rZBROYZpoPg
nAiQFnaB7tNPnmrwD4EELkoDGvOIEny5wBfI2nkasCRindj/IWjtvtGfDXlKtfyppJDjG+iucbjy
GPSZP38V/a3NjyLS1LG8JmivMjT8LQcnxJSjROA9TuBG0V52KFxIrgtxZJo4GhCbK+fSQHzI+mF0
qK+eMk2QFIHqixInN/d1X/ttyuXIaBZXK+QvIkIIK1DQLYF0L8dce69laDVQzsX/7PIySxrhGL+x
uI2KS9B9kbvuFAj5l/fEMlEGsSKR0Zz9zDGZNNBU6q11ktXM97gCrZht9AOEgoaVp8VnUlABXt1R
vk8DmgmYteU4fYEAde0iDGFjn7uvGMZjcuLXdiG8y+C94oEQ6Gx4Eapc87vz2qCi8yZQHziEqN+O
1V9d8lW5YrRRjfOEukfjZxrfevQjJO3znRXf7D61co2rN1AqbECGwAGWYUU9F9ObzNEXdXdT/f4m
vJ3vV1XfsWM7ofLXr0ZQ2RID1jG0f2qW1DaCiB5bBwap1Nz2kkWLFlmUQP9UyNF72H9RSmrTU/qf
+JxoOYfWD0rHfqDxX8O5yQ9d5WXtX1H89oHKcIvcvn+a1kZmumV+k1rV6b4J5Qs3Cm/FR4zkHnPo
PwkSqgpCzzBBV3gdeLyEB2dOPdtNv04ovKOhtfuXjNuxPLJUKntmBe7WX0WHAr1QTlJXu6E+TeJt
Yf/jtViHsAyghuP/SDqv3caRLAw/EQHmcCuKypIVLMv2DSEn5pz59PNVD7AXs7uDblsiq8754wUC
U3Yq1/QR5ZqZN9SIDEVE9X7S+f89HireISHWAGQqt8GmM9+N4ElbC0AG8EIEoID7FwrFlZJPamKX
mgliQ/5qv+PM082TTexSW78IbcPY8KgOb47iRTa1WtseIo9bZe4xJfH380assrWFVmgVsUyAldI7
SIYbVAUgowaes2E4BfRRaqKikTn4nzYtwjn72BoNx2IOjqjQQFwy97vV1+Om3QzTjuzqBK/1kJ76
UAwgeYQq8r2ptglhbBxJ5hKjOGt/dWvxs1E9JyQyOQCnjWQL3ueBKqAqqQXOGPOeAG6GtW2iB4Da
ELNv6ivEVLzNNn09gPXikI8dzh9k91qnLjSA8nybT0spP+fztk12Fd+h+pu2BOfnEzQJEakk78j7
FLWW+QETvehpwbQP0aUulGVIv1lXkUuAhD8glGmYL3xoI0W4HrfptBGojd+9ySEKDUUQJivECiEF
GSF2JsiEALsgCiduocAitwVCjdOZAKGjPdzMCW5vyRrQ9CxPPrpFCDvh9DtxKc/IuKT6NQU9YRXz
2cuW/bSpkdKoF01Zmx2yKaYPpi4x+6EuHzwpOECHilMfvWud2Qih3qP+Ws57S4T2s9wxHE6nntoa
9nVgZRl2F7hJSr9ImMC19aBgvbNXOLJMg+T58YZ2GOBfxSaUdu/mn5qzJ2/pi5ThG+elyTVQ8tJw
KG9iJOAWHmd5zF2tvdbe7A7l0Sa6JvZGHjGuPsxNhvUnXBLSKaF+cmbbaODBaTZcTCGUnX1O1a/Q
vvBIjuqWzIa1DTWmk/GhL2xQjAeB+h7DV8RiKEOOJhdxnnJx9YgVhj9KBFSOKRa9fknQElDbUYEc
buBmSu1Hcp52/eY4G3Y/qrr6nETpiDLiZ4/EHvg4ZOM1it9uRdCHz3k/0k0BZrf2gRGxBfS+zfFu
Y1X7xn+5hl1kPZk87rXuIHRxXbbWkDf0EfU89FIji1AomgC21D4FZN/FryZ/q9+jHr9y9JMrgnC2
AJ8ewD4xKggGQr6GdUr3ab9KVFSzgQBfZssFgctPsoNiE3zNyLeG8aKFBd4gpD1kwKvVDxwjZ7Bl
bGnsooUTh95YohTgkrXuDmKucB0zqKf7OPoNnIuqTIsn6RTauSN3at77zdH/Zr/ovkULYcHYa/N3
AObNnHXY6ekqAEaNFmDEzLroNmuGPCbGIZGXImoB0x4g9z/YDyyFXavtdqxwCwIJxLLaoCR1ytem
+J3eavVcENQLecmzoHgmCUzz0UDr37zXqDbVN8tlx0uvoBiUSWXFMztOxTNfEkSnQegnS6yZY3Ix
EJD7347TkbJiL+DEcHlwav/a0pZRWeVrilOEKpLNdgwhKrHWM58l+xh5OwMzc4H9b6wy5DNitZea
J0ySdiryXhrwlLut1We7PU7nZI2qU98264I86D3XPlaXIzODr2CNpxPE3vQV2dnyGzkIhEl88rvJ
/dHX0FusDPDCgggLlu3wGXZfrfL5D5127i2iNdJFFj6aOcwiPNxVdA5XjqsOzoFcC86vC/mtmIJP
inQciae+jiXtssqKmYkhwUhfRFp6XaN0TF+5i+jag3733RAEmPCcRa2lAvCWsLkJSdeA6kQxjtln
5LDK47sAwEA6QxDFEj1puzLXZeBh4GD/3rAMrGggSZbBMppxE/w45TNyPqZ4x66cRtdB2VTSSQBK
/JNT00DAyNlSnspaDfSnu1R9pfWR6Qaz8mFqr23+QWJosZEROazDXzWC+uXMedrapqehw4m/o+4k
5XeR0WaspucUvRuMqdVHMd4HNmDBVAtdZzQ8kWpw3GiI0wDzq4ei+25w6PzZtfvK1UkU//m3+4PI
J9Jf5IlubigsHj4U6gxVYN80e616OBRs5BAV94mXn8oT+SKVxynZMOCZCNROfv8hGZ9qNkKtT4vQ
9pdT8BMbn1JW3JzhpyDSO15JXl8LjnmQ/sRkmEU/cvvS/DLsQql17OB5fO8BoqTh1nFPz8YVzbBO
kIq58yMKU1/kfh9lH8SboKYZ1zrpqqYn436efXa36Ax7wD2QtgR8vAzahyBPmpwzgrHbtJakajAY
ZVtMyq6dHCN5/YdKuv0IVgZafWQZ+jHhcqugdgJevxrRUOfwCgCSZqx4QmA3289GfmWbsQyiONYD
iBOawHJJTkaAY0jr36bwR1WEJhx/zYPQMiffiuFnzC9CBIbciCaJKbyYqJNb6elM+7SSF212jwwi
jDCn3fv5TWK815uJ5kmmbuvQ9I9G2pnx1UlP6WwAjfLmDVfgRRwCUMIbnfY5jgBGRgfWpq7W4xfF
2GW1o4ZNpwYp/JOG89g8NNR9+kuVnIOZm29T9iu6Z5X6kE4e3FDmICfoJzdHENdBIXmaqwLeKc0h
GpDbUJTSvswyE+7Bsq+deYvCvyh+G6ASOuRdwJc8IrUBC8aKq/PvwS2fCLuNRo9XiF88qH761oOx
58B4NggUu4zTuTrPksv7JsUXUztL8l2H2qOLkMUpcdPmZjKdh+FJcHJiGXKo80XRmGiXQNm09ka0
KnpcJLDktwRihY26LXEdmOdUu7UTQ0TyFfU/SYe6/AwLgNaJtW3E/GbUCuzwnylt+mavIHoG56Vr
Ltk6xYdY00lw9q3bz/toGkta4paR8VmTVe53v2jZJnQWF2yMo3rIuN5j6ZmMz+IEyx9pjNvuV2l+
CwrJAsOZob2sHHlALZqOp4WwLdIBjkZxrwmphUfSSYEWp97n6XtdPjpMlgT/8dVoyv1chh9WYXsD
GLvKrN39dYYlnnOFdKlwbbF3iu1p3TDLtJTErutVTHnaBjpGEJBBwNNte07wS/DECnq7RheNMhlD
IeaW9i/kvdYZQFrnzu40hozgX7hmrA5IW0FoIYzy5adDmIBNynKFxXZST1J0cSqYe84CATYPCMJ3
bXMuk2NDl0SxC1dMp1wA4xpsg4j8CftcydUiMBJ92OB1EAQ5uk2BrBC+jzUGPz/KpHbY+YAFQqbh
8nk1N1mlFLN+Uu3eNUvYaP1c5SjL72nMbJPics8AwXfB+DoVHHkYdQT101UMdGCD6lKMGFCFKJJr
tGLMbHqxkcIN+JFRf9r1yCjxo7DcWl89lduj9a21kNQLrdyC4cVQUYHECY8jbA5P3F4OGHOIkgbk
LdJQxWwq82uyvjTAAjUpXVV66XlnjPIN2JXLETlt5TL7VnexXPdwI2P+GQwa3Fy5kPgXTJOvEVa4
1g8wu82iH8+tzqBO+/XC0ld6tVVodegxSEQRZoXmjw0BKcpCoabKCkM+GcpT2YQb05Xqh63TBBPv
5y9+fwE7OFwo7NpyNPAccITWrBUL40V1zkSYdN1PId/7+j2XdmW7CUmuAMZE3gc/apLMsHI6asqZ
v8f8aAav0AeuAs3TcTTUJS8VJI5cg70jzqhxKUryG914Zv4b1Iw7ycGQaNXBuoKkBm/hiqKIr8oV
8EVwC7gnem7Kpl9PXBbxkgCW8ZLFP2IHtjgFbdI2FIhhn9857X5GYKNEWfbDJ3WmLoyzom0RbAfa
Kkxde40pHGTdf/mnsJjPEWMpQTM2+DRiJFn7aMB3/Feo1JyMqIkFX/asInRtjmh6gzyf+tCaiLAB
cbplA5yQbzbbxi6dUXvX6E9UhWP5vW+7FTvlkkycmt+YTg4kCowBTr2N/TU1PmBDt1g+CElhmdDH
BCtIP5mvXcPpJcg+DceNqQaRJIZlDicXshoZqRt6NUl4C8wR6q5FuCRIjqUpD4vf79pEsdKQQiJT
g+iCLXaj+FrK5NJOV5CxAkQ1tC6ddosWvz3TPy5qZEPgRqtqE25H/ZyW98qnOuGEUpOPnjwcjL/J
2AugQUi5Z5/uyPTdCl8j/buliBXZnu4CFtDsZ6Yr9Ttls1siZCGi11+aBIDUYsd0S5Shw9XSDlq/
DukkKSdjWRHjVWsH1P5o5LHvtBZ0GdetFq1TlqYI4LVBUovlBMIoD9q1Sv5m0KN55RjfEfnJVxE6
3NqcL/XoZhWy2Ak4Z3yrUADxRUM/eBBNDDCsgkD+dJdwFl4dblEaoOhWWKiUaViQfcsBGg9vFrsU
5MAmWPf971DeI9YP23TL7DW2kIcbF8TJeH+XMRtvIM4npupaplaEXdljzSZtAhALpA2RIYP7AC+r
fY76ewJx1LeaN1Sv9vQwCXaUIxJZfrNwnzNpedNSK36mtkKYx9OagygwYssJ8MDiQdhKpRarNqyp
WkTLwioalcXWtuctz9qyU8mJv0CJQPgzaG3tD5QV4kDzaQGRb1Sdch+/lIR8hIKbCUvcxOV70r+I
89VH+Ueco/tLnz19dU9f+U1izqQQ5UdDubQHyouK72BSTA4jFIYviKBad6RQbMS2FAI9kQq/6JWr
VuPnHK9WsdXsC8aEGqtDoJO1eM1HeD9IEOuGBJd0MY7+eEdkEpFs71PL1YWHm+50kh4F/u94/z65
XNvwjns2E7Y4Bu36hA8Q9pmrD5gDvkDggjq3bnVU1/PKms7SSsbR5WXWh5r+wc6b8YM4gQC5vqxf
7H4TFQeJ7pKhWzhOAFro+VwfZaZ4E+Vl4cSMgJyylO++/xNO+arHQ4i4Upd+dOcvKu4BkQjc/Hyu
Wrwi+G0x0WSK5kbpODOHW8KGipl4Vt7E1KhFn6nLyNKcf9CWFTUrSOQmI+12bOAcgil1hTqaMW9q
f4p5jTpHfBFthVNPVwnRIR2GOqcM4PCbLhHgVn469Fz9ccJ5TXYyOikaCFEtp5im533BGRhyssC1
1h7RL2IGy5PN8MIJg6nJn98+SMBF77V4hijXuESXJbc3CWCA/fbS4YSvbIeG54wTIHW3o7B2125Q
gcUHHwqq3WQkFbDA+MBGo75SVsxbLj152kKGc2f8ScFdHACvECDXLptvfwbWbogX4q0PyVkSthFC
tWr2ECSjH1LCGZ9uxpJ2P6D71loEwwMFt+SKWjKPTB4BxqnDRhAHbfTVWsJhamdvTSDyiRygDKwx
vOrNLGTzUIcI47BDrk0/X/fWRc9JN8SfRkfJN0FvqG0EYWlexuR9FGQJZ62Ab2v8Melh4lssxifP
Oq8uYIe5h6kxYfVqrvA0FJerVsFdPPOvwALTa/+4rHiIIq+JJ0Z71dVQqVBYDqcM1sGEqjbvJo0l
62DbqA/Ji9azcRRABt05/ppbF35PiIQUMn06FBkJV6IjIWzh6rLtWyR+CO76nCg4MFN/RQ2UKsGy
aGguSdypMW6duwCdi/2XtAQ0aH8BkGPyZsVnvrQlgX4+lwXCD3txr/1T7/rcA0/d+AK2X6hgj5Br
SyTLKp+C4ywVZfaigR+H74/8Q/x9G3FohEhLIbIYNlrtl3/Cc4cXDN5TI1Q+2lNViOwYVEz9nLRz
JnUbKllQPDTrQa2Qxu2bEHnOGdiQbkwRLctRGqJOXCYuZdVbrUQ5z8PR2/nCZPLWq7v+7M1v4aw2
o0eO2Y9PRobTT8VJwev5Vjrc7AUiIVYzMA5SXPlJHYDe5tKjJyqKvTgJaoskJC9F6mJPX+rAJ5Fg
i7c+81riBkaxpNPmeXaMc6yfpOxQyn8Wle8izgi6M3hPqp+xDsiU4dkN6Sg+N+z1LJ8klFQ7I3nN
M9y/66k4MDIDUEcy6yifY4YWPeEVBsrhfb9XlKtXl874tvmDTzMVtCgIUkWAXjW7SItwgQl44bid
xpDF7chfIVxTCkdLiiV4n2/9dZDe5vBKkE+MULnd+/0l1QS4Sp5sOJNPAHtYEfCArCfYzjurwxDE
DdCEGmu7Cn2ULAf4sQpOID5JBqVSWHqCJvUsqtPTfqKeV6LIy0EHYnomxwW/gi+RlzA47BXM9qRc
jXD8LcO8zHBVuN+2QMm528jK5/SNV7BgE1pbBF1VuuigELnxXAWJCRFJDGEfll+QHYhoL7U8oeQi
K9tDVlv7oHkRPV/RG6lwRv3uKx+dtivqM0S9Xl5xzFjOR5Ja/P3SaopZPPpwocmuA/fZrgK2S7qw
MZ9Nrg3B5A8P3IQAxyByn2yypFmBMDIxvuAfrrA58zMHmJsjaGBVfTVM6Z/G25iB5E41itsCki5R
aYM6aF0DldQtWINM+qqYgH3KP4ZdSXUNnLE7GUcTaRscT6Nuypjo8q0hrUj6ld9mY0Ner2mz/SIN
5ZnU508LKWi6ybe4OdQDwYNiOcJkPBGVgriTbhWrb7dOdNUbRGMtTPom5UccuDhxzcJ1e4P4WWSO
fIY7uwcBRRXflynm3mVvf7DuCetBwbcs5mG6bRaj9CGVmyQLGZtfG+lG/NTwZvsnHJpDREQmpbsO
em8nXjgmWn+19LS0W6Ld9SyQICB+32D8wvKwlIOtXj076a+MX4HD8+Lco+UIAMoNpIIKTCyQgTe0
R99CWH4a0qdqM3ES/9mA2WDXFKoqi8G2nn6ZTfka2Xchds1nmbNwaUfJ4JdouNr7CIiF6pP26vN9
pJ9hjFIGJLZfddYh7f/K6qai9iAfi2eLrM+xXJ65vAlpGrCWEiYhvn3NXBZIPqS1gxcSlQ/fPt4g
5jTCSzaqX7oZ3z4RFLpdLqYCx+hzxC+4+BryP0zvIAk/NX/S1N+t6Sa+jtp8G6JjCQ+TrJ16ravY
zHY5rdeAvprQn8I1mrJNRx+LGGG/cc+FWDxqkpMk7iiMkcgB82ilPcibEMepIu3gnB1yXIjOBkd+
yw18IKfOh+kM8MSTa11hliu3ZJqWylekMVY49Fw+6/6700Af8xqJEom9jcVtWrqlhYQURWQQftvk
iXFNIk25peI6bvdqdfXVY5XffIQEPoFfgpINuGoH9orcIyQQrZ1h/gK0BuUVIEPnpk89zTmRAots
S2Q9Ggv5e7KfbJIuV07mA/h9m9N7rD4NuV3S36LBHBCQAyw5HXonIqkAIAjxqoA9g/JPfKeR9CB7
0h2xeRA8hIl6y/HMF9GOOxn4E0cFJZ2TsdGjVVaB377b0nvp/Jk6hXzvhfSgThNDmryY8gefjNS2
mHBAKPpzEdPiwTffstEkZJKsEy9exQQxQMloaOdR5kTBUbO2lvFV0ArL7FKG11kCcCAOZwnABS4u
IUrsSFedrwqbhjYBbsZoH+NXWq75TwIMFKNH7JkYbO2hxhrvLa0qSxKlrBAcZmnZG6XZJuy/4DLW
fCp60Wsrqil+ogzlOIoO5ofUPqYIztKWhrAdyT85oGMs9QhGYreV+Z+Y19T+JmRMHPCRzoF21NpX
y/iLYBzC9gLJ4gfEgiEltM8RPQ3+JWjuWNEAvD2fNccsJf5eNjv/g8w7oUgBWYSY4CpIiic9sKF5
1LpzDRCU/SRkmk6bpmasbO2l1kRupvzaSyJL/R8Emm7KukmdDsocQn5iAQkgdzZe0EuKjbdvVGxU
mPso2NRaBM9nleisSvrUGm1RW++j8THP9dYwNSSVs5fb6EPSVyK8MQQsgcyzCv86Sj42CjThuXFt
QhXDQXNIa7Bq8u1LInJCXoZkdiDXfsvozzFe1fpV9u/O37SalnAsDJHtAmZpEPCf4++Z1WscZBwb
i2tPJOwXAEe1iwOQRceAHziKGIwITwPEmogPM356dWlqO1wSMbv0QjcPENWS/y7U61b/ps1X1XgI
P9/MiaW231izxMLOPhxnn1L4FU5vw4RVi9rPdc/LwUOpog5u7JyJACcZ1nvnFjU4k47jeLHoucyG
wb3D1kV/DRrR5i2NLnkdkZvx1DPCnhYlI/aNuHDEIJj6NsRb+3+oGUknJV7RhDSbXvP2JtefAAvM
YatZAwxbD0jsC/mdThd3uhv71r5UXNEaqj08iCjXuZill/aqyo+w+bETGj48NLqHYVhHvUAOA89c
SvUtdC78KTLRFpW+QGxCjSJQ0oTY7EL29tLGWeIP0OY1V9NWUXcDieVodEnFwq7BfUZtqLV4krEd
nuTh5JORYsEEQoQjkFjZw3uDZ5OLStzLoAVItFZyfkhTcnc5zwj4DH5UKnQC/LACkB/NC0GCweKs
I4CV9tqDpKDax+z1JfsnuTyVJe8OwLr0bbXvs3MHPW3hWmw2sHE+1WAsPsj/W5pdBoDEocbWMd+n
aktdUK++ZpjZ4nphUFjQLGcSXq/MTMvmA50XgZuEeRVrxxMqj1m5TpgqgdnV1nEVtV86kP25AS18
tNU95mY9+S7VL4tlokL6yN+akz2GzV8lwib2iCCU40PWbFEy9eU+lk6EYy9qzLTKpkjRqnNaGtQx
IAYU37sWOa6m0wG19fOPpnMWkxNsKOldCMFv6/NVSR4fnBi7CiIHhNccMYP0EJgVboeFDfWg0/7C
JxGoH5m1L2YCJmH9p2MR1ctm+GhM8jcZvSxn75sHvt4pPON9QKtco1SL0Xq38BK2RIRd4mnILaTy
JCVeN75ZqFvIaF8k/scd6jq/TMvSVZJtVb7kKsvWi/gF4uihyQjSlhC9yh1KjPBgmA2ODIQt1vg9
biLgI5Z5pLFn4GQ3Iamxks4Nng3U8Qqh43PphTb8wiLXlsl8SWFzzmBwWsCd7fCAZE/JIDixoRrq
I9OvGZmxBulRgf6dNyetvM36Z4iETUUT190ZqNCCSO/EvUXDkkEoalc6L3h1bJeyK80AJBQlaERr
OsQ3G7zoMhLdWfkttWuLrz/2qNviuY8WSfqqAOA25c7uzjBXd6J2F4bx1cjHHD9xe5io/mN3mKo3
Fa2juGtVHsZcQ2FrIF0Hqu7h1tEmoIzjMK2Qesfl1ipeDDTh0ZpiCoYGSGZiAWFvwn2cLdv0lslg
te7TsWPCiTjJJ9reUWE1/qcTHyXeXGBbtHZL4g7CaqfrNyFckaN38dk6A+Yjqlijp5PhDwSyq4md
WZLoys3+OZVfirXrCL5Jv2p1M07bKLpPwyNr3qX8N26/coNbCL5hqrcUZHmxj9zhBTUV7qN9Wz0K
8Gn6GP5ti4pKYvdxqMgtZj7mbi+qM8mHQf1j42nN29cZLInlfaKh2e+/AuWlqPaGPoHOfib6R4+2
Se6+5IICW5cLPI8+atM/9khFwp0MHh/rB05uNKu/le3NESbSlUU4oroJxfZ/booXabjbhlfYBA4U
lzTb2AuWlfIl0f862XRtrITfJvK+u+UZHnl+gvz1w59hvCD2nMVHau1657XC2ELjA+jKk+esqpAk
W2s/Ym/kY2h2Ahwy0EnQ2MGSpYX0tLF487SjGqgeMcryKT01+c4sBePdTw/xImL9mMAxMTArpFGx
geiAt9ZXzAMhKW8VTGuv//DNzPKpQ1ET2Kj2VDwSK6USN9heLY5ato4pHNTeSumm4W1ImI+RY8Au
rRTCEQ0vOxjGe5F/pPPR0o4YCuvkPeMIK+0LqhuyV9dMDLq6Ni0ERue+3YzjubRQLjirpLxTgZCj
hGAtb8jc/t+KBUHCYZ+lO4H/txxPOm3k6c5JaB/xuvbTLgietD6FDBIlaWeuEEsNFJcQ6SS94D2Y
sDozMTkUyt7qgeChj6bmsRM6UcFFcnx5s8G6whrRxO1GLX5G86tE25wAvnmFl3XnsaAiZT+aG+Hk
iz813Me4fYnS9ddCnJyEx7FfS/3a6SEaSdFAWVwG5xYJFNPPt/We7ANtLxz9Ssu9IXR3W1veBOpm
0Bd5vdbkL+oxnPYckYSNaoeA3ZVs00ByL+BVEJYvavQvQOWxuvll1m8xKYlDGh7P6n+L4EbuPpBb
JMPgcDdExY1KRH7DLzp2mjer2cZAbMEqV6+W8YJTI/0qiCCRQcQBoKrgH7Lp2P/rDsAh5RcybtFp
vk3q2lAZUtgZVl39mSG/JZZ7PEHU9uqOBgIYji0CXaQM8E5uyWh6p/HH1auNpjGI7MfulxEOISnI
Lj9slF/TGNnvAGBxjwsuGu4qM4hWYE1kZJyi7JvrIcxeLZJ/aCdk4EmGA2wrmqoYvFdZz+RovQby
seQhNiGHrRGX5scEmmGRca3UF8RTmbzJZRGnKiUHZ8US01pHi4jGuLdZxWe6T//q/iT+cBIhkGvz
Of27nl4EBhbnHxbdC8LTNBPOa2B7yz6MASQKyzWWz/mYtde8fPUNAq6+21oEWJ1KROomqF2jk73z
ZZdnDWm1tLPoDwppmwSw3uKwCSPSxV5a/cCslDUcQhiTcPGWa/kpUxCEfMMRiQ+E/1ALAQL4ShpA
Ov6U/t5mEqeQoQZFkrl2WkifkVwP2GkmuxyVyrGOSCQSmAivP1pFfLR8nqvZfBmJF0J5Wprboj9Y
IUFvd4epgJSBkinOUbkKIPu1U8GD7SNC2QHwl+j3OrAxHeBMrDPpqK+j4tolBe7IdDk3D6LE/OxL
PNAVjR6pBrDlkZZop+euISUuzIH41yJt0AFOE1ms9YRJpDkEFTDEWTPfneaLl94NMSvBdXNAtohD
NeWz7jAFrLvuL8BkzbDkLOcWxTJKB1y3gk3Ng5vGpxM6ZzryppW+cgLs8gXaodYLrLffb5l/n80w
HX50odWoba8efnw4MFSSlBfjqZb3g7MjfTqmySlDVO38DNaf+BlMMi38KnCb5tIUwIyez4j4Wi3R
PBbfYu/sCA3rX2OwSkl9kqMslwf86WQRqRNZOQ6vnLae9Mso3WfCnC3tbUp3QXBBo2jLR00TTmog
kWAfiZaLtR7swO1G5d52b6nzaBzEp7dCPgX+toyOFuChWxMht0XBtmiLn4Tre26ule7p2q+V/+Ua
8Qx09qza9jOu7k76pTqv8iL0gu5CY4M7rTQ3KT5kWAWhczTRNVhjzrRVYFp9dN1RI7wm2tM1jAkE
d52f33uwAaU2/z1GGo8GkQtuYJ01AyPGdggJ1VwiWl4S/MIpi5VlDrwOTArMP2x3OjOB1q6NbyhX
MmvQGJIGJAzjpseLYH0DAYHmosqhL8A8WvZrk13T4TuazoX6M0Tqtm2uba1BKRMHRAmPbj3T4TDn
pwamNuXWm6EISuVVvpnoH7Ltv6sTZiy4ieSrzHwY6A3HDUHSPNInQs60+mZTucf6UDvlisAbQrKA
kcWeonbfOoaN6SGyX9ph3dAbmF5kgsCKgwwECphlLw2sH3EApsdZ6ecifNlg+OKlzNbc13F/6qfD
3KC3TUk45pUCN5OJwTpxBJjMYAgromto/HEokJli6RsqbPzgl9MAQd3vjEhjBNRlUPGxQ+q/PTPz
DHo4QDwm6gdpAwY0ZNMw2Q37JNl18xZzgRv9pQ0iokfvQ2l9j81WgazDBz94JfI8/ZHyB+vnKfqS
sr3KYTEQMTjeehCUSmaaJWpBR3br5D+Sfy6NVTMjR4L8Ogivq4ppp9r2Eve1xZl9+iejkl5Bj9y8
Intz1aV7Ndja0ptq0BOzxqqxTXB9Gag5Ol6g9ELIn9ahmBehtJc5eimAgFkSRIYHPlPhBBhkwvoO
9Gjlh2giVHSNPNIjcSLvHwNW9ybfW8qBqLi6PFrlpVuQSYgWgXiY8lVtrrD+JZZzC735Ms5W3KHo
pNrhNMYvE/eL3FGQw+wIUU3a3XvHxFhUr03zPjHPN1ervjpcopq6ITswA6RL0OgIoKqSroZ6px/I
6k5RWLvZ+NHrHFjzNzS/CO1uUcsgz7f7BifcjvR2cwv8PfQfNCy4uBQoqoWvgHHasBJq1cW5+RP+
gg1NkOTKXSz/z9aPM/rockDcx4klh+MiLF/UZlVqiBOYuzZ6vHe6szMeyNacIN7JbwfNTPpHEnDe
NSebRV6lY6KPXkzQ+jJvkQ89NG0rFbtMPwkH9lyvVS/zsD0LzUJwktA6xEJUwH6RrLJ8TTq68M1o
48MCZk2IoHCRxBSgzmQdD/vZ3DjmxszPSnWMkWpJZ5MNrkRs/mYYn8p0zaRt7uwN8rsaAFKlWUlh
RRqUTcAGmj8sge2JK9vNzU+FU8DyPwRfRlwv6lQrf4+GF0I6Flp2nKtdgqkkRbvD6u0N2sV+/vsA
pxuWWo/+v9g/ys5t6J8kvXDFSP4RaXWuIO9DypyvxcqkJzfhZ455cWSsnI3/UJxnhNSlIRaZV4KT
cVhZBh69fRD+iMS5mmSAYpfjgXS096CR1+i5nV3Toowi+9yx3NLrspewuZaNcAuZuw4rx6Q+dP+7
sX+RzSxbBIEWcm9xqujtCzSIHbPWLpmRSa8ixlYbQdNxLCsEItLC5KM43o0aRPm15YUxD5n9Vj7G
lPRUC8cQ+4VMxB7fdkiWTkgfSYeAxeexHHXSMjCc5PxX62CPu3D8GewKdBoHDTsrFjNIlZpMTmGh
zvaNfZpH5OFLptKEp8pfo/3BlcTfrTEhwG5E6i1Q9joLt22cTcqthJ4PoQzpuPy8RUisAcVObm/u
FHOXATjkwGMduFk50E9GHKG5CrJtgdvNPohjtHE8ZQU9895Oj7jb2qxH4ytZkalEpL0BraRBA8wT
x+OR+SUDf0Prn9ZE1l8gGlzOF9k6lLQ9LFEe99YHHbeuQQIU9JPnkIYskyu7165q9JbjD7Kw3cEy
RmdS+6boVHarxn5DQ4PsntcRS6szXZXolXRpB9xUDf1TqT5FWQsnUMeoQpZAB1hK+FM2XqTuJCdv
6FWXITgzMVPJHllpZJ4bN1xhGTcwmBvu5G+CdglSF67aja2fQtbujW57MdXL9TojcqNDbCyjhBG3
RE+6poOHjitC7whPxOGKONqwQyTCxD5+QJppEZEOTGP2Axk6d1SXnnXjkRa8ShZy4OQlTV8RUpDp
qxIB6hNKYB1CQVwk0PCkUjEkEyb8Ty8U8konp65dgVix5WUpZoJV4L+NGqG8p6nbEAOVoGga6o11
1IujtbyzH9qL2SsIYIQrwSxDfc66T8CCd4RqaAzrxa4PX20k75KzHHxalT4RGcYugGR0Ebs8mjIV
YFY91QZQ+VuL9IFae2lTjgcx5eNElXjbeON5OOd+J017Ymp5GDUy9chPM6zN2ydVgeQ6ygPi7HPa
rwuRsEUqkXNPs5Vw/5XXoYAr2nJrfP3ySczOK8gQrw6R2eTa/gvsQ65LqC1EpIV8ppCJ1PbC8Uze
AlbWwLBFLTB5Tj72SN0zuRkNraXKYMEcvWCVXJGbx/LMM9k71M5t+uQCZfLQyAdneUbESF5EYDwK
3pBw/k5iivWEz4GUT9xw/rIYj1O4S2u2ZwHJkqTUvzQW4oe1NhKMRHYIVTVEz+Otx12tdGt+bRJp
huwxxUc73SNB94k5sDc2QifzinPEbVoYt0OARp5E8EzbUffLgUkcKEQGeLysnuIGpBdOpCDSIy9J
UuYXACFOUfkPDPfTskUOI+BJJCpDsp6z95zAO6fZR9NOGJCVyhNmZtXel80l0nYcMqWDuJMIGx7X
+t7gz9X3GUO6TH1lxbqwcyz2NNQDE5sV1D5Hldpf6OIop2vRxe4cwEWKYArICMngvEA0/780WmEk
4tsbSRglSL30pDdcyv9xdF7LjSNZEP0iRKDg8SqSoDeik3lBSGoJKHjvvn4OJmJ7d2Y2esQmiapr
Mk921Xq6Q4oMUJlmw60ywJUER9l8D+66mx2z7B+D7yz1RHG20h3hMFgk8ZsiUb9PxXIevPjpUqHG
145x8taz1ARUoIm1IDeTZo9e0QRFNYv5R3FvzffZixV95qi+nel17uZseVKW0UJ0xwCZVUAoyDMo
t5PYOP5jeGYMXZWz4t+qcm+7B9VcRxE2Z+CYzYjg4prMau6QGUz09gQswOZ/0H+ke7FYNMf2R7QO
15AOJ/mvVDjacmsxKH8JTL98U7bgHBEG1wXuPfeaqXujJzuQLg7c7kkdt666VIFCjLPWTxzb5vvI
29BQl9bVBexhPr6WZPkMxjlKjioSW+OC+CUpmxcmAfP1G+lbHt6y/CSfho86ZmEQEEI148VCvq39
avZV5vVXSuygRtHPqQkOLUdgwLS3pDAM8nVDAzvrJ5VzjdBDuc1/wBaSQKquR+ctIMpUYr3UUiQs
UBHjDQL0tkLbSOB97Cna02AUQAjKPHgpDzZSMhohG59juCVP7qWhCUR51knusu6NfHe2lOcoX+tw
XAcXCwS2PYHcDcAg88Qu4YZyztYSUl7+psTxwuEQZTA5gwvmSRL3eYqdUo5rVmNcpUxw1q3ckBus
V6/Ymwc6eqf6hsM3K+Gd2zTXKh1rUvM665gH92dusfttCb+j/jTafpVh1/zmKfFfu3bfpUehP2bb
MBPbIN5bw04zwD8vyV2Zml+jfG+t7wC1Q47YVtQQmBl9mKU3GivTeh9ZpoK+C7X13LZJ8zq7lwzC
04Nj5Z5Yb69rlMesdcAUzHWycF578c7w3kYbEEDjYwnMEVo+c9Prs9+yf1AQJTcq3aiBezrreqX8
a8RV+s/0d4rO3yQR9x66zWz6zTvamlnOuo8Ib8i2Ee+XShwVYze93RXponZxgaksq3eAqSBCMonI
ncvEpc0akKjN7kl3zMzOSs+wRmIAmmh21OxMRomX8CUd6qvqH6H7zZouGGvU0fw2iXjFYwJLFgdf
NT6KuZTTNR6x40yHYgxdYJYxUbSzUn7LlI/GveNgNhk8aLcs/KiBtlp3dAbtfANLnOXoo3eGQ8rD
Q4237TwasFDTNq9JucuQzoAtNqiqx++8RoTqLtkvBb89eSs2KEf0PLM0HEQcRY/N/0XM6BBx5LCj
hqLFfhyeViBPc72hxt8s/GF/oFrttwz5V2Q8jMy02kOqr0smzBpF508d7owCqSzarmTD9sc1j8Al
X5pyN/sV2V7PE21afOu1AsEhIqDF+lOvtk07c5PNxOtSXhAZI3/V0oE+q22T4Mua8SPBkWKd/0Bs
N1vyI7cFYM6erewjEzNWk0WAfW80oLp3O9DYobGM4z4OGCJHeb7Q6MgtGMK9OwO4UHF58ZZWwUe1
SEMvL6p+0hoetwzK58EBAsHoIjSPs2E6rj/nr3m84reX/YrmBzaylrPEALnI/Lg6g3Gfh5u6vBJQ
QBfb6BcXCG5OFaAjcIBkNW8WIv1Xa65pT6PDChvRUrhdFgeZnUz7jHGRqNhHwFaOembRlbRcCp5f
m2YF+nUln4p+any0iT1r9U8jWWcByymJEYrAaxANioEUiYmcOIwWOxeGXmX2r4ODpB0YyenyEZrX
PN5Y2q5UbnWOtmJnonSBHOnsnBShj75iroxbkTOjjvZF9ztS/6bRKelQgme0o/ZXFXNIl9uBmCDS
yuYOSxdfVZqBkflIuPpsQrQ6FqbQtgw5Yi/xn5VVfmmCXSdx2Fv0YKxdepyR0b6yQEoVFW/iMu+D
e2U6p1qJ/tqq/CS5hLsqyIylqYjLNM2uI2rFNFP/dMO9hOn0TFUAVJUA0sA8X4vQj4XKvuEiroot
cc8nYW9GI//up8+eNEmHD1cfyOUKlJMFS37Krbc6BY8WdmuHeU5YBvscxn2UpseKSlKqLStV8UAv
vmhx8YOJ6a8OSlKwq0gL8b9lMbkbmCxL6Bf+dOhDjcsUG0hpbFyWKW3HF66KOTRHj9baQ/+/0KR+
PIZDe+rU9mS7Yh0UzrXXUpWFS8v5uyrQBuqhgm4GQ2gXX8NhWivCADfqrtWYclMZzhq7SCQZTu5C
JrK9rrG8gT5rZm32nDWV2vxzjIhVg/1qu/Nuh14iIf8c4ZuLbmxM860t8YsC+UNmHjJ1soprqUGK
HWHRWQPwxWEV5dBk7HGdT+hcyJ71HaRXoCX9oFoXExtgVlGN9s1hrHT9RqRkDurjrleVYxJmh6KT
BIdNmwSZYIvwQQTcm2wRxrQne83loUL6o6VeW+jrlp6zBPAqDXrjPL5MqfPoXKwenWVeiqk/hlGx
NgPAvuiR7UQsh3KOzSlo6Ca0hgnCR+VoyZ2R8o2gwkrxvdGCuel7gvtkCIZTgCkI2ubBhCGgxuWq
sWGKwn2c1xh5JF5rFwwbGWXEE3sxj5EMy0PPV4PCBICeRqZluY5yG+MZWCLQ9nCLvc4BpMX6YhIk
188ioIosGsFNKfB8O91BGF+K+j0BVCnms+efsAHY2EQQ1PC0apaeTEx9KgqDCzCmUmJpC9Lxw/83
lyUJshWTvf5wiUKm5ayWItSGoUmbhDIwdliUm6z9oDaytzCYGxvRyU3eC/qq0aVzJmhjOCkN+geC
IScLOg1orQajs8lA1WJNPE7oxBqYz2m8jFo6nAG8K2v1IjUWGtkUDriwkTtbo9xwv1y0SyXpYAIp
YY9AYf45Bh1W4X74FPtt0a7CWLyYGK44gQOV3phOU06eP+3H5KOcao8XuiJmc5WYyOsmCt3un9Ew
U2JMEp0d++DLfYbrg2EqlfISaZJes1vn/LDxKwxzNxreQ3NjCzLA2FwSW09F+NlNV4ruNH4WeHxb
MsikjciO2QQyNKn0yyBM1zXpDg7vSILXIyED4MVnUOarToTHzkaIMG4NAG5BuqrRdhoMQpRUfTBR
bDkW57d3mrk2RCEoMPBt1NW2wduGdn5+cZKGNsk5H/S3jgyjfpZf8i8sLEqViD50lrQkpA2yGCPR
ZAyQvGP3GKmpWnh7I/ZrrusuXwa9stIkelt/8DIkeBNeATvbFCHrx5rxGk0lwuwCiYIcqUpAA2no
2TMBMBUTZQoEqpsrNb5KFXIt9AIQBNA8dLznRrbRgXoVfnwwKrFKq5FugwaOweCqtG5VwR5M/uaA
jy1mGBrf8JnuZTbpcmKdm88RkC59dM0byOEOvrAar7KhM6YTETZjN2SmOckZLlKHAu26DcXOhmAc
Ui+jv2r+jPTLwUo80ylqjXkwy8q5YmV/L5K3qgM5q+9heN0h19d0wgCBKBGzH0UyKWZELnouMSba
RU1paKMDG8Z6FYDba76adG8DQBuYd9Xs5lRu7ZzXqgMi0VV703fqixM1KCuiBWYsXE05T0pToaL9
7MR3GMASTXmbX3uHFFNayXqlDdhCJsIBem2fVO+NhSuMNULffPf+Wzec3PCRuOdCf+basZbvovwA
WuFUDyU58uXXaS/FQJVi0rAw5keaUGjUgzWYAfqPhpZg4O/zwWtrgysDCcXg79zOZz31z+jBAPe/
LaK1eYI6z0TU6JlwzxQ2XyD8lK8ZH0oaX4aSjb72lTnMHhLxKCLwrjBHsFosI0gKfobZICeUANlG
DkV8UH9mqgXLTNM6CohSow3seOQWfWQFoj7JZ/c99Rfb+kxRQyeTv5rNH64h0ZV8mxBV/kLt3rYC
sgUzt5BhLMSkBpejlF+yZmpPJBTRBtlf3yKetFA7iI8ao0EBOET8ivjPYSpVfGbIQCOaubuafuNS
4AogHfJVic+igun1IVFVzyY87SojsOuY90SVL2MNMFv6sp1whJZfnfGwhjvvRI8XhJUxaLlYIZBL
LjJzN6ivQXFPCdIFfhTtiYAVFjlCPIFsvUk8yrcj4yE1XKdsZuOLiM8dRK2XVntXBe2/4oUsBBM+
I+AXNn2cjkOtrNcmerZRX6TSXzhsAhqq0LCEH60SIqIUcMQwkKq8FzgqG7YFpvPOP0Loh/XJ+ko5
ZYacqsVZ63zp/5diJ2j9MJnr3NitE3p6YO0z+l3TLpYhozgfkm2c1OyVIEYOn343owGTl4Y9sMZQ
gaYQwTChiCy0+RWMJBH4+WbIy01cLef8EBoRm407soozoyolJkzlZBDDRpuRbsh788MtiOUXO6V/
6I/k3IxIKHsv3+FznFIPNvNcsWsPfqeSr8rxYkWHQF4V8Hpo2tu9insRV4+Rb3MXbt8jqf5N4F4V
sJ8tYwpT3OcveVp8VthSAl5y7g78UkjWhSDCPpwIWcnUKaHLjdJpE6EOQleh0T0lKih9iULdeOhR
udS7i+Hnni6uivFQSJfUtW/h3630WwQfrMonK/v/6KlDnOAWZTtSqALdUzN8FeZHVp1aO4B/ZBK0
QXv4q3OC5K8yI+rtTwtPBomk82OZpb+q/dDs73rYa/65AD5j7zOEMEJnuvibVIU3as84PijRtuT9
rYOVLh3P0tFEiL+O4bf/BusMKGzl73kvpXNgmsDajmVMs1fdA1E8+O5rZ19ht0xv5XzNyi+Dvm/U
76L4SFNEtn/8md3xkBs3npBxes+5ZrPxp0fIl5afgH6T+IbCcIKLqZ4Mpyagm7RkbWsPj5o6ICX9
sNaNo8MihZl/IzgRP1Sunwhne+Ve1JYZ1dEvr1b7k5WbcnAw+NK3SEx8hMZnE9c+m6myeGihzRPz
yPK3cQQH1d/M5jpXCEJFi+vl2DfFJYvTpRUeNHHtzFvDDCWBW3ztLNLNdo6nBaeou2oU7+M+Kunl
TiSk83tLZ9uDtpguIfMRX7vpzkdViIXJnZrEZwxt7BNdlV3gueL0qm5j+JOmXyLdsNNsjWuKvptm
3ZzOWrPFgadre5W0EBHtfXXEVLsu2zepInY8JPHFyXe2fw0ZvEG16/19xaqyOxWlZ9TAF3atedVb
RJbqY7LuPfoFkZ2goFe0jI5geFOfcww7vPG+eGuyXV0cE/Ehp5M63AwOglY++MoIjgH8z6X7q7nm
QUyI2bgx5z+OTi9aZ98da107vjM0AcMugz+lezKWF+NRRixOXwqwCJRkgX6wWNZhXmSJEmA4ZHbZ
5/dC3IkXQgB7tiIsSPgOp4sCFnJeWtwtZ9swDDIOCV7fyCtc1hXmgd322L6nbOR7HD90trPelbox
Xvvmmb+o4ovq3i1GsY7JiDLjREeakFzM6mFbp7CCOfQalvs0RMW/HSYkkRvgek54CZEvEhnh6ufI
dJa+ShW+5pJjLW6j+h2g5ff9q5V8A3ZI+ETzFl0eWS5DQa3F6dndCMIust8Evmb5L+b6S49hIFct
igUntJfCf/rGpqvQoHglliX3S6m+x+Brit4sB2+qcnDTC93Bck0FEsI2rjhLc/1fwV3j4MEaUNPU
OVqePlpJtlt58GUO5ENT6pGGg7YzT05jSE49HWjM+iEUX3H4zLs3y3oUIwuYVZWtMAP5477pDlry
abCdz85BeDX5d5CyzUBBa49Gd1e5V6IfDsfaXGoBnoSFZC0FRq85F8aRAUvNpBgDITJTBAlfKQpK
x7+6LNBq/xoJ6ie4G9pN8/+pfAD5g29EmV6Nlg/0r2BWhoiRj15HpAvmtt0ZCMsDvrUXZ9gH/pdR
7wrBfCz/HIOfRl2bPePv4tgPp4i4mG4bRWd4xjTwTr8how5zNQd8/Ds/Te2lbo+BdtCqd3psFaJn
FL0p8Dcpowz9p2ufkbouUU2y1nD3Sc6GeCu1J9/VpPipqy2yvMEhczR9yZEgESyBk4RUY4YnT4nZ
RoC1E68lzsmUs7iDDQnOFlL7woLznEIPYxS6pCwsnGAROQ6zqt/5AZuHB0XDrPAYmftMrDnaWuNZ
kAGAftFM/yrW+JKMSTrABUoU0Dq8skLsCEMOlK1qMe1Ckcpp4vS7uvvAB9FMzLh2vjgwPHRxVUfB
u8aMmwr4pe6xCvNrGoxlG6ULOmoyVbdOS+Co/mvMgQrUND3avhh+rerMKntOVNt+dbKryWCh2IXR
fW7TeLFd9U2XGsBzdxjDzoVRh2LUrsjL8FFfHbLkV8eR1DH+lRgLTXnvx3fau5zyJ7pE6StBbZnv
leVsekgDttoHJ74ZyW8rWO+rH4PxU5g/Zf5XIujPFqInVXAX9v+seFhgcJ37w1b5N2cepvRhXXUz
tDe4YDVViMIwP7xiWGWM/qmrCDfxkpIllWx9Z5c2W78GZbYWBPrYwKvWw0Q2/LWJb47DsPs9dE/J
syJ3AaqiCuMOiR2VfPaXuLcWpW/xwy3KH74PrjkcHEA1M2MWkvGlYCoiWSYeeLmW5QE1IITS4omj
sHvhoQnLN56BRD8rGLPy58hcL9lo5mbMCEe9y+Bgw4SmRql2FX9RkqW7ehhYY+sj1zH1RwVuHBEu
2eiQyfh0ShwJbGjYR72wwYO+oZESJNf8RWTfIwZEnBOjjXJla5IviTqtKYB9KFt9xEXBwZgEBWuU
mguBR2ZECi/t941RjCtjjNCDuJ9dOr25lvYs1IohE8tKbfpy/G5mHb46XAIaCuc2zU4jv5JT84yZ
uknbOHY6ttHeARsU7Wpd55HNEXP8+JVJBTFuzRhGnDuk29Qp99ZAbVDkBx8VfeqwJXaA6SmIvpEC
DKAq86S6WLZ/ORRtemhNe3ZjrUI1M9HvWJfINlDOkW/FL0G/F0EKaKSmbZJ4o6f1fuj1Q6/EeOhe
Jsf3prHwFIaUrh2BMERFGUIICd8HnxbFxgyItgBH69o0m3XaEUJRFcRXm2JZdFcIZJvJDk/CD15r
p31tBggc7kjLfWjSWwBUuvtq3OnUURw1ISCBWF21lKZtMexK+amiGEhH6lr4Tq22zmRyTIlkLzO0
KSbCYULdrO7sc9YLmnW1u2EQKOzzGAyblNFeEwIRQWo1stTRYQBFzZeav87yXYkLJiY1Lou1l5Il
oqLd42qEAza+xVGGc2c6tGg4xIBpsjm400MmwXLKiEbKSeQhzys2xoVaNKiSx20df3e4whjZxGRK
YPXb8FF6eYJRxZ+tcflPAAyZdrTAvhL/mQxDyASFaqUhrwvWMT8ozQmppdEdgahjJF4aGsIuwPVK
N3ou+WUWkV8mraFJMVYgdLQ1XMvIKmryZroSKL+9IpuZ84gPmlmsRt3oD6An/HJih0sAUdN3N1XB
/tcmnDu11V8xuXXpVammdS5JKmuDgy7GnVO3N/yJUz4ckGce1GTkgRLnLGteaYDXBil1OGtwjUKK
GMiph5+QR1eVbL/SUd6Ssb8pze/gyE1vmw/wuqYzXrUg2XdFsDHI0Wow9jaJfiiN6q6U0a+SEHdl
zfLeuj+4D3sovsqemF6r/47q7FYIvjvUpdj8e6e99Mpw6oU4ZdZ0CmMkxpySTUjMHpsw15ptwvr4
U8N3akk2mjX46grhQ0YKUlImX3VVcIiwthiIZKCgcW4uZLCBFh3JXOdeBTSx0mRJDmvZzuR7U7I6
OgI6+2JCsBJK+knSK+b+ZS/j+xiqf4muA/6Ku1Pt/g2iv3WO8ZobJiTabmkZ06Yn+Tsz+6WrDmcc
ZqgiVGhjuoEQj/Ki40WnnclOARV0jgTUlPHS5zvdWwr4WfsDxQNOnvRL9w/AZdhumbMExoCMWbtE
Nwl4JcqbJssboTYwofVDGpS31sV8lhraez7G3V47Q93nNi3z96CfKmzUP4My/ht6glEQKG5LsHMH
rkyXqbzL+DBp25eqnMsNRDpJTjhbGTvy4PvTw5Yp2Q2jfCUAEWGTYrzkpPqGDY64nhM0KwnY1dm3
Cmw5RNKs4dDcjGoTUb0spoJVjWFWuyJ61wmpchHWAx4gr0VuHC3cGJO/051qW42Qe6GtIPlsimiv
0dK2Caov9Cepw7rdSXdTaJJu1EPrMzYWdApXPXakTfk67jsYJAXrEdRVvENrp5bbvI+WU4HTvqle
1RHjeBQCPgkWOEu2tt4frABWvqos/dD6kEC5Ej9dyJ7njOxbta/XldUSmYlDuO7owqKDpGEbZb4D
q3MVBLjz5V9NNpZkQyBDvZdGuxlbrE+tuhPR29Dx5RaVuE7t8KGGNTkftNpReFaF+CkR6WZ7x/dR
FgIRLodVmbTbWQrAWL7lTWPuSPYaAPkh/rIClusG+46ougRFtevk9DORkMAzfnENazu03JUzgs3i
hjaKZdZ12JXwxqOGEel0rBU+b3M6GKG6NwNt39rQPSR0fQoEm+2+EX320K4SGEspMpVwpMa2IP30
h7aITmUkdz3IyUEguQWNgHXQL8bjwLAxNJuNPraeEkBrMvN1BCEgbdwTXQ3+rG2glKf5bztAqV0R
kSLcs+KQJ7P1zw07+WqYVomjMOQbtnVUoxFqdhMrQIepZwkKn8h4D6gSUaTCWjSg9pNAXLQKsM45
zHdJ6Pn6ifhk/js0tvAfuvai5bTRzFmaE1mgFdgjKX+KAX0euPPR/Vfrb9XcRqZfubK2/fdCfdjm
K94aEd4HKRgCA7TwDxXz76r8loyjgrhjyM5gy/poKmuZMDwYLyHnWAhrshTKwobU4YYCzioLTEhZ
2IBVgYPCveCfbd1dz8EeyM9Wv8zwetNnhqLuDFxeXfacJ5uBe3XpF3TQGkN96Zr5BRlMRkuSV+sK
/Jn9FXDYNszO2bDTYIctOYewTHT52uAeoypqRvTtR9Kz8ORTBx1CgicCwNlGCYI49mrlkx9C9kL4
dLJ7wcVT4Le1idltFi6XpFG7iMkP6fhql6tW3Uy0s1S+DQnbRvWMxYaPo052in8WwVdl/Gk68vK7
bXyVxs3S6V2h96ood/WbJv/xfU8DiNefKVjLwH6D6YbvaKrRjB08OZPkjjlQwjKUSxD97cC0jNm8
5SEbxwSjsiKO49OAyssMoY8zKMgwMCg2aSxtQe4fD7irvFgtXEL8KA0UjsaGto41uydVd0reI4sJ
0h9/EEZArsI4dqc9OtCRGteYc1SSe87s2OkwhEh8cT3I5nr2R7/XhI1qFEhc1uU8a2MqbE7fOiDM
gokakT0GMT6K82nHiNHYF6UBEie/WnxH4cCxHC/D3FolBPFUrOcsJSGj2l35l0FnIRe7Gzm2mPHQ
hPPmoislcYGniH3O0GRr00+8qJmds5VnMb92OvqFcYv0g0Q0FsRkc8Q4eHX/HdQyqQ8gYTMgxcEO
bPLAhN2PdLRIzSKwCNDA9u5ee+c3TLkUVbZhkHcMRslmMLB0evD2R55E3NYSn5VvRPKqaA8/StlR
fKXRr6q9i5aG4uIPW7J1XS/iqHCsU+R8FiZwoODHGC9OesZ3wgqRQn4qoBLL7xntpmFpa49De8nY
wYysr/7vt+nknPQjkC+9eGbA/ia6pQ4OQlI+swDX9ztlVOr8C9Q3S4Mn8og5qsWt7djCNHj6rZQW
Cal5/7Tsg83HEPr13lL+JQ1xws8wfp1omwnKmPQHT4fj7EPlVU73oKEKqD8T7Stm6RBM70GO/RVO
NVt9TppFZJkLLlRm5myelXfCoBCj38IUd5MCJeR9YCnrIOzjcXS/2lz1pljg4bpX6GSq5HcgnaUT
HLryz0xNFn+svkcFI+dCMQiqYkZaJHd08A2KF9P6jBJe2hQA0STPiqFs+xvbEO6RdrDOxO6CmH4p
m2TJDs/LLfc6Nsl6/iq1YbmaGWSNWAXUGvPorXaKjRmgYRwgfImOPFhIqDHqU4Sx2mrSwhVTJcwy
ITYe7H9atnILbesqpA6i5x0srlTRLkfT34VMm/ze2A9xsbLYpxYKQDNyUC2XkaTRexFXcA8R14gG
kkD4Z/Vsw9+JUj32Qf86sI1LTB4WzM8pCZ5DGG/pmUkvIsupc1hZ34KI83IyTtIoNgL5huKjmqfE
sEXoOWrq8arJHM+8vKJW7st1FlmryUkQvoiPQsI6KQeCwyHfOeuxN09BhVcrD9mAzAIIVjLBI4Bq
4cQI9Rj79qg/KA+WRRCtmvJmhjGpjKTahWhupBdObPmwK/smCjsEvgkNtKoq0AZjT+OPEA084bq/
L7OzdLIDFmiQI6XiWZP75Lf20D0JFcVzai0mFVWABhdEg4hVxrCvibmCFGIaUOEAIaQAmSYNPfDA
AYw8MmFhlPes2rDgFMkKbtGihgtmzqPnplzmlDjUZmFzGEiAibL+1MhplaLyyCLIdwHb/04s+2Zc
9b2/U5gAoc0VwKUqft7Q2xsJwtNM2rUz2kA9WbHr6rllljb56cpdVOSXGL6xUpxxNbrkq9NlW0Aq
aXBWZtFvxh7bC4qMxpVeBzpSReoqbQ3x0oQL52hZKNfZfeeg3oLGWZdMghhZjM4jEtEuLZ0NfUmr
5ku7JfpNsd/r2l2qDCap0/lFUAVfk2gzTPUudMj/XEzKwaKhsyirYpaPIzMQF/CPSi0ZEJz+2zMJ
MlCc9LNF+U+J39SCqVM8LHt8sbHNfgijoiuxw3XfJUya4gyZ1mEHp1uLfF5Rxy3CYva7RLSF8btd
ElD8KVnujzhF7fZstG8WW6Lc39bWNTZ/DOWzo+ePVaoZ8VrFtwjvLub8vSliT38Ng2OQx2wJp47X
VJ8KU7nLqNoyn8lXMUnUWS2Pc2tYFNPSxa8zEJKSX3WAMp2XROcOpEIiP7ThXolvOznq3a+ZbQb5
pipepN8dEjyzdaxequondbbz2H3M+61KJ6crh6hfgjD3xdOHGFy+mm28SklWEeVPzM5MNgjunK9W
HGbTUQAuHQWo6nxnPYrwq8tGw0Rl6Buz5CRYNG2+cm1C1z9C3Vz0jPJidnO9+aPO3kwMTJ6Rtjup
4JuTFJRPV33UiljwPwDvYUWYa8NFs4QtwXwtMzyI6d4SZC+gjqMNtKBPUpJYAoegWhNeRFJ4RYQx
W7D5x6Qp5gl7ZD3p0mDME++NlOjP9Y6c9ZvuXsYIxj7FZQPsGwciGwikWKqV/mvZjQu93jYcoUps
spqXXsI2ssNrpJxqgcavb3ZBRQpLBNsgCBjgwt2HFZlDxqi0Zlnh3zMG1mHWI+M+rN2W/Xu9Ftm0
Hlx91Q8q2tTBK4r6puifPse0zeAVTLl0+4XuRqi/6rVb6l5n+Uvdl55ojGUXO15XlGiyP/WRtgQu
juueavnwtfBlci9JbiPVt6F8Dl6F90B1fA5VHd9D8tO0GN5iXj6rvKGmDgStbvSE+RBLnZzz2Lgw
GlbHhDd8LjWwe5Cx17sEp6AiLpGRsskFNwmrnmwSGusMnUsajuvUZ2gffGTInSJkFYHxpqEVRmVV
kn42lflmbFzwKOZqiOEzobaQE/mO40BgO+J7zK5FSbYZiRrk9KYaoq0Mwzqbq5w1vMvx2KlMphtU
KH8DFWhP6tF8nkRwqwd2v/jf5jV71Y3cws+GDVHmsGYxp1U9+ouhqIn9w0jJi2swW7RkTCZsnSWK
Fm2vJTzKlNfKItT4B1x1tKLrWD6LCPUbRg7Ku0bZdx04oX8FG7Jcw3iT/mkNpbf4mNqW8KRgidJs
HqgWXlfZLwYd+DQQXafITWFPK+4scoEODdxui6TRImgPVe/snRqLhdauJcEZYwo61CgEyw32MMmh
i0OSoNqOS2A6g5z7QAqSMnU2R22Xi+yo2fVZ8sLpiKuIXs8260tiGF9jWh4LoGCTOBsCNozNo/Gi
lfgi5oveTBRvarlmakYl1XBK+nZdtOQqJeIUuOGt7MRzdh7pEpGjFsm9k/BQqAW2ECLqtdP8BIhI
23Sj+o/87qOfB+DMnE2ljjxoDYwvC8yaPFkC6l1e7vrJukzG0XfD7ynObz6DqVSp35jXMXnOIfE3
ICX89h/IxrCpb0luoKAAOMdPVcT4Mw8G26Y9xS58pWjmBVSngPjq5OG2QLZcdMvJI3WjlY0tKo6G
Z5vXYE6oVvr3BGhLrRjbZGRHjiIKWRXmwnj08qA+a2GBSD2p9zxAh05Y6EwMzjQkyab4EAgxZpuB
Un2oNrsrs4d0O+1FEW8ZpKLAQrTuVhdp0Wua3GBjVR0rGlEZkWVnJe+dUSHOCPR/tVN6ZhC8GYH5
9EV/9dnFueqdAIBrwps0KqC2XOZpL3KtWZwrDs0jAa8/PZqGxmBKllh7c8QHFsVrteJV59XJFPP3
gLIzE/fcRQwjxoerEOcyaLRNhUze7ClaOwaVsWX89UG+VZPSE730qt6/Drn95MfeYiM46SiighKx
YI92U0lg1aUU+5bVn10Xm15LKc/G67WSNacOqt8Aw2FVQF5Eyh3qP2FNclhFbpCtHIrE8ZziFYb/
0iEPIuZhi9hz1mV9sKFi0anPW7PiGqAeH9mi6W2Jl/iqT8NlirCKYedTKlTkM940JEweARHD+CgB
dsKKsuOGE5o85t30jhSO+nw88s1Hm/iuYndOGG+ytlyNpMi3Js3cZN9iBBSqFoFzjY/4qD0HoKKV
3dIgXeMsV4LxvUGkEIWGh8aVRS+58n51nxjjtwHRl5p2GGP3aDZM4lqmxPnenwgM72GYQle0wIpa
A8IfnWOx1L8nmjmBOcvv1b9KTVaiNzdRp+/HWH8kgeqZrbktCraeZLQC+kd54KUyuIumOaGD+Aty
Y6mHzbaBG2/3XsfXrSNCHUZ70oTbEqVIiDYrIl0s1hJvMpvvsHG83r4i8Vt2ZXKqqG1kfhjdjAUR
Cw+msjDLtzZWrtEMGIeml7wjm6D0H+OQKUsKknNvHYQriIyXgH8ETRvTK9VqKZnJkkYXrQ/pyYnq
1yHfECMLR3LwlVOaAQnVEaR8O/8xdmbLsSLpln6VtH3d1AEccGg7WWatGCWFZmlruME0MrsDzvz0
/ZGn+nRVXbS1WVlaZUpbOxQB+D+s9a1wOgru36XCaQh8I2NrHBKNW3DYqwWJy+KcmhFbXG8j5PUv
8WE/+738mX4kwaZuyDzKu2Iz6kC/YMK38cKbdgzu59W+2fnf63TNLeJLl/1Ckza3zSJPdmxfa3vG
ijkfugkQV0Ayth5uV/FAQ1c1WgtMaHUbKuh6CiSVF1p7EZijU5vbZATKgDnbicpuTzNyZgAGOEkM
pFBCZRT7DjSBMw+X4IR7uWwHL3zWLVbQmP2NLsyGmQTKt2UXXiuF7DqkXk0wJ+BbKTx0UV39EKFU
yyrUBmgLxYs/tPuJzANOK9Z9ebApwv5iYAcNw96ZC7A1EaHnuDiKiI14H9/3DV1E3o/bpppPEysh
Et/fm46cOHMZquroR+YkpuG8FNCZmVkOfn5qU6SZPWHu4VUz4dE7OSn6JMX+avQJyKnPOwuqL4eO
laH6CZjjd+6GPPUKX5/mECTzoGZd0PXddfy7RLCYz599Xe3rOdqAkhNTd6wWvS/QTs2ZR9RVCFtA
gJlwN0Mb7G172Nfg17XPB1+x64rNwfYQv+hpW0Hgr6YDzeS5IXW3Y8YfEPNt6MjxYZ4agqlsurIG
w4IuXiXoRIMBCIxp+NaEUNxfrFzTSaGNcFAkJ+mWj3iflQHTv2obr8ZJFH+N6cAtvE5kM8Rboucj
/HodlNoZzPhaddcMNkmOGmlEfaYK/kpcwFWXMScRq2QNEXbz3rWospBvZTS1gnRWleHYqGE7LozB
2MxnGGwdmqOK/OolxUE95PtnKeDq2BzYXQTzpsE6iHwVkSQ1A5Epn0N7Uiy6w/Rtzj/M8jKsI6IK
jGGA0QeeH7/mu7L6rabI5ejCpafZN+p9KLB1Bpc2a6isDZnPMHC3fdTZj26WHi3nzg1I6muzDpo2
BWIqHFJ2epfc52oNGySiQfcLPoSIDszxYH3VVj2cK4OjL8qQAfk9EOsA1v6kX2QbpltPUK+nz9US
fIi8ey1BwmwdO9vKBcNv5zb8/XnyJtyc0ks5N1lLxo8MCxSlIfyT0eLVAj5yC8QcxnPvggbIWRUy
rNGA5hp+BV34lIESQbayC0g0VX3tNN2tgQSZNBmi3V7JfdedrJgjzPWmcCMrVJ4WgarDsm5VSi6y
1IOXsmRhvVfEj4jScY8ZuJOoqXmqOYi+wwIdZu6pnH0xZefkO+kx4PAhDZViEsJvnBTELSKtmoJR
MtoutkbG5qQxF7rSI7kTK7MlvY9mlKBaJ4Ic4/LRkWRWWEX/CbRvO5TBvnDcXehiVmbAtAlpEFSG
bCD4CoYVDpJlJ+6klYIcALSt46ObwuOi/sXaTCZ9GCGGzd46qW6K2nosPB/QTkLPr0/p2J1yvzmW
Y00VHSAkMMt8CvFvpeVwzhvr7POKmsebbsNOPuQqhtDhxgMouvwhStM76VS7osKrvwSCVr2zWZcg
DsDzD2gSIeBoIWdwQsLiphU9SvBAFsAPSTJ5nuBpdh0cG00XXlUFOKwOlL1N4MboMrZ2/RRV4PoP
pXJWphJAQTJxhtiIev08vGh71qpp/eBO/o8I7kjkAM5o+UT/JLeLDXc8D54HYmzdALo/rzx/6NwK
HtP0PlVEJrBJ1gflQUYTKRdJ0jyKvMaG4k8Hr+TmEma8tOQgDpG6zLq8uqz6+BBKxsiVpMdKSns8
TlVyamrQK1kWIxvfhpybmymB85nbQPFVSSDYUpZ7Z04BfWQC8Hs87LoWn2LIpHojZq8/tNxFzZp4
5LcfSS+LXZIuqwa9Ohb+Sq+B/ji5y7KdFzyawapyIpfL6bNx3ylr2oX19DU21WfnEskROIYWnSm+
y5jezp9aUr/PyyUkkKsU3zFYyiZgWd3H7GyFqS7sBpGYZH7YhM2VUzQs1XtouFkBoKuQHbQwnBQh
C4GN+E0J/ZV0GgdLsSBvcN7ViER7rLe5YvbWJv6nqetx14KEtH3eph6+1gipxFnIXKyIpzBV6cK9
KdCORuzfg/wVd/LjInsXo3pF/0QQmr2w5p6d+NVHCKCX5LOtULQWgqS6HPF2VFUv9ZAHR5HFJ6VZ
pAXAs5oZ8GIrg2PMimU7KBo64XkPNoQ5dn0Hh2zRWgLWZ4y2HOvO/ka5sZSPzYJwaE7AL07ZIqiH
l+twZKZjhhF3rUMtRKRQlb37JYzWMX4cXJi5KetNRyOyHJxkN6WEeljc914XfOTucJm3JBGoxSdK
EeOE2/yMcfwzO8wDJuqCrEY81xS0pSgHVJLBSpbXhlZrK23k+JH9FjPtmSYkPbnrbr15VVO7GJcz
EV00Aty5Y8nXCG7eAJHGeA9FSDMh/PibZ03FgcWgwtz7eE2cYf5yRGOBNiFeEGqWK0FFcICVsb2w
ESmpSaKn0XBnqOktD7AZ5wu5sI4nr3T9WDCeCvLBQfLNx+FJxn/WQVMVn4Uy2AidAOK3iRa2WkLW
HEvFpwSbmoAoF64stkVXrHzK8WWImp0PzCquLBo2tNN94lLZ6A7v7VCjqTAN1cJ9VOhL6QG6NsRw
50UGymZAPRtriRZp3E/KY6E554AnFnGaQugWbp3e+N5rJsABxDHI0XjVdYfERkBIyEFROx7vRgMB
Q8rpvhP1SXiuvW0WwkzZbhkJxcZlBRzS9Jdl88ya9qYKNVDg2Dp3QWpHvXepecd5cjJzMmX8MHDx
wPyEymoJHBy+abaL3E4xFXxgsT9T2ZVreQuRKnfNX+9E4+U7txUXRc/cyLSEpfUdIg/fum2Q1ZWU
XcxP8Sz0Ffauid5Ghn6PHvS+YcZQIp7BwtYT9OLjPRwbvO9rJVR0/u/IIO6MhnMnqfGdIn9vE6Ze
Ttvdlw5mH+NSrFTtApMJXA+iK8fTr16asEWbEkx1RUYb1UL9InRoXrpzkRmxVRZP9gZXnT/HJGIz
erEU0psxfMsNIsXJVqzqfa9BA3I1LASCuGHEWN6COIcEORlwIdrQutf3kRD6bYAKzATtvUHvA2eJ
zZIX6RcVt2zBBAO69LaV9jfLgYewbQlYjPZE+yLej8YKPSguuiDg6S4dlIOxTI4ZmxxtyCErKqId
sra/4L7ErJhiSDMrUWdyoWDABZxzhbp5iMItCoCn0u5OTueDLSIShGf1hYf4l2btRXGbsh0rNmlG
1kdt7HZn28QMd9mXP5BaMLsNPR84XrZvzaZlXtxY/pE7jk3ZxKUeT2DIB/b+ZZ6wdsDQ5GprpwvJ
1z0HDR+6t2YmzihqP5HVMlk1cBwLSLmpLn4PLlNaK8Bj6NM/ySRG0stsaOD2YUZz75Wq3A6YXynA
9WYcMRZFeZ+wjXAewIhqmdkbv41KAoqZKyqyaVEsoqTOGdQ3bk28pRMBkFiGHR7DOa7sbdd/+Sqm
CPSGF5+nVGPg2PTsefzWe1CI/AehAJXPQ7CbOw0LIbxLJrkGjC/QBga21SWSjdTYL7mgMvKcsUAI
jTKvR1FL3b3sXNW9YJwrvBzqQ5Dcidp4PMiQLxWpvAx6tr8xq7F+KdoNFymm7OE6txlpu76Pb9v1
wWyVF8QwYDZkoTVY5mpy/a94Yf8w+N/WbGz2rRPT/5IxmRf4x7o8r0YI8p35rC0EKku0MvbpVHr7
BfHrwh7Qj8qDFYTPFAxQ4zKuRK8iLNfKnpxijhjuIWea6+g6a+9Ku1kzQABDpT2+oXGYHmvYA17B
phsXObFDbr5s7peuKPF8xtgIPWS0fpY++aFIjoFgZpkNUXDITclSa8ADETXeecyRerKgxpVV/iqU
fzu3NnHXzVdqODKtwuVndB+Zrn2utAXqSPZUK2c+teo20TGfhs2cpp9gq8kQohQt65BozFVuQkQm
Ngk7YyGyqIx5ICjMSSfE+sIVcOaGxwGxmeHCgK0wl6PrPZm4AsTj4e3NlK3WWpHrhg183psa/+KE
J33WbzJfQxgr9gwuHgqIu4zT7eReuPUze5c5oJyzcjg8Q+szUIzvylDEuAacRzdm3tkU03U6hMTK
xMLbDWNxVbQdY6swu3GLCS8WdVeSsXcoWwM8o+8JgmE+XdtvZFFkGx24NfflhKtqbL8wL6KOXbAa
2bHYFTLtLuIyuKu77l0PBZM21HsHg6xh6AO6sim4lRIJ8ag1tijakKgMnUPcU8HZTNtqHuqeJsO3
y5N1tmERvtqF6zEK+G6Kst9+n35J0c17uz0tBRahnkL5LGDBTIcDaKrzuSMZBlQ9zWTbXVlLfTNZ
EnerKMKtmxPIFkMXMXSIeVwxIxoxNQnDhKGI0ODOF4HoSOxxIuYtoX1T2BTwIoG3qmig2xJ1JObA
OFOs9pL+SBrOthAWJBeHvrd3iVUe802NTHvjTOJjEj1rUowG0UKbaeViV5vhAlz7u5tGGK1bVlCF
ipgPc6BgHfIE7We3SuFasge8pLaBBwaPsYe+O0vDs9CEWALrpdq61k7J+WVIP6ymelVW89rlDAvi
CCeLzsxLmCaY2zo+/sR4T47/mCvo3tBeiQuUPI/GbucU7s9C6cptzImQW+0mJe20m2AYFp2IkNJU
hzLTx8oYSIe4DLB+agsPnB05+5ksaSyPZyaFvhFf1WMLtxU25/r1UVMmIjMktOM0rsF4ncekvECY
twUtHUfQfE1tneer0iJdtclpjFvHX+vrhalyvRrce2PeiFz/lGiY7CW8dIZyO/Z+i16NYoTxyrYf
iLAMNRXyPDoPU8KCnBR3Zgefnh86wLV4dVX0EVQTsYQzoZRphgSIgSRcDKJts7XkZY7IkoncAenc
mFC8oaT8qJfmIbD7fc58aVOOd5YYVnWkAQ2on9UEwiBlr2WSBdlAufaBEwZp4ZDX3cFMybpDD7gB
dYkZwU1WOU6SYNxHCSyPObOIDe9ZwEpQS717IsltBFHZ5LR+6UAL7aasi03eQVtzkJp4525eS5wo
qtopi7dX5viai9A7OhanyDi6E+mzyTHsQwTXtsAnFYb7pcYZh+jrZarUR6qZNy0tSxIkk8+hNljO
vIM15YR9hhErD2aOmYqPf31flyU7Yp7vdWU/isR9ZIPxiUH9sveprF1BW1ipv7qkY5oq3mZ2kcOa
7+7CqLTzn6QPbkzzkDMoAFDDRTYvw0tjLd9KoIqxsSjGxdM00vt4bfekBY5uRVlmFnZBxZ3beKQD
lm+aZMew0dtogQmgmBD0lY+mJPIPHUTZip9+Fqx/s7CgQ9mcJjPbEMIxFoZFK2mlKLa1Y9HfuuMh
tIgZEAILXh6hObBtnlb8KeZVHyb1PivUrFmWvqRVBLn2wR/xcXpBGWwjH9mdznBP1sgMObhY/rLs
5FHQ9mGybVLzFmAvUyn+4UYgy0yD4XOsrScT5elBP/dxPpG9dsIL8B6kCy2mAdLSsDZINSOoJB1h
KkbFNyke7qqacTN6H2bov+lZjwUCSCROhUf5t+l7rJ0ANC69YUh2AF7BAkmPgHhbk9x7wk74PXTp
XebZF13RY+6mgNE+tAK3Nx5OZERDxRQluyrgaEl3XUDqpcSMUMfRsYloXOoxrHa+z8Et10uq8x/x
7d648Wi21cBnFoXdkxgQkC3y07Z8l+0WxHGeVf781iV4SX3sepuk46/k9ClBQVXXoqC5nHunumzG
7qWKnqrEuyiU2pTo1OYg57SbSsaAmMI1O9BS6Xm3NHTi5VT/9K18cZJjG4tbXtFlkWBQnAKEbRCK
mV9nez1PlB49I5qxcL4FaaRxx35vifRFFs3rFBIcmjXIo5CIo4oRavpCMdiLZNrKmCJZDBTbaRKz
j5q2DVxTTwYv7ehBUxWe3nIiTaz3XfaYHF3s9XjmmmHeCF4S8+Ek2RFF/+jbDDHZdT4l0HyIQpnZ
c6xKPr986UKGI+2kR/bTbbSphowrvputbUPPvtROjHxh/HItnnVtQjM0LfMxqEE+tpKrra/p/L2A
FWefXvoltceUhc1ZYpc1v/1agTn7OrV+2xF1oEprWhlHHDt/XCkdqDpi4mlYzeQbJss4lx39s7SI
OarKoZn3zWNQICdCMHDUk7iKeKjjmOSdaWLeuUCUWP2q3UJ8CwjREUJnHTI4L8H4VExEmyYLDzUM
zKnGOVX6+wmag0jtW+UhFK9jC17SRFhl38FJqWHJ1ja7l86fd1NLWiy1oJOpnUzrGGHhW2meFp+y
vygEjjkX6IHAsooblHvNZ4eqKqD6BoqGajWCBe7p2tMXzkTIc5egPbKMPKe13iYVl2PpMQsZc3hF
acLEaOzYFjGKwxOxIt+SEAGjmsffoSvlRU2zL3Pm04zI8wWla4CV3vQqvzKDdd/xHDsUU/MuGtZt
juTn+kGvLyfW+SYXfF62pmJ15odEan0eTfKy6fUqsL5R2pYXGQvMja+dyznlWVWnSXukPjxaLZnQ
iWLIa8cWrQIpUGUCndafPblfDI8vUU6vkY22NZBNehbpMGSAjw0N4e/Oz7k9Mhfase5hd4xcmay8
7Bt4B/l2UhjO2ogICz1+LTWlXhc3t72FqalgralDsh41cTOqQI+X9Z258Hr/LpwH/aAQo7HE71lh
XdPrQNa3wSHHKS6P7sATf97ZilCxpX5ltkWZJUJmNpTo84LN0y7xM3LgE13YnqG44ROtHxhDhfSz
4asfO9f+zJ9KfYdGuZUbjUhhg33myEgSR+t+SAnNmOymR1bCsGipJ3RcPqmWBQ36lKZH1w8A9Dn2
q0mFhbKgv1ji9lut2oX8XOZ0mqoE9SuzFdQ5UiWJs1i7VDNzDJWgHnYxd6UozouAfw9dWOIwOdod
en6eX2SJNoX37KDU7C1uMzvzZ/a1/Q/znAUNF9hHHrUKUXRUnTqydcPR2Ve1PnaV+Fr0QixgxRM+
snZJIe/tihQXb1pRjan9OXaAkvQorkYHua+jvuOkHjfTBB9ZYDp0AT36TsbiZ0YMm9IRN44uybqt
D7UfIo0tDEtPlV2WYEDAKOOoqaV89H3dHApv2sIpSY6GChnBSPRTcKftluRV5K06JkOxvmTaZFqt
uzoRrEZHLz/oTpAPTsAD0i7L3Zq0IqdWWNVRBIjdmm4qNzUAtpCxMcm+lMpz+ImxSg0O1Jyw/OSq
AhG2DDz71bKZEw/4vI8JLqHbc8YRxb2puOkND5fWoODnziYKaMDvMdEwW/6E0pZmBYY1Gre4At1R
ME05C1tqGKFmAgHSwmD7rvdx0b3ZPb1RNqS/l3RojxmxXD6zEyMZ0mZxfVXho0sbZLLJgqxgnudx
MzYk5hTWYzkxvQlNI46cPewDHbVLiA5vq3y5yjwH13yyXMB72eGmIBdVRZ95+HtqIFAHNtqNOilu
k2x4rOYQipV2Wb+g5lWS59KiVnlmWb3XTns1ZGxknIrLpnFzcCjqLi3RtLvRaqVPxVMX5IdJzL97
FXxWDv1SXKDI9CZ29rCYesJqxpwLkx1ItYCt81nmpkgGUD/92DGk9EqQwCKRdETRtFrt+mybs6g7
JNErj8xu49B6YaVhONWrYhOF7as/cX4Ln0e9cYKXtLOdy0aix3MNivnMfees2k8eAE/fgyFQpDVa
KiRzpZW+NgmVVzHsRWj0Vkfb0Uc+GdDG6pZCm3DckJMsGom/SaFvJcAVrZZ9QRoCb1/PFhwxe481
Pkmol1nZz8eFLmzDd5/7ChFmxfMEtof/gwyxHACxjAol+NShX56fmiDuDzn36lnYN+eFHzMLjOh+
cUveKhk8OWXQ7fylYOeYers0gRvTW4SvSoTrXbLkuwg+x5TG4B8Dj+1e0t8XJSpULBiTnqFiyq9J
MII1kd63PqaNOYkfp9QnaankoPH69Lt2jc+80roYk5gY+hyDDLGGaRtzWs8MP4qJ6E2XyhpaPa1c
2zN2jO7dirY07kre/RSlzxDMzaGZTnEkR050GwS+FxLEVoW7vlm3eG0ZH+aFwdms8FSERdUcY3s3
6PlqjvD0aeWdB24/ngM6uRns392iSEEfFEJ8zQGCGYsRgNR7UEF+zR3VEtRpCKcCefA5AbBtyuaH
BWO+E4l19EcXBnDEbJV+yDvSO+DMZlicZf6dNJAXakwA+OvRU843qdcEF6goh/Nlbr9zVB+wTEtr
O4/0dqnzxAS2RWHZ8USgFh46nyxDexvPGYkXQbqrxw79OjnEwpIx31PeLrob9hnKbgm4qYt4PxGP
EWkxqp1InecqrdWOraMlg4ggP3M/EbFmIMyQikEytkSFupTdd0bVc+HI4c4ipWPbltFLEccfiWnz
k+jIikhkGp9nVg0BBaFc6RGIhp8OFZ/mCZ+6zD4DJ9kvpWY0NNCgm/IT7QJ4UtcF3+BNzTEIo69i
DM5zbkeeS+ZmJKumt0twnhY6elYccttHl5XH3+GG/mUaQjXx50ywYZRAjywb/NvSWru0Kh7D2QVW
P4Ok1ulnOyDrU8UAdoy7vbT9CIj4dB60l6k3JrfTgjt7oZpFiFdyTpETlBTsmxOcMJVWN95oV9sp
ZXAZ4we4aKcO/yAnmMskCyvfDDQB9doII+EgB6DeXe0dZThUWx8FV+nBf3DdGOiQYkjNbCKQUFqD
usVUykIUR1TxGjgUEV7vjttAmmkvKv3SfmZLdEgEHhaDS3cY6l013y9Rlu1ChOVbl3czLGAqJBl5
cYnKtkuNfIkD+Z37/p3gsIKqevqePY/8Jgt/0MJ+OXKs+pRaFKkWRIiCBVDhLteqldvusy19sfcD
8+jl6rTg71x6VuvYmdgPkizmfTjYRHehKaByW9P9vFyFhn5RNwvwuxIx04Te2gHAqBNHPER09V5K
qIOf+6eip8HMvPGqsyDiilWSPfvIqGkrOzKeqRV7JG2MMKW7WbkhlvtVrZNtjHpgdsqPHDc4Ygdw
dBz8q/IYpWiKNjPqmMKoHPmVCURwpNNII9xdkWmWC57yx1yyUmU+ykTMV3fGFVfNIig/R5QYaw9T
osDEIkcrrxt32aawVD1nusV79er5UvMMTPGW+zXkuxbN4AjbPeKN0WY4r2Jn5p6+LXsk74uFgaaL
PbipMTL1DpjpKhOz8zYGFjjtmyLoEJCmF2hcwTnHmoG6E+IaGFtw7yi4o4SwHg/Jex/zvlVOoXDK
tzBDcwf0IiTBwufxgGKOMJpMm33e8vgYF8NkIqx4XMTsP/HZ7UWLfqppmHh2KYUobFqEn7TR9TSS
H4hKTDptcpjr7qloIDRh9xy2Vcv/G4371LI3SY1Ru0Gqawtg3LbNdw0StS2y6gyxBcdRFlXmZKd7
8oeT0wBdmidXi6Kxh5LWMtqxskOd8PSJgmo85ml34w2Sx5QKUE4G4WOcVIjYO0YjfQO2ZW6nU+HK
5RjYLHdxIltnv/74j7//5398Tv8z+da3umTRqMzf/5N//8RM2GYJssN//de/P+qK//31Z/77e/7t
W66yz1Yb/dP9P7/r8K2v36tv8+/ftL6a//7J/O3/eHXb9+79X/5lx0nSzXf9N/iqb9OX3V+vgt9j
/c7/3y/+8f3XT3mc6+8/f32u3cX605JMq1//+NL515+/gr/epv96l9af/o8vrS//z1//q/x4V9n3
v/+B73fT/fnLdf5mByEzOd+XDusomx81fq9fcaK/uYzk3UgE0kbUIH79wVnXpX/+8ty/4QIIHPBP
gRd6Qvq//jC6X78kor/xn4QvReTwT891f/2f3/pfPr3/+2n+oXr0bZnqDC+GH1T/14e8/lbYC8PA
wSEcCIQAUjAS4+uf7/eZSvhu53/MZT+NgR/jZyvTS5fMBlt1p3IOr5YZL1MhT+Ta3VogeX2f/Td3
JPbx7DtGWjJkwUe3mtfa+ZSza/HsAgQRxvSN1MGJSfZIBIoqS7SiguVKNy1v//Qe/+N3+efX7qAE
/fdXH9lhaPPAdV1+DU/w1v7zq1+KaYraGK2sShl1J+JUR4iWJIVoPh9HJa6S0YmRaw2Y1AYGtW02
O9RFLLFiljllcdGgMmbcRsr5Yt00fXInFRFk9vgd19ExnmnDEIQAr1MxNOHVnRiwVytM8TtknkDm
DuelTLpN2xESY4cEtqon6gHEyKGSWzHYn6kVsOtpePTNjrye7eDKi6IPz5GaPrNYg5IBKI5DgzC7
7N7SoMoAk6MIby1QG8tDy8oSFKTDAzHELlgW9+gusRIUUKtqYrd1gtmnW/GP6Xzbhwjhm5S9hcnz
r8ZxkbmM2Ppqn00I5AIWgmuss6PPcxv9xFyP2SmI6jdb4z5ssewnKtj2kod/XbAc8Ybgek5WXzbq
Y1ouzca1SrFdJGBxJUI668MtgAwOvaKsoaAqBn7NdOhDgstibGz6upzb+l4rfbV47f00i21tp4jJ
BhcX/Qx00C3WaV3lbfO0oXD0G+i0ZfsweqvYyycjoxLZxeDG5Y45CB1s71BHrikJzFhTFUJjaVl1
4cSIAkPJWLCsbc8Vih7+A/PZfGr2gftaxxoFIKHYG2MhKaIKZG6wj/w1rgC/KAMSFFqzvIybSaE5
4XBbv1a77RHIIDZk5isD2sqiNYA0xVWs7O8CAiv7/S0XJ/tY8wHTJOD39w7GBCvOwd7UAWOKXoW/
ba//6syEbSYRHGPQQ7GPIN63HkOdE0Y2Pq9ipox9f8xVpONS4CGsYuYYbohHzWSXAenmnfxQoOpY
9wJK9DWuzCCsXlBq0YURwtIwnqRXvMBcg0bk3bLlFywyjCbxJ8EC71mEwJVNiJLRc3XlV+u11Vof
XhLdlMbAvp6f8oEBK10aMpnnWRT7KU5/S6aMgLlirsnOvtReftEA2ixzagefpKXAgMiWY9sjP60u
dWwdwsS5caFKiQl7W8arZJh320/IX8fmt1uHmCBbBkzWMl9PUHu6rIayZJgModSu5+YqczFmzq14
TJfnIOrX+fTM2C9d4WwKM0H17rcgBzyEX35wiahQb7yVSFKPpziIToVTAnf9PZj4J2W3jQ4o3f71
Y1R7N8tx1XvumGK/Nf34ZtUx4Zh6DZpDPJIlFJxZYH5PYQUvIb+rAR10YM7d2X7wy7RlVn07JvDZ
EAe1lX+qWv1pJZPZzdKfz4YGm+kaOYLubAhGamen63crXmEQSMF9HV/6dXGJk/lexwmqnhi8HRDi
FNy8qCiURda9zJocnDoIiHaa0KGjybfR46BYSMqzYFh3EaMh86Rn5Tc+hQXXAVDQrQjmnyA1MPFE
dJ6G5EG0NQZImKxoon7TVx0axeZfkSnmo9KancuxMXc22razhVC4pFrT/dZwzRKKBj47V7GTbnqu
TPcvNNu0UuPiK0+5F8NcMdc00KZ1hE6on28GGT9bc4elnXRzf82N75YV7uP9qHk/6uQJlC/uvpE0
DFbeUc1TpZvn27ZvcdFXHwb0WEwcg18iQsvilhs6uyIz/rlR7utSCF4eyRRTkS/bXKLBrVMPGE5G
+MsYQtCM5WUa0BHMpNkMQZ4ffWd4roVszmfr3Czk+CYzUhHfTQ+qDd5D0iILj+4mS92npoavnaf2
NnX5YK2KhJ4AjGBLz9sv83st7OsYRa+v6+M4I7Uukn3QRZ+8O1zx4rId3PmsMVVH0AvtYeoY4pLS
i8W12RBMXoFkLzYoj0W9G0TwFRIGuvjwO0qsPCv8fb5ILerjMi/OqdLr+8y6Z/HjnaPp2bh2hrXR
4sySvXyz1PA4VEbsJt+5E4Smz5267xhGnvXNhOgyQT+hrYup9T47a5X4osEuSJHF3piVFwPwPL2Q
oNrH/TadEwQ/DRHgdFuQ3ws0yNBKWNK5WJ5ceZsG7Y8C2ahy/IGdCsSWM5J8E/u5TKLHqB9aQLkk
2RTWctl085cc6ZiFJlsYbxegnBVd6AfvUkuPdC/6bLzImzaFdRB68L/pC3ja6pzwvhoMULWCV6+z
Aa1++LXyIAzABCuWwDGZHfgT88ZqyjTDRBQEzcKlk2cLFlx52fYjs3QBLtlp3AfPHx7ywOznEJ6s
6uL8omtXPnoqj7R1BDdaO+A9YyH3tU6oRtTwxiwnR77muy0raZYoWPiaMz0AG1dMWo20yLdxw48o
UViXcmT9bmS2bOB2eV6+oofjGm9QkNU0td6ivuKmPlVN8zjHSKOcUJ7Vg3tXqOxGuDvcU+bYzeO3
FQXqvAGHJUb+mLIZybMdxDUbkUyQHBvxnosxgjlWP1nxuVD9TzoxyZj77rXW8pNe9pqdzJs0yVcd
DrAJnXNvyD8W1GGgkrhzF92+jlySmxFsn4bUgUBtsOWNZ89Xo2yve8HUQheEiiQl8hGf4oXQ3M4D
IqJhCJ0lgUZSbIsfMaOR0HdRMQr8S/l7Kpq/WvmKnb/74oGZQCuO4CEx/lURa5ZGbbk3Pbt4HcJ/
Kcrg2HQ52tEmQxbiyfuWipQ5u2d2mDpena699Wzok62IILMvzjaUFZmaaLQYztl3fSN2urOwKTRQ
MfwIyd+cH2Q4Y68MWJQUhLE0Hugj9yl19AND/H6vPCzhcTTczVg2euFf9cv/Zu88llsHtiv6RXjV
CN0ApsxBlESJpChNUIrIOePrvfDK4ZU9seee3iuJJAh0nz5n77Xdh7SRL4EX/3RmhTTVP3t0F7KA
bnxlAd8ZzXtoAQRs0So3/YvbQn6NRDgbl946AzMn4mSIQvPPyxjlmYA33NoAPQ3k8hYO+RzwxxJh
SLlQfQuQIfxzdHNTmkzRlDv1qzhNLtXdjmlEN0HAGEiisY4kU31FIk3TQ/liMiEiVtg0L7BKdsEx
6Wb7qAJXrz65yx1SOMRVafofg+kGlVC1wgK7MfoGGX6b/6SzW49eJAF1RDe2dksmYT3+FGX5WOn4
FbPxldatBxMc4+rI2TlCrwZQg1kFGT5X4A8Yp3u0fznOMCVrWp1XG+kQoAwK+8Tpt34wXJO8+qTA
QXMXQ2SZJ3JZr+jMG8VqIBwnU8Nf1dZMF51u3/tofTINDbRV9aA+NBLgIjga01Clm4i2PsZonGZm
GRMRwIBAZkXCMmF8uyZKiLwFCulO5ClZBemjKZwr/NvVoLATR8kyltEKz5FzDPWBdBZDc+gwVCuj
RPMVSutYQY9bSjqdG1muAzTUa1nWHlL8FtkpzW+Zuc2TwLuphaZYZ3Q8A1uLGTQAFtKRqscxw/Oh
ka+D651cVaYn1ZBpJGvaefEbq/BdS8WbHEnNafDtO1OsoKcw8FbPMsFLx8XaB8k9raO/0DJ/hhaN
PxMJPEX0wHON7BATXMZQaOkybiW2pekxpvu4LBzWEjns/dA9FWBQagy6kftqzsxYWMlCGF+ZgZTI
d8ofy/axNoy5sypJ4kvSHoXzDEtG5xR64Sr2+j/4ME+jZ18qduRlLLJ+Rdm7UtSd80yRqDBprjQX
T0/jYaP1eR3tVRVRCTPJPYuBmooqdmVMM//Ac39jC7AlH7fMOHTo0kLsGZOE5jnM1PP4qMecdyKX
Fk1nFHjNhnUbmG8qw2yCYwSRR3s0I44bgCS+klbgQJxPkVh/DqH9kNpqOBVp+OH3xPXqdffmSzRs
iZ5u0xCgfZAnv1pWPo9S++sH+82rAXLkOuYW/ZC4zby8Y2504ai1BZP9CZCjUaIX9u14Vcnp0+in
aVPo8SeUqnXhWl8WHFIrRro4Nqm+fI/eZMLIqGibg2zwDRHE+Yrh/1sf2k+BpYU+2yvHiccIb2Zj
MfxKxu8mVj9dQXFKk7JZT8p6VgbW1cYpEcgKF+x2sY/i9uqiri5NVCGKtbI2yMrx3q24YRiYGm8e
g26jDDYDmRQW80y0YQVYtRRvB2uKesj0i4MtzO6gVWSoq8P5j+gtE1bbJi0VX253pDe1ngEbDBHf
PNNs1m3hfDFqMHd1zOBVD4znSX3kmY1Wo2DiKjOEF2UQHfpkeqUthcqG4WVtQ2OpLdYft5t5GacM
+ZZrIOYry+SuoZvso/BU9j1RLVoLFQ+t2ahn7z36I6O3viNzGpcGgX064zQa8Ecx44AyhG3zVx9z
k1pRTthspJcH2yqIxZuuVgI0KAm+fHqeQVXs5jeTDOWbg6O0APIR0garqVArM7v3SQFjPUTmM2JM
r53ymsUMZnqVgrpo5Y9v05yAlETcnQ7pq/pxmUgvK92+hTx6Gti6Nrc/+0CrN02pr+m1LMXgZ1BS
beeQ5H+572iEVxk5UPceXdHNGosEc0t2MM3prgfxukq5mmkwbPq6OVEDv2lJn66H/DfzhFhF3mPE
arn3SiTFTop8Eo8IWj+0t7btHAdUr/S2iXWN0b1j5WtcZ1pCUR+K6HvoO0Xob7aS3AebypUe9QRi
Uo2bug4qWBzRyvXlZ9s6L4EO3FrzMHIx6h/N3kaxFLfEz498MEntbJe3wDzT58DslBKr2bOpkBpL
TYMVd2X2Xr+yq6+On0LCirBSvQwNPn5Pk++tzhi7cchB89OBG1T3ZjoxIaN1a1DJdavJCqInvcEJ
phyg9qRWXEEinqUF97aTLrvRRK6sP76OuFP4RwJxTRyXTHXU0krTd0VwQumE1zCMP1zttaxJN4dd
/CoLUeBLjeqTzMrZJRcNT8KW0ErqzLuxQbxVnL6O4RyDjJMrhNJBEJ7Pw2Mzx3qPvYgmMu2T4xix
CeaKWnmK3h13O1bkCQUFSGYSvev6s4qddy3kpGd3zsEQcJHMBOVMM0MqvXvZpO8uPTGOWHhPanBL
AaBCzL8MO1X+iUqQQHAyYTrI0L7kMYkGh5wGEf2qlMwnyUwV8kQ5cWD00+iOXAGHPJevIHIo99Kr
rLojrRhUji4ZMo0OBEnLxWuXZEwxrOSR5jId95Z+k5ZFVw5CaK2DDmik/xZWXMzas+S6DiCuAO3Q
0CzqGs12HuotZLtr6SGTK+Ec4O+XCE1QTSCmh8NXnMJB8nOgSplnQtw+pzMkrXBvQrN3bShPkWOR
ufHm4CPDfXusTMzgZfQzTSCwpmT4dYKq30davmt79WH63qHVMphOPUjyMXjCrZ49pLq1Y5QFn63P
wueYUwz2M5vUYvRpkRPg/KVDw1vTuhOTuAUugHQxpGOxpCP50Vj9DXWkuwhT49dkFaQTtE8qhIOu
DZnKrX6q+I2fvoXxeC+mYefI6cNmjSckI95MobWbIkqgocD0GFrWvmqxzhvltKk7jjC5NyADzPxi
LSArJ75VLu2G2JAJs44Yj5Zsq3WWUzpXgQUmU/u1gE9uTVHtU4O36mmzNm1AbVgQwQG1vqYO1K6l
RIQzpSNBBbl80xFY0/urn9w8vQeK4QmToyFI7TWWR9txv50GPVmrhz4RPbimnAJ9uvRfh8Yo50vw
GEXyXDFMZJNsl1PUEHVP+YeeAs5YZZ9cBBbmbMvuSZYaJB+2YgKGdarfjy0DExvDsZ2HOGMExx8G
xmpZbLPCobwWzRMytyfQhue680qMm+RzJ+aX79nYnjUfGO9ZDzAOxiIPV1WRo4cXwVtDP87tuU+V
Hs3goriAzQmtZaS/W1rxUvRefqx1DXudp8Gu8O+ICai4degRLbDWtMFZyzN8n3K+J4oRuHt8BObZ
FtjyFfOPc6bCc007teSqWJ32VMUNZncMWHbMgmKnjJSmwbwlPqf7qqPEwYTzQOTM3p8g7ar+1gV4
8ktzj6j0KW6Hez35n43BUpLAyrZJejT6WxkO97jtdyGvuEL5Dl7L2hSWce0Nn1ln+Ot2uKZzTCd0
BKkUfXxBQ/xKUM3J5AjT1hjraq5pOBl7rW+ehly+VC5qKdt6a8nixcq7MmC0I6NGvyH6b1U3cFrD
s2uusN7T/aPHBS3AeHAtPF+WsyvqFNZFWNHJAAOFVEeHj8lra/ZQLb2yIv/NpvFipmzsuf6sFWwz
mjKhVrjmtsvta2yNH+20kUG/s1pxoRWLPhPTL4TW7NHO2JOIcy86su/8qjoEYtegmVm4fBTqMHvu
/02vsZkiuB8vEnAzSsCbpWOLmIrmEvXvonobtQmUffDrRvqcwJ7DI0Lo7Azhg4MsOnYZC2QmQWAo
hmfJM1ofGjOmER4LpKhZMF0swCmLUUKzjzJQm5ln4yHFIdSjeloldnscmRwsh9AvcezhGxD1cE/i
ZktVWK7QcpJj8hcRDWF5JUQ6V6Ohi1VJw8UZV+JKjZJtUczuA5GCUugglNVJsgotHuWghNlWYFet
oK8KRsRLJaMLmkG6AR7/HyHLq1067D3ezI02SNp52OjztnrQ2q/eUa/FxPdtWXrEGbqKkClhAkw6
BFUQbBdu44uV73rGcgR95KKx2giLxwsUJ1muNPTjcHgTakC3OdBqGw0SuMrCf3DsaVO1MzrUc54r
nCBwRYi9RNxrHObHzBA3w7NwuSL4T2csCM0S+Omcv8jTK2mZCKvB/GifOhzwRjLcHRWaD/5TyNG3
VmeSX/j+XfK9nbYmHRsK4uTvUysSjwgOruAcelr0+S8N8YNHmkQ2d1xgvurjal4h0rx9ZqaBpDZb
YmIicbx+EhiLUT5r5EPy0nbQQSpA76WH0TmtHIfEAaAAyWS/GvjmFU+X47tnjSYCz68/o2uml1of
92zOR7OcQ8aseTHLMiClPsYNfUC4ZxJZQ02qJV9DltFJGhtkVizFdlQcC7c7ecm1a1neFYJ2MaJd
wPZWps6pagMUEwBmKwYXJfd0XIuWaLlxH8nHKQvOajKZWk9UqYbJt9OMTwXdUUPrLAKQB7yACJty
WzvlKHQ7o7uPWAlxTDyhuVj2QU08d+GWm9ikeHawjE/pjImjaxT+tgSYBkQPtxT+PFS4KSusP6je
guPEU4NMY68b4x1b7RESMq0k/4gCkrJdbV3LFIfCTXbBNL0nlYddoEd+H2byAzrr/IfbkFtvgTD/
LrKBFnaP14ufGKPHLO6brT+kgL+1S6QH54x0C10P4cP1N1VkYOgEqTmtzhEPxHWhfJrCpIYRQF+Q
JiVLFgte0CfLJe0upEZ89UO/MxMwPGPHTSi/PCG/9ER8gMuCIF0/+dlT2kd3u3vHUvg8dDUoXPuD
mRaD54ityp1bQMomeCAB8EREcoREwKEC8mBz24oXne8kn+Wtb5Jfr2IBzzjCZ052a3ki2FNYkPRg
/soTQtNjd9Mb/R2H3a8AKF5T8CPlDM416Cd98M+J1t9Mo35giLLX9WqD7jP1kJKwheWcK6aPphb/
/u5GaC9BgONs7VOMISqssSmNTLTI4UIrveliicGo5r/wFb7TRf3TFMmLUnDv4mRS6w6uRxhJXFv+
TkeMtQ0jvucwU4ccES7JdmSRzispp0xBdKF5tcipoFu+DQrxoXrO+YNMMRXwtGZ8oXBfPwYIuXZy
zb11ZZRndHfstRFVACQDzu8SPX0kvj0XjDqkYULXokMX5Rrs9+muoF33LfyKjK2ARQ5Ri5TPGb6O
BVps3Q1+U9dyloE0gIR3WF/mm7KzhVwMI55GwzglEKx5lAFxa83JzeXSrcdf15s+0paL100WLWTQ
01lIxDpNVYrwl0lNq6YZGKLWmlp0wW/jj8hQTAY55t70ylvD7Yh9doq/2LdOpqoe52+m623+ePmU
RcML26M03+2w25dTBS4PvGleLWOXQJOWZ0jrd8xk1x33b66YwpCZEo9A3PTwVy+mi5vVN4QWYI7U
F67audGoXpoBQWCfqa+qse4dDQ9u2tcoDE41oFdtem+aHAqd9VJFzZuqgL6wWGqQZOwZP9CEw65t
x1uvh98N4BVYbj43qn8KFSJFLaLdwUHpOfOCo/Da/iGL/YEnI9u0ojyogotqD6i9Bdvrsis2pY1m
PzadC8iQBzHbqllIwBBm2XrePi0janZ03M64c79ihYIz14PfSB9ulZAvPgERKXe05YlTzDhadD1W
36nbz5dG+fWDU3LjlFN3w+PlL6wifcb59JIEzJZMmV+qrljqmrhkoTe3I8TFztt1m+kfyobJohnb
1idDGe7IYrC5dvMqhJf5nS48HgJo23qA2CcYFZnYPKjhOF0G3TlxdPgNW3PvVvKFYSKciuisWCuZ
b/NWwSGtoupqOu7LZKPTDtDbOUl/c5ly+RwRO8PfzInzhmCkMC8CyAr3rryQ3bVyPUV7wAAxDKmr
EYSf47JYOWnzVGX9fV4oUO0j/jPHS6b8i1fu9Do4l2yERdP+hfzl2pvSdRtZL/MnSybxMQ3yq06M
LR7/jUprIpP46YlnzpXdDk/axDm8eZIM0/HVTx+VNB4GyYg9nbCLZFi9InMxaTsKgxfkWZtAfmq0
/eUQnmUdnTkMX2ypHUaH/o/fgwpNVmP5VTfEeuWd9WL68qup0nxl6hzoxHTyuu5mzMFhYSkRl+bt
ai5Ny5Kbtmi2tN9Jdhpu8xVua64o4wU2KnRi1NQDTzz1NlP5wD96xI6uEObFE7L70k9Pne9MKyHB
3lehJHvcWtUhRWeXundiYspHUur6BnsNxBZ/JaJ224wG7k3m9YupVvVJj9g1pI+YsM9qbUNF9WRn
/y8I+l8JgnRL/Itc5X9Igh5+myb5zH7+VUP0z1/5d1GQ8w/DMmz2FUU5p5TzH5ogQ/zDVbYAE2vr
0jQN8V+iIOn8QzgGXCTbMLA5ov/5T1GQlOiFHEfC6ZrFMFTi/xdREJMyPsu/yoKQ1BjStaXp6C7q
HFv/b8IaEUfNqCtX4dSdwL23xbHSEuJYKD+Zajb+UdBbPnLkpJlZHCb3PJrJKqCxlThbnTAHr+Eo
vvfG4qWhL0SMxlqSl7YBxDOrVdFC5zWQgxoJR00keOyCEeZop9Y6TgUOkWWLEUlTBxFcUta/JEn0
W6qMJwti2wRZb6ozuBRYMEkDoYsTtg8jKlU505HoMB/H1nxLQugliR/savQqK0hH5SjdbZJlzwES
xzExiW6PzJMda6/6oN4SgzlOVzFkMmKpM5npARDWc46iB/AYaooICMBl1eNEqg+5tXEr827TTt/A
I5ztapwD8fLVJkVu7n5lYf45pYQhmT+s9xsLB70J68AyCfvQuivcA6CTaB2Mf+JAUaMIP8HkZj4i
oiT2MflN9fchoZBF0NRh7ZRLSF9c/wQqQlAcVfEVIHJpNe+xN5JzrmkzPWbf1IQ3F2+2HWwMGu2a
b8BsdTalZTIAR4Srj1vVYEeYqH4tiLKwdhd9aj7UOtEgkFNohmikbFD5pN7WVVettAFIjQ62wJg0
4xpfuVSYcLuv2t8kMfUyVHgRlmxXHUdfkd7KrLkhEI3Eb2jnz/NFprWCBmP8wuC4aoLxQOzqJtOH
Y5cZazb9hc74UTPVVwcSs7STXdSTD2mdLBhVPdKqRUDXP9HcvTTFdt7GO5P8EcvYV7Z57hjcaAHG
ZMfyIL/ZW427jvBPz9l5oc+cQk3GIeGHqIvitUP1ROvtoRwVoZSTfInfXJpneryaWl4nek4QVvro
P3zwmZ3BH0oUgII424N7QW40bHPr7kcAGvV+GtfdCD8Pi5sWZp8JRzwbfQU8TvoPSWUcC0JDUsMm
XLvpUD5X+rGzrGvXhTh8FnHxmBJ+0tbNt4ARYds0dKvPWIh9PHQ/1dXP/SOSoQtdrVVeOtGBIKyV
VszeMZPzhyIRXYr2zyPqz4oDRkseW6/KwdTXRkN/iESdwME1ODuufWjpgT+xSQRug1Q7vgcDB+JK
tz5qqcu11rkxz5546IYy2FqWxC8rZ8ksYrINjtRjXVC999uu4BzHES6H1gMLvq+6VSdpMnafpvzI
UMV6X2Hdb3OcL/susMNHIdOHVOjmvnfp3acwC89Z6VZ7BIbFum5L8EuJ5+71LN2IwTiJGi0YensX
RFpbPdpJeBVWal3gqFmvbf7Y2G1zpCl6bnC7igrFB8PxHp2V/kJ0BIfuoOT34w+4e7XKAZHHx6HF
zBOQ5dbSy+2C7y5/CcSpicolfpyldMlRsdTOsmc+LGp4ol/14eojwuGXiCEKkVr8YTFh/oYAJxrQ
tYxr1V0lyhEZASXRk4daK5Ycbx4bvntFVBj7um/ce93l+I+4f03pvE1tOr3dAPNmZpd8eqLatKgi
jfg7y/I9yoZFQedLGPnas7yV4+AmEiyOabKYlPfc1Sc144zycOswio6RBw2gWtv0VS9h6JLT0Nlk
MuAjr43zkN1RH3EHfJj5zmAkZ0NI9LpLMx2L2e3NDUNbwPPF84R6+0zw2VYkAaMvHJn6VZMdlKoF
9AtTkpUcpktPJ6chENtU145hX9Ese8JTC3mGXPL6PRh0nrXxzNe0DJnFlby/0MdXl5m7CRptWJwD
4TznHL8YCgfztJe2KQ3DtGYpyN6ycrjk5BzPgu4BEngFH4+Ad+Z12myXxAGNRrBxrdsY0WrJnMPA
2DGDaYkdzPPHWwobqUQrrv5qqzsgm6TqqYnWI0i8CdZMItlc7ii8YK28herkIACN+A/SerVoU9GS
GsPk0XFCjovhth/9m9/TwB7AZNRr8ARh/F06sBb89RTJbSrlMh0ZcuN2TnCp14Q/dFW9ZF9c0v5e
2LW1DlH5+RlR0fk+aQ4xGnIUJ8syfeudEGYawxNj5pb572n7mZZU4amxVwqgt4McRszUZuvBd+8z
ZbgLu01KE1noH37wVzIZmMa/uom+S3KER5LR+/Ac6sx45zimIVh0rnGuOp3OOqe62dXFdibh7LGe
1AjfYoZ8LauJlf5N5sQOAMcnG0uUG+0j4xGy2si/FmRl1vk5Ap0Eocsf4cfbRKmOSCYN9w/n7/s/
/82dlqL0iEePymeScDbWYwW/dBEJbe6qY8MsPYN5mQVUpjRLg3BuqMb9wJUKbt1kHiq32jGeYQ2K
HZQxeD/8GI2dt9XS+LHHuTgoIhzfPf1pAOVvZF8NnPaQPXiaaMebCJfarzq8ZQ0WFsIIZydti+eO
tQNNBP28RCNXqiH0GitF9NplLawhSajIS6r6VZrcVHTnCVqreh5FTyfYvuGwZ+K193tEbXr+hXds
KzOCEWa0tu0suvDmNelDDqioDzFrg/IfHe+hk+82RJdUcGkRugj4Wc4661weIPjCBEVNZIh4A/C7
VLHPYXMY7RSzi3mYrUo+7WYPS4hZb9um2KQkaIqRqHSI0I461tqPy+oazB5t+QsVCeiF3Di1uRkg
mZjVeKfLDmAb/RKId5dnmjCZWSLL/G5tkZyWi5KpDK3SKN+OQ7FL0KWix6Rkk0snLxhwdCfd42sT
Vfzl0V2GJyvBzWU0zpb5UOOzdF9yZvIlLL+cs40/8wfYPaMcY0bq/vnWuPM8UHzBCj8+GBjj5aT1
NFcLS73WnvsZjP2Fyd4XhAziWvRyYw8jwEbDBbLnbnsbZYgFYczhRk3zOR4jS2OsdJzuAJMQoYX7
E7gnVjIGic9mQNcyz1miccGCCJcIlHz/YKPfXmQ/E1HMiQvxRHbyWvrWs+diT+MOcATZLBOSP82T
h6QbHrArRuSVdC9+yBC23gaIHS3ff0jsKlwnhXPXCmQzjqN2iDNW/uCTEKHN05vX1gE95QfjT0Je
2tKl/biwcLK67tWIyieqx52fjS+2CB4sYvcGnTH+0C8rt9/EYXTkkMaJ/rEUx8Y0/nzT+Wmybm1j
V26r8VD12k/ls0oWSBFKdBmo0UTXHvNiQBLp3K2+p8RZTM6hmR5lodYqQGeFhm9bR98yMlcu2Ap7
NNCelW8q/mk7c2eWhPYwGDQQ5jCeoVqeU9ERZ2DBz5OjNeLTbqEM02toMY4EKdGJX2BSFyMeyLEg
kbo4tlbyUHREf2rFE+NyZtIpWzljbr1adNgKOMXLd8/9y90cAnK162PYNAKZWrNPx3mUx71Bu8DP
wKtPN2SXx55/mhRLVlHsWKR5CupF6tCei3HSeNiJzZ48i5+WAT845y3kkFWZv+Kg2OXacLOpDz3b
24TZahQMvBGCDH10CggfaG9l4Cw79ydMmNX2/aIe+91UioMvPkqSLWAlc9uQ2BrvCHqAiAQGuxl3
BAXz+kjPu46dOLko1o2Rey6UnxgWX4N8P1msrrqnVtTeUK6ICZmGY2pD6t7Z5J/HWMUdRiwkUgSd
tcTsvu6AX1RhfgnRS/OLmySnSc/jTxhAtentEbUJkh/RIOAp7v1M4vC/eUwPWgY3ZoqWbS92aEje
ArM5u+1MlrdI4SrkvgRbzMApWoJu+UWct4qc4SU1oZn2bCbwXgk3poqRIxzXSPOXmtYpikw7Prfh
iPZPEdmWTyyXkbSsg0q0e1dY744dpGs2+OdyNNFRFisPfCG67YFbMbk6NdINMm6n78YiXGMirBR3
JQFvpF1trIaERdAnQUOL3LuZLaUotXUe/ChkrjmnOIocdyAhAvHSfO1YOpejiWwAokZvMOT4yeJr
Y9MHLoLlRCjuFAd74ewtbt54psRK+LOC0V5jU2lY7Ek64+qdUdI5OTSYr4VjAcS1kaaNJ2k9RC1S
zewIWuBRAU0W9PZGtOqIYcMpf5lRPOhyMWZTusT7AbVlLNoTdzswYJ4UlCE1bNg8MlCRE+wzHQ24
U5bZrdvBw6PXbSYXWV9kLx2OuPgFGTNkT3bdwtwioyZsTunJaZ7YLNlYZi8cLV3lHwfx1qi5+N31
U/MZM7uovXYfjsS/YnGQxZ8fQVwCaEy1MWdozB2djvDOz3kYFfIBp+gyeP4ODss2AFRT5OQTZs5j
XXgn32UszZHTYOytNzudjOmUpNPaz5e60kD5YricDrNiOTFuoQp3sf2mc1hKvK/UxdMSdzs9l1ch
uFUhHhn5H3RFVKLJY5D5azt70UEBMU0DWLMszO8KApHhfmawHzxnS0o7hDgyKpmWXBwhiUjVF220
F4A2s+q57W4FNZjErYhpPKxwjch75wdIptixGRnA70O7kC5by2F8QGa2WjpI64bmMqOlRVQjnTKX
tfYqxwQYEOfgwtjAjoZ+wtVFoCiSt6mM2ZSdFYMEoL7vmoYwrXsa+X4iG3essIlfcTcNGJ287jkt
+Zsq6LaFSLcVtFfhfkHXXEQJAE6kvnG2iyivjJGcxzlO4yJHMAvmqc2+VIyUVf/Bf87kgCD4mvwG
+F5huB/xMU8EykvXP1VGv3QaBg35S9i3x4Qs+xymg4R3AwcGyuGWBwPo5KdNCW8g9aqHdKsosGwA
10AAqSSLZdNw6qnpBWOJxspDCiQUQxlqOwTxC4UWzHKfUQasSsME50BRrSWPBIm9twJhhUeECl2V
hLJjZDivBuPRGKtNzHfY5u2esIaNmdwM669KJrRMyGDialsEJPVYOcVW+NC1cypXmxP9kEd7w62e
MPzCNyyJ3+i0LxmFzGMKaOiskr0GF1FaDY0IhElh6rwy9FzBGwZl0b3Z6NLoutQMtVky4JBgSOjP
lQ2104hcY9U32tNIvgPK2u/UvoaZre0aBzC3np5j3zs6Gvk2jbh6ybiCiLTVOb0MLY4B86/qmdnA
SKvt9oz08BnO7DyU2kzkBGgV1q8hQSCdPw3qARk7G2ezKVj8LLDrfsj5rscVEWm7kkAz2gbnkd0H
Ps62iam/x+xMv2wxftfNfqLvYnK6qptVin5Bo1Hb5vo3gEx2qeRgjhSHWbHHn4lnaHhHRw8HwFnl
nBFcedSnGc3zbSawKmTKQDtl7/wcuDcE163Ijg3Het8bVgVYm8o0H2ELoX+EIDrugQ/85nm97RmK
S6SrZdRtdARkE1Oeok6PaNx4UNqlVsTrxohaBFiHMQkevfGuOuR23UQESHZHZs2ZB0MXA7fOilAP
ghim044dbB+Y1drCe+TIS+K0W9slx7oH6/o7Jj+jiLbeiDRWynMNNmMQ0UYyXgYB0cEaipB62H35
zAiF3T1e6blzCrX203bV2qDJtehG8hBfEtTnLagm8PkzmLD/7Dm9VvqLo9vlQWvkLi6QOzAT2PTA
OZcF+QZLP1t7Wv+X5ba/SnC2rTIB2Vvq7WG0dHE80cWP/jrGmZrYX1R5jewfMZKQ1FN24uHF2qW8
NRJRbRsYU7oPXH2n/FnPb8YPgVP+mtavGekLzHcPNkftoRk2OcjoEFyS0XLuJ22EasR+ViMYS2r0
NOo/wly7gXpmZwBXz+M9sDtUggm2vp2BBkl9GNAqxGWxUf2+6B6pMFAcFRTF41YjjnLS6FGq7i/A
ySMqa9+SYFKhJcBHIGiG9gSll9ZracZcvNcpQ96lfqJYbisJ9V5t56gaGjNrh3ks8wINsrjrnkmC
JGeJE57FJo/F3vexRY0qf2yzjPcBAEaJi2cUxDZS0iau8zGWPtOYg+gMWLr5oYmmH47rwByylejd
SwU4sRY4jFaqfdDKt4Jt39P+VFY/pN7d0IINR+x/7pSiJIe8joht4cCJ40USextbVBDyywjbaJGM
G7v/DQeg8rVNlYg0LaynDbaggUwrCAh00HSiKfQttf0jOZo0ZDmi2dPd4/TcUebrZPCCHd1zHAK8
8mIkcK+MdTdn+ajuuZmNF3kwfLpxefU11Iyk5rBJafa1iqubGc16v/63hGdiIuESE4F7xdEkUUem
HwaWDm1Le3BlYHsFfrAROiiyEM8CnxeoWKghdZ/SQy/HY9aSUE/hQRsWhXb1lhXuCX3okV8/iii+
9RwZhbEzBneH/2yMiNIYaVE3pyGV21E3KGhRPIF3GqYQne9rKsOjpAYOmjeSWMmThG5gy5kXc6qY
s/VIr3/Kqn7sqsscKCQ506YW5bI9LZkVvab9yeCwZQYkQ4SIUOKsLJbK6AjvkFCpC4hCfhfsHD2+
oorgMCifgyo9GjHfeAKKNJNf7ugetcSFHZ9fuiH5Kej4aAagJDzxFny8+lRG3xCztjrdMzewNzrS
TaovIyM3Hp5HZ29xrDOQdsFBzho6wubYG+ux5UujgFUmZ1nUrtHZim+1yCGiIJMqbzl2HIJqL0Pe
82x8p/IDye1jkbxzOY6N2o7ZTVrXWPKkMudK7M80L9cj7tw2Ql0aIEUVYm0gRcGRCsp32HNK9vr2
tY9ZJxBXrXpk43GJLsUgN3FyHx1yl6QLVPqcwoRzqu+Ipkc0AeZp0bTo5a9MiS8gKdIbdj1zQVW7
m7pyHuAWMSPlPbsvNSiUUOvhw23Ry68ExuGG4iSWYHSIm7Q5WYVwTqMPP75NnDkC+eEiHegc/exB
o6yj34yBQpRMm0QyS/aZiDjBq1uInzl3UDVttW/dipxiHfBjrLBopCDTantbgxx12vgWMOEbC+NE
jf5cG3gVk1ntPAM+IVKrQz27lXoDUlOSaBWbC5dKr/+NvTPZsZRJt+wTkQIMMJj66VvvjncxQd4F
fWO0Bk9fi7hXKt2SalDzmriUmX/8GX4OmH3N3msDbUQhbR+hB9OlCTSexhWoDZ5KthA04rx9hXPf
IONFzAlfuAUrhavq3BsRwnUveLOAOpLsysmQlO+FTF67HjtLFJUPDr7QCW/uJCcU1TgImxLXqDM9
tpoD3k+TN9lZpETIlHIUOUyRS8FtpncEKMhVEROl2PF/4Kt/5aRiLISQZ1G6VZzIfbxNpgMSnGOO
Qq5skl2Z4NVhIGI21ab0uGt0NOzYW+0ifzo6YLkLMzoWTJyM0iLPQNCAyjemrW0ze8Dvxq0m7Cti
pifT98k2Dg4SwTujzBlXNPNbXRiAdYz49O8H01SAZal5TsPgEXsI1YJ9dhuizSIxrAMvgeErVpGE
DxnOFzvs99kQ4/b5Rk3os6Yh/KrBghOn7laY9n3g1bclEqE51lKxNy79Lw/fS1mzRKYPAbkf/U0H
3vzsVBfle5MY3xkhg3VE7cMEF9Ye2busMIq44PZO9YvW/psf92SBYNmADI3mqyZrOGDo1LX73ne3
xIcgqNLlwSUfk6+AWRmMCP0voEA3KV5JjqBar9pwPPPBE/BDBlHyXrJxC1KSKSog6LG9SQDvKIbP
Nk+LMgkC4xwaSD1t+q1GhLB2DZfmJ4cqlky8EIx4Lo1M0oPh9y6ymLVT0ywDyo/2E8Io1yujne0O
jxaB3vDzcLj23F9GHIZniQtWmV1wDh0zx0M63ndEopPGA8neyi6Ez1tY6niLtQcmKMlJl3QvueM3
twwnbCwypsLWwOKNfbdrRPNhHIC8VjpgxOXh7h3z0dsbhXjCd1SB0Pf21cTAEAYrYuEY5kaELCDU
oOF7vXMbrvrJe5qjHrqI/IaVUDI9TeU1O3SL2d8PS8LOtyRrTGedr/H7hffVHH7otmm3quE2V3hH
x8ZB6c0PHPb9wVA0fWbePeErC/BxFy9O9hLVMn825UFVhOe4kfsIMS3dWcEaVMNFjMOwB8Tzt7MR
CnZuD1Iwh/SL+PXiK+euHlG0dgbfj4K5imcr56IMMGaCLrFxnrOqIBfuNJCMOQ5TuGn9cmOZxOVk
FbBBKbEHRp2YjvhQ1oM/ctrbcbQrQ24ByWexchw+QoyhOy3rF1Iv1IGM+3OG9Pts42bsPLnQVcHA
81d77bseiSam6lr42NakdQ4Mwn55oHmtc7paDG+uTwE+ejOKrKxBzTuR0TkmEwsWNRR385Clp6ro
DzkCm20g/voVwAJCzJCRIGSDvlZ9SrabaVHW62EmusQX471bdD4QZiMhMir9DgIeyB5w2boaYIlN
PPYnv3bekUaVZ3ilBGRR8HWjQ3mFnpkh5iXyqJUyqs2KgF54TkZ1iBmeh4Sfb+RovuaVCNYN/MG1
lqymS4fneojtfUVOjyntACszWz2JNeXgLW8pyiTP6Y8krbt3uZBQeLIAW2efXIw4QAc7z6cHgfjm
mhbzLl3WXUmUfEH0FttQiZ/B/uSrCF4zXy9LaXvlR2V5dqIfYmiDZwyDY4eOoy+aLcEn74OwL9Ll
BsjqV38wnF0Qpx/JQCxa23uLApS/UJYOHR8nf1GViIek4Zx1UoeYRp/NZa/LZJddYlrPgiFGkMrX
pAACbHSnQbLn8oQ17II2J0yOPxeaxNe28PU3bdacdFrNyAmtdVbGPyDxnqn0A7JGqMEiGT4Qofdp
WKwkAw1UyjcYzMEm3ihcKjTSOAZKFmcBxqSgmLHtaMQBQI5eBtHD9u3dC5uWEIeMzbkP1X0vegqA
eGbhFkUFykxZPoRRW2+DQH0m0u/hdf8T57OlllG972zjXcjOYCJNSYkr66zT/q2UhMz2wKOzNuat
mz3yKtyHPCbQCqXqVkd2T/TnCJKCCOd1U8RQOQBxbIjrYg5mkrtZTNPf0Jq3Dk/+ISdq1Jw4WeJe
/AUQAUUuHh8iYVTbuoX8pZDrsMXgS1t+wC4w+cAVM1znYbS0AzCMbrNPSvABZDnejbF4nlpWU+TV
HJtGUZYe6B3ivYg1rTuOC+5tphPwNrwBwdYsdbFuK/E4GsyqQoRY/Nu7Cz6ivk/9je87APKK8iH1
MRUmqYTtwfbVQvLPcUgb208rciSxukLjOhgZAHQcwHAmlmQzFHY5v0+myT0UhXGstAr3hlf9trOW
DOVK9eT3BvNHZRxxiPCsxWSjml6NTSbrXgHIKmZG2ZEMON6zXhGqqcA5S5oyVNJrD1v7iNNknsx+
XTqYnfKkiHZ+Gi2823wV4Jzgt4LlaMwvlTvciyoMuE8IcSkM8zQ00JCycsvZFm1GyJ1MvIrj0Kt9
2lQfyAHHdehHX2yWqDlmHgYATwAA5BadyGdRq3Ab+uohjIkKwjTIQm1u6lXkVpRLNNK2YIaeE1JG
ByiOApEOTBiUqdwh3S5sCX0pQMWmRc8HXfvVpmlH0MO5W6yhp7+DQVsXGVr1pvHfNKOmu8z2cc1w
kxVhT3Q7KhWbMcQ6I74oGltUgAWjuXo8kCu5mqUo6R8yJBkjAcEBiGg2IXazzZuUblFn8aphlb6X
9pbPObn6GWFu8aROSdISNNT4y7srrBvIkU0TjvYBWKHaGo58Nozy1xiy/qmS7sRyCRcv4gKbz0UG
28I3ymc7Ca0nlwZmpTrWA6Pd496ubOTDrnuqVXDgEzR25DegnQmGa+y3L0bqd/uyKSZSEVwCLwK7
2GtOW+Q6hXuUswdHtiTkvAA38oh2caNcZuiMHKxbgyqKPjC7V7ZJKnI7u++lC3cw1B9Y7N19IVDq
DHX1HZJY9UE04h+j+pFknlymWU23XOGCJtKWBi1xXzuSRm+Y1Xl8B2I5//1Hkts0/WffbQwneU4K
wQlTpJRGSVvvB8slvV6znqvb+J23qdk1Uw330PTKW6IIic3hKkRWWx+9LONXR6SNs0Oph1rX6Ptd
MNoA5NQDFfI6kdyzFcikS6yTFKhKOK1DIx7R9ZaK2QsDjYCsDDLZ+CGXH4lXGEAAr2BO5dFsSmbE
1sBYMIzF1irMrwLK4L986XpoWQFMfn91ZpSumRMeuVSSB0nwqGbufIyKRWPNZmuTKAu6ShwNJxQ6
ZAmMsrzMfqQu1vKjaFF4C1zt+zDltu3Tybh6bdLdxjjcxk4w3UYHeQ3MBmGk8S10cB60oSE3RARV
m6JsXJICMsbzXmUdUSRgiZgIpsIcMZ/KSj0MliGvLmsT3W3D3LaPdcNYYGpoHROAd7iL7J3qyh8j
wFSTZemxjmg1JfELYOdwjHVpjGQm3zf9MFwdurudUNnHzHgtnOziobBa5FpmXD6Azv1L5gos5BxO
MPEE5esMBnmNPlPyWrjOIYr9flPYWzHMTPpk5GzsWje3Eur6SFLQuivdEqxyVLy6XgqsLu2sgxez
sTaL6qkhR+wUdEyH8H0++dlQPrGUhY4PZrpxzGafulrefO6lrejdgWgC+CbU0Tk0Sw83jQ1/HoTR
GsVWvwW9L/YeU9htVdftRniedVQi/zs7aXxK+31iOuV9i0kNADnMVj1NWy9wFHiV8LEYR3urW24f
jJGs2sjOufrLD28QyF7taROzlmobI7zH/WfcW8uPDNvPKrMcGD4o5zUl1EMbm/rBTj1mT2ySHLLy
Hv79976caF4Hd96WU2+Q1pDJu4ZsV+QHGS6QJAt8Wny3uKBaw7uR6Ud4NPrR9aPxRKzQ69ymwUZA
r11lddBBhdE9jnUbTVRRJLsUL1kUGNPe9iTTkLoKzmbWt6wASCeFMNmKVYqa/W6g0N42syuugYfP
kgrB3nqlyd4eAetrI8KA+RhOlTqVD2IyfiULU26t3L53NV7TAWtOJYbqz8QIWi0ePi+dzrEOiNlR
Jf3AApeo+6IivmLON57Z9le43P0G8MobG4YWu8FkfHR0s+ncXmuHUnYcF9R907K5Rx+gQpTGtTSK
o4ZCfOsbFxERgEVwz/kFzhn62gWnlEM3XoNsucv8FmtCTZnt9XWI+E684xts7yufOVdUZPidohJZ
uctOg8DJIl4jgAQuFqv5qkS/7x1H3iVtOt63dWKTxdPBDiFDLMPAAHekmD9Je9hwcIdvc2Six8nQ
HPL+fkHvo0zDvZKF3vgqyc7yuIH2qQiInihc+TAFnXwIQgbVEcxHxDG47hyUerdIaPfZzsknhKUV
Ws58cokTvpWps8/sNao38+K2BFR6CMRWXgtSPupzionKIeIWAzVNt698tGgDQWqpZzMT7tTDhIH2
YIQYJOsYGBPnWHUUY1O/421eEcq16jVCSlJxpgeZMcXgXznutD+JS5Fo4FktAUJmY+0a0fyJ8bRf
DDZ0hK7AmAL5XryEiWweKclvEWTUE3xcc1uHCjBn2eQ7jYYM9Tlj6ykM75ORkjRnZqJVmWw8kRYQ
4fRzZoePkd+kO7dHHZ84mfOeEOBCYJPGtdYAmqhzRj122LAQHX6kyuU77ipsBt697+EnjQd2HJFO
sn2nJ2sVZS6Z6Cqlcdx49jxdfIxGmV5CGzv/F6/mU+F26VbNOTkr3gKHTNmQavdhDOa3oqZ19SJZ
b8YhhOVkkI3TaPY2HQoKeDcVp/Q4vZsaWAd/8K6p8PYmiUOytXwjke0TB/pHgrGBDyhZpVEIYKwU
58lHGBJVrMaqfCR0vg5evKLDjT06f6aBBDpmXnKjS6blUdEHj54pNzN423Vf1URktTW/v1UfbH8+
U4/E28FPWG0Pw4dNuuaxCR0Y2Ll7i+VA9loxWqzKvEvK39FIoeVlcQnoiIhhEOBnPyNBRisTLVk7
EjyBZREt4FKBhWBRRtqPugSG3jUmujZ82ScXf/sOgAi3WYzlK+idcduKqjg7Q9DtaupZhxVaGBns
V9wY7mlPtNziadRZPe4wIBymYry2/jDyX/ug0cO3IOjcxzj6REr72sop3Ne9f57MangOelgGMTdn
A1QDR4+gQD01adoS/4ZGp8fa9aDt5yqqir0zIjyQnbwgQQK0CQT4UPsFCl0CFTcad2LAEFFQj6PF
u2saRuUR7ncADWe/4KzwwzdJe7oyZSa2k40FlZQ5NCcmE+5iGMQ5q2keB78cqdBAt9khM19XqZOo
wF/VENvMMjz4SMwuiIafYtVaTDNp1vsyHzdpjPszgiSJFEQ0HCysDPz41jRhddHIBRZCm7uxzRFF
WdybaF7QcNag40m64HGerOS+mKL0vvevneILcBgN3+neBZ5o1AG8L+KUSYNZuURSnl1nutazT1DZ
LPGWLJSsRpwT63OqRHkl2/OzN7FVdJOM7gzIQxsIEf6WfJovnXcmBK/pAAdrV+cMgLvyLMcAUlfk
Mbkwo3pXmWVxCKLhKHDWY/1mwQ1w11KHStefs4cK1Nd/8Gwyw1DWr53aLrojZphpigaySzqbf/De
hJF9MkK2CL5YeMfsxM5SYZ7P0y7dGLlujoFuzuYQYIA0fzvTqDfhxCK/Y2Cpp+CaO2j5CF2BjNyS
/tYkrJhiZh8eg5y7Drcpkzn/JfU5B0MPudXASCTrupL1rxYbP7H40KzJeGb0BBxlApJfknE/J9Wi
OSAKi/kZDNqaae5oWIQ1khLYMRnBWsZmbbaIIi/7dN+W1KP07Ne2nRXbHm8dmrhwQSune0MLb6u8
9qXR01/V9/ocxI4+G8uPwCaYtvbCvYqILsso77d1OkWb2BHZyre8fUJG/LrwxG0QFbjPvtk5E/3M
WNRcn72yr7Nlz5c2e3eCYpM4YbrVZvbEzkAjlYGp3ZA/gSa2dXZVG3SbVEhB5vR+wPJ7iawaTmLY
7rWDf4nYYqBFzvTXyQ35OLvKxykKocoaibodDH3t2yQ6jBI2EzsuB9e86e8YZByKbLQOktRwzXDz
KG6ROZtnN8fb5PQfGIoASvl4jOtfDvJyq/wWJY+rP1Of1Tr2uh/Xe4kDXHLsNuf72T+k3Xs89niR
Mh8rXUtB0iTWJp/At3kDoIfeBGogICg1Ge2xNpFVyDJgIs4Vrur2ynF+h/RXY7vvt5lHfTKH336O
Vae2LEx0S5Z4YS2uXtUy1qffrkEoCufNdBFN2AObtN7b2h12A4cRXuIhH+/VtfBQQAAypWcFDYtW
kMLedeisRiM9pMKaVswgmW9Aa0fK4W51hd4wIQUOtFJxGh3yH8lCyjZk/4bMN2lwrFwx2G3zZKPs
ykEqkF45u8Z1UrDuDo1z4CsLjpv3bJfa32FR4rslvj4AkQKqtS7OqmifWX+Gm8lJYfdHtH+CePXO
D2+1Zyqk8PwiPhosjzrSAG21shI3fei+e2fLPB3TIXIXhrYkcUm9M4xZH5RXvfqMlHajjUJTwGty
EH/zaSyXNIV7OaOkrMKEdyt39bm0i5ehc57sNOnunRHUjY4unP1/7Hb+Ssw5OYAE9XSentvFnWC1
DHOzZcedESjNC7PiU4U2RUi5U/5wzBobFeG2yAev3tPUnyuGCnBFOzL8LJZutoDvLdd4Bhrk2wOC
RBTRaHHSE2LtAmCG3rQNQbC8AwMoGg8QWfnTIO+bg2YtCqQsDsncNHNAWbp+19fecHBzPHtjw+Vl
Fcz/2zbZBFSKIa3OHfgmNvhARaL5rOdY/5XDRwk/AUltgUsz+oUaxXixmaj0AIcFC+tizDEhJAxA
VsGSqEaTOfGVoeuXrBCmAN//Yjgs8oRKOn5p+pDetuZ1Xf4YR6TZVu05GABW5SL8TezCXRNqwO2O
m69Jt/XoBRtzFhoMSPszRjGKDdsC40B+zgp5r7FriwPRjju/S1AqWXOzthJjIadV1maU7Bpj9k6r
yZknij51aaipTilQublzNiFehpWT3lQCR44M6uBO0DuDr+bL15OcUaqkErjOcLPgejNHhPvuzvWf
psPxgBLFXZuBfvLZma3HusnwtPTVOp2j3wGnA+iA5OiY1sb2HMQIQd1cWgiyPg88Q+14W/TuPfzj
fDOaaIM8+kHCrNBfEPsUhqhSKb6GO3OodhnQybti5NrwfwYhiTRyYmCkw3edGe0mVQgv2HTQeyeB
dTbniBQEK1lEpW+q6P1/h4APOZ0OYOlnGRbH6aYGSbg1jxAC8HrP0y2pZmJFfEbKiC9wMduInhYK
Wlt3K8VRfKcFw75CTRthzW8hmQvbgCkB/duHEYt610W/rReBKzCW1Ez4bGvHHA52Mnx1lgcepEnN
/fRkV6Ale498prhj3OvnbBddGnBwpcysh+rYj1CD87aiJIzNP6ZddBu/Elh6Q3yXCvOwHfUMIvi6
gyEkWzXtiyu54uclwgQCi/o07RZbUY0H2+5n3vypujkGZwVjAz6gobWuErGe436jQ3hNgrz5qERy
cQrp/kqSbQPxHKRV+6BbKGWL+XzkoDpHuAb0mD9KI3L2eVQcCagDspWM2XOsxoceF8Ba9rG3062G
XqNZ/MLp+8oz+9brZHrsXGqg8sVvsunmhWwdAna3kNTdJwly41wS88g4pfpyynIl0wedWvPejfj2
22WD7ndESIe0gqvZcVkM817ylTC2CwrMEMIjR8rTnrW3m/w1C2sS+/DG75xAxiu7mVFeWnwk/xyD
/00z/x+07u//z1r/L9flQiW3HJyNQOn/L7R1xkKf/e//gK3/+xP/7az0/uML14WsYwFdJwCGf9f4
+w/Ebv4HM7z0WKO50rY9F1Pjf/PWXe8/+Cb9IOC4Nz37f9PWXfEfP5COb5oWTixP2P7/m7FSYN/8
P4yVlvBc06WUQUUOvOd/Est9y+rsLm4x2mREP2Wvadx+esVM3xo7z7Y0z2HFjcgQ3qyyz0VkqTMG
7rZmI8IdzD3iNsfCIWosujkO8lBRb21jPhtVsGVbj2TT+/UlyTFicbjUzPH0QyXQsnTy1adzx8fA
rc4Wv5Hfc+kfqkpeUZcV8XgtEjw/vbo4Wq7wzD0OhJa1MM1JV2Ir4Dy580NfnnpO4tluzqUob/Ho
76ux5SR36uNQT+dIDkf8KWyeYYsq8YE0cmd7FoKDXLwr3SGVfzRYWFVJ+KnG9to07S7NQyQYLSVb
u67w10QyUXfCvyeXaauYSmds6bvgR97bfbKN0LaCm92b4UMaPw1VgMO6P4JiIgGrWEk43mB8rjgB
oNdGK3+oXqH/YZQMc9KxZ3RM3B6qFTg00kM/letxSDbVEK4N4DxhqzeehziFIUKUFw+KNV8ZHUlN
fyy77H5guNOW3jZNxi8xmLe4dSkHs4N6tVgFU8qN2SosKjT3PXM/cfYHBW25fpwC0rsTTKxNOm2z
khGqnXfA73ZFlK77AliHk+XrnBFwlbVPtR1ueXw/7Ljbks6N6YLrIE8QlVliVVMjZ/nM6oQyKXRu
Mv/IeGpqFOEVlRMFFcojt19XsIdSn7vDdAA25u7KYb5GCvFjNvAEkHm7aPcuBKMzoYToLEb5U7ly
YxTJC2zaFVizdYQNkO6lT99CZz57Ps6gwWfuCCQb6UbS9LfO8zcUeyvZt18VPccdHeg1Q9DYBoYJ
DydgGZMv68LjAPSuIeodBBRJwhSF81vihleXMG265cwK7mVTMx5sHgemti6okrZ2jyZD2gnfAzLl
Uyo+G7fYqXwBMn4ytPyT6pLkpwE7jWXswSyjL0YbplhiIgHcJdBv4/TJhWxK47xqc+NkiugqLfNc
ATajz8Cv6Gxnsk6LFnXkLAEhBml36TqYEmMC/De8DTgcy0YxKdYYYBJqdLUj34qbFMqdOschhpse
gWDN9VAiKutIHgjq6ORVXwy5gB2DQ5klZj4jvScwK2j9FyefjkoG7R2QvqfY7l9aZPdjclLEQRYK
pVvhHcDQ4Y5Ef5MhiWDAlubNZ+zS/cr2QVJNtNO3mXs/bgLSlKDcuwQPMJDTd9KBKRSWEV4qje2o
mkOcoGnobGQ6k4s9QUTNi6bFWBHQeoDEYfrTS9UlABGHs2g70Eh8s6abr52pPVqdvG9d/RiCC85w
wNkNa5W2cd8r0Mz+GBFuFO1tyzNBa/yx69cWs1fjpUADu1cFehlBjN6l5N0Z5qs3Gyw974klWRkz
u2jjNy6ms2K4V7Fg7wlkwf9LtbH38/gpsGxm8oXYGiL6Ioz6o1tk9l70G3s0ahQvBZod2GbJcHFD
76XzFEg1cpQc+NBDGVjrJiNNaep/kppiBg4ITf93Cdp21UakPDkmllk7ugWi+UxyJMyG8q5OVX+r
9FBL7wQsmo0PEiYM8Pspp1cZevdj7ttd0tG0CzPeDAI8YTr1e7uIb0jxEQbnC9k93+R+9NyF5VGp
HxFmBztrL6Cb8LcdmSu+tVn2GKj2SY54XEs5PDlDA8y42jq6IhBquEsrTAQZ3Nu0fpn6/GlRpIs0
3w1jsK6a+CkTmhcX94NN2GwX7BuxcYrh02HxjPQC/yvRz3byKHq5FsR5miZjwTA+iypfYufufNzk
mtmQxqywRtMlmnLtedisrUb8lD6vQYZfhvZmiu5MhbbJYHUWacT+eNDIHu3VVxn9BAMYWtQSLS8C
wI7xBsV3Fw56Yyy7/mreohI5Kas8Yv9F/rTgkuPHEd/vXaGCGZPgKZsjjEqslnDsgSt2J+Re76bv
rsr0z8DJ5jJUjdFpTYKWOO6phumo6OObiGinGaktMj7Prc8EOX/YKfEATu2+S2mcVRfiqGoIXrOf
m2EmdY3KmsynrxpEfsayoa24GGbGBqthtHcyTKc1aVUHGS+L9Bhunt6yrG4J3O0vdhEeAfi8FSZL
usnej5xsAesXxOs9G3Y1WbsYb6cFuIgm6UkgAAelf40g3GezvxVhzRJKNx/Cr/4adf4LhOM9HclJ
RMM/Zhizu0w9w7WaMbDnf6ymPjLADgfxFCbgl3O0Kk6D6ZNAtm0XkzQeqa/A9q21jIa9kzBhTPiM
az85zGO8xBZ/CKaiNnZts4vXXWrsRgAlQRC/jNLaUc/zQYunxjcvYd3+7bEV+maB//eWoWQl0K+A
9hrS5prs2UwjvSQTtYGKv/t2qklJpw2dvorxo+689eQOhOFh/qGpG+GEKo01rVXpLfOWmVf5CrPU
pssaPDSZqjlW6f2M6WlJM4L1Znyy6QhQrMX5fIAZuhvL7Dmy8NHP7Xe56F0j+CyVb5yHCjZgNG5s
GnSmQ9G6qpsjaStIxJu91DPOjCH+LMx8U6vpSWHiQaaPycn+RIN4tp3hjbb5aoBhusuM6tXIrZPp
p6cJmxBEUlzmyRp7+5bD1N1KIZAnWl/Cs3BaKpfRIb4KIm/W3ZKc2HYSnFfk7T1HHyMRxevaYwY+
BcwzlPucoIj0y+pYutUNPt19Y4r9YBf3oWwWCrg8o11ZDw2jvxmJjRMi5Ot6Z+M/rj05/0aGfyyH
xyw9aFtiBmF8opqTV5BskhC0QVoU4W4GA87MzG/LQS7HZ+AEeAnA6NQpgMs0/vWj9sDKfS1HdBoj
IRPhK5PitRkOVwsxeqd4jFOnQnBV2RfSo+lqgnNqFx9GX+PBETdQsn/igAyLpGSrvByTZHe90PUA
wOM7GdfUs9QReEDZPIVIZMvghd0xG8N2pfNkZQZQEn49v94lJGk43S9k/o3jXMrpU+IYm2ZyuaYc
bUmIoc2c75kW3Dt1c0ZBsmdjyG9Tpq/ajbbxos2p54MRbfLgRU3ZC0BvaP72qaFb74eQp9zYBTxM
hWKNzIcxZzdQite+SF8czHCza58Mu3usuUhaA9FHHlywlh6TI0gso9v1Ktk7XvCk0Hcaebvuoymi
QyeAonpgnfbh5CX1S0jeA6WUbIp7U8QfbcR40o9/4q5tD0EK+xsU/MrxjQ0q08AoTA6a6qtmR8WK
TTJmYHHGNewW7BrDdocmbEN80B9eDdlkL1K4X0VLIqmggzcYCRjOfGN9qNDhKMxnBU4L/lrcornJ
psQ4MvZ/CWr14nWefhrm7hhnYu2IEt4Jro6NYGNTWtSus5h67L/kkCHthZCwLYsEoGCt9phskJnM
HHIsGnPvWvCFH2yN4RRFmpyZ95SLoCcW+IxaEb4RnQZUr19PUP2YWEQ3AJor0jHOZlg99bnFQ1CJ
HdFLl1JooEx45Mpk1UVr/V+cGK/eoIjDoczcq2ehpnT6HZbhVxa5x8zClJe05FHmw3zSExG4/oDh
YYW+lXxnqZ773EWJjgh3VSSk9ljWrnTtg8ZUK+oE4bkRc6DJfmPZDLXZzpXsesIHax9L/6XCjLQu
OkmYX/8LvoFkxJXS04UJP689Agc7OI1h9DjhciRHAfDUX8V1E+aUfWNAGAWDlFrJA1mEkPpH+9ud
RrTtfkM4t42+SWlSI1smV+17EGen7h3q/hNT5CMst6eEmtdu4pv007OLzS2G5kyw+ICXUYYvRl8d
85E1rG6NQ2aj4eVCE0wdEl4i4LqO6ev3bqYy9bO7ehLHwkZ8lI2o4xefTse8XwzvoYCtQJtlnAT/
CBXdJhmSE/AGHKU1RSmCELNT+64ADdAM3dGoO3wmWA9RAFKUL7A3bFAslguU9JIpZh3628W0FTJ2
7jRT2eDdIldwCL4ZgpyhsM/K4z7yu9cMw7ih8ejFzySyb+ZsYZdymcWZsW6L6AUa1n7GJz2FT5AA
2Dr1c/5oezPq2z7BRTK89zFWgwobn599ZI9RXE1EHmWP9YA+DxzfzQnmxdhL8CAf4U02RLxEjrdN
bJ7llnDD/qjgKxIxjaHbtb7m0t2jKpc7rd1DOr3aM+FWKVQyO/CelF7KfLQeNLm2UH8d02AbsI85
j9xOHrHwyRmyY/eSR/ahC+KDkz13aKKgrLDvH9pNozFgoSXoRHbvs68ZinqXE23L0u6Ox7U1u23M
ZgzfNh5HItDyYj60mD4YFB1Mdji8g1JuuMs6llsu1fAsravTvLY4DILfyeUFYGL9dxzSI1qLU8gD
N9sxgrIC1clZDZclEcjmJCQIF8BEvDHdtybnS6Oc7ZnrBggJXCE/l6pjwA85MdJ1p3I1Dje0yNL7
ysmhlYwK4z56nrD9GGa5csivrS2Kg3zYyoGAwghoncW+Pn7GyA/VBLRKNl0j0T2FfvMc8hv0TF4d
slR8+yR5qGZKC7d7pYnGkdkgxfoRbrALZX1WmkWrjs+ei0M4yq0Bb7N7ojDIgYNQgFkJx/Gwbmg/
Ycnv+F+zn0TqDttltI6zL0Z9ohzEXTcYj5EZY+adD7VrZtT64bov0dyOsELdjqthPBXKu9dC/Cnq
4H7UxVF25Y1oyVMzk83jVurDauXZjcvVHEHfYW9yPwmGeuQocg3iheIrhFiLL3VLssvZTc31MIQ7
3xUPDB4Ji3fFvYmd1+yhssn5p8aI6Sl5Y06E7d9M/qDXOLTJeOkD5GW2fuq1k5+KoftCXsDXXeSk
RMQRl0Huo4wD9Mc22OvxZnUkzfPjxbCobDsI+su4Nq4PudPcGuCLjjubVPy4sif1NtTmh5cQL9c5
a4sJdpBmOCPFPmkTGli1zYN5Z3nzvsqdZ8/Sh+5/sXceu5Urabp9lUaPmwV6Bgc92d5qy7sJISkz
6b2JIJ++VyQKaHfv4M7voA4KdergpKQtMuL/17e++7kMl60ZDTdYm7NVcKhVaj1Mw3vJtMMj7bWS
jdb2exu7cz4wVh3sZVKr1kw3UJKPLRr/KumuBfXHq1QND3W1IL2ohzOOyrOno/WDuwYpuR+GnIIr
adwHHAjY9NKC7MX5u0zs53iGkp0Mv9y7bEcAgvG7o8eBIj4xH3A3oo9Q+bp7ajQPcWLiPPY59Q+n
RZHy8IUTnxHs0bAkzPtJ+MEhBQa/jMhTEnJGJAhudNnQkoX/oEJ3A3lFZdHJDAvCfu65r7NvWwZP
M2cNO8+31A7ho+HinxbllWZ43JoEnTxR3pt7wHbO0otzFywjGQNWYBWNF1a+c5ei2eVlvpeB8xLX
v/yiuHNCgrxwhEmChl80n1Y/bxpARAJne1/yxoJB4/hIHcb8C0xn09SCdfalG76MngSzbzyG2Cu5
97xmVB4FHtOwBJ0F9A+CdMf6znJ8UzAwa9797CT8TZcwu1PeT6+GDsABVYZdjs9hDwnr2MfR4Qlh
utY1N40vULuGw8jQQWY+2AnLa4cKFPfa06xtJa8YnzdsyLfCfR/YNqxK7jlpGl2Y9qclClJ5ycJk
x/F/60Osi+K9iT4b843WbCjXtHpSub0jdUtBD23ydokg0kUsapnsJ3lae5TvnISTsAiPycnSzmGv
3PGlm6p8603Qrh4XwNZjt+xBJhYEa/qW5X4PWGf7JzZJ2NW5TuhqQhnl704f3rrozeCEw2XceMkT
Ge7Spr8UUfSHZSITC2OEaMajx/wuXx4dO/kR5vhbNITc2gzXsp/l7PN4bjV9tTYCcj01Jpe5maPV
kix/8i5m0Odcxuae5zIWmvsShaLRGviXkBj0XKeZri6CPkKJUSto78cUU6k9fzG/3Vp8eYpPJKfZ
4IW9+ndR92uUoE6ZnnIqsap85wTGbRiTzTglV8oaqQAu7kpgO9Rov7KUy6/gVMPmnWxNxhp7NKez
8lLGc5nHeLIdDg0Xm65OTmnLXWkAmls81u7dGz/iq8H0oZimTSrC3ZzXZ850glgd0YE9ko1dVJPJ
Y+M1EFQf/XnreVe4x4zX0f1CxzBF6Hh5aE3jbJn+5Dz/s6S7pRUl37RkgU5OgIzoNllpPDGtIfvH
c8ONyf5JvGWhYvHzqNjaDVHMnI9XYY5gpWCoAQtJ+K2hEiBjpVbeSkOd7ML9zZ4Z2oKzL1Atuaw8
v0bMlO1ZnZyeYW8T81xvy2ldimVXK+d3K/CTyo0S7yKP9kumtQ32MeBfmaOqkAhquHk8DcORPo5N
KAIOLv22j4dDfkfzb51vE//acg8b8gZkVuqMNPRxdqx752ByVmwNGnfoR28Iu7/owiVUV/hF6UYB
Eay3M6V+eXcMgx3rp2kBZhzWtUw48jfbKj+kKbmgJdoMStLlbNMYHhFooY5t7NcWYzQD7KpP2HzC
vo9LclDExiq730rXIGsw7pdubcXehnTpptcnEQZXTvNk1eN+cretJMZq7ieTli752jKR4I22d7Qw
HT/3jEqDOAYIzwuWEz6QBy8yzrHpry01E5Dsd10p97N5r8yHkX8tsd0cjFUxzOXYvjE8k5+dwnz2
HWUAexX4lxQ3mmQQk9NftJvTniPG95CWx8InDLSk5bVFs6boMk5oiOqr9srpfPnbb46hYSIKAOfE
d2Brsjqu8nxfQALaPr9GoULmCPju/OmrfksPdJ+JQ1wFW64Y+OQBRZMX0wqeQoQWmGMhah6lg9su
wFPEw6RMwkORv7fjkSASV75hB37ppuiHvt3lzhhe2jG/MuqCZLmHddi32B4Hf3mG/QQrkysKqhyT
vK/Lkzk/2FO6pvb6oxL1yVafZTf7eyvOMQ0y966omJo691pXzHSW6ll1bAwD514a+V2UO5dIRpuo
MxQ72ZzFu+nYp5hYmGWjnanb/sPy0zu3Ne2NGnkcNXP+4wa88uOmhuJZ+LBX8TMc3rpl1NVxGCP6
dyfzPtrGY9yc+pkBhcECqIG/pfL9dY7GrykhLVHOIbiAX5xKnFEMN7nsReWPdtfzHebwTdAVDm4+
TCWL0Tac/QvXdCwtdMj4w24QCpydlANbowXNcNbQ2O4tj1UdsbmO3K36KUmdhGpCb/YJY4Znptw1
PD7iYcBy1u/U9IEzWkiEbCLfe/QU5KxKnODgDG914u+W5oSLhR3whITf0pVKmKiNNSt0HuQ0Zz2K
z9R75xhxTLgJTdSw12mjsYaMmQILLiPeLwv1fkyWsuLBjMt9aLUbnT/F3pHTgxVTioZDYj1Zwc6U
8xEyl6lmeatieDG7QIuxleynPJCBXJAYzaIMu5qeJAbJvKI6tt12RnslJDFcssnAc2c4r8LvHycp
uWR0FvoenVAPSLNonSlHdrmdYvZXlsbHumneW3qr6+j9LrFTro5651vo7a/DGjjQ+2BXb4apirR2
FFVkSIQ5YhqtaW2ilkRWqLfKg94v+3rTPOuds8juPVbQnt5F1yylKYesLz1r6kjvq4O/m2u9w65f
Rr3RnvRuG+D3WbLshiCkDEnvv4XehE96J56yHJ/1ltzR+/KSxbnQG3Sg0eIhcQgMsFtH+/U9/922
67175DwJ1vBeGXi/qYq5ZnpDH7CqT1jZC3eT6A0+DFXMd4yt/sh6H6lydt/pjb+ld//wJl9K0wDU
EpOx03yAJgWIW+35XKJI6DRHYEQPZFl4LGrCgMTlZ6mZg0nTB0JzCAlAgg+YEGpCIdWswqSpBUfz
C8vjrGmGUXMNDoCDB+jASVrnkCEzBx8KYgSUYQG698AjIjAJphFaw2m/jf2y5azfbzrNVEA4sZmj
UbUCt0g1dzFoAoO4C5mXXj7D9+MEOoaky3YpGkXNbgRAHKGmOVrYrk7zHSWgB5jkydLkR6IZEFjl
/JprLqTVhMgy/bh2SFKnd1G/Db8igTvTzDA7VtU+HkhhRQPn9Tx5STV/EmgSBcqsIFzBu9qWzm3s
wJjkTI5p6J4STbI4mmlBIgxpmaenLIqRPYa/TKfhINaUkDB5l25Mf3os3cpjTAkv4wPOJJqgsTVL
o4BqsE8Eu1lzNoMmblzN3uDap8dW8zg0ZBiaz4HJQv+KOMR3rXNn1le+PzOPk9ha16PiWKtJH1sz
P1LTP6HmgDJ+3ENJ1Sp8kNCkUKuZIaXpoRGMyNI8UavJogzESGnWKJA7po4eRRDR70jTSJbmkhzv
WnKd7TWv1GtyKQBhSjXLNIiHRbNNAsgp+ks7ae6JrVS4zjQLpTTe1DC43FWAUmiZTMbyLDsi4CDN
UtWaqsKbQaOJ+pMslxToytb0VemradV0PEiyGWmZZrRKTWv5YFt2MmNjr/aN2dO9o8kuWzNeM7BX
q6Ev4K9UH5Y6Y9z0fI63C8dmQ5NizZCdKb4TW3fo6ehxOarw6OUm+BWXdKhLTZw1mj0zgdCUP1NY
wzdynQZBxPngx1i4IJcLHgJnbc6Y0wSxOb48kvGmg+ajzQVTFA63c5cemYt/h2352fkR0sjhTEds
f8ta+7Eb9cwU2V2dGAIsFq0Qlv1tGTK0cjR116HequeSps4Q1HeWJZGLTh3xz6o9EPM68eSDJRzr
CjbqfXoYPe67CSVfmlOmF1YbohSaPIUEHEECF80GoljZk2/hZqW5wQ6AMNAkYaSZwlnThSOYoaN5
Qzp8n8gXWsy2LvhDqO4o+cBPKqEJNnTuZ8vA0NkQTZf8V6qHg/CQxhLJE3Ml1GRJeW7xyBdSIgTp
3R2Ec7+WmpDMNStZa2qy1/wk1a0sLCEqTc1Wjgt8gLMgR9Hcpa0JTGd4Cvg6HE1mAoywFX5Tmtic
QDctzXCamuYMNNepHwKhJj3N6Kf4S36CgPqaBU2BQn0ozkmZVM3BzA9k1TdGRg4nsMv1pJnSQNOl
peZMHU2ctl2xBRkvNyEKByb7b5VJxVq+3KwQdUo4vOTAq7mmWO3O/GozyQImSusd4po8ZFAzzs62
AYH1QWGZt5kX93nWhKwAlbW5ZR8FvrjE7QV04eJupWEAsve+Afgo7zwe3mtiQkgKNI5L/17wMETT
nzkkeTCEXbyyW5sLBwgvfen2takOuWZ7G035Bpr37TX5u2gGOPpLA4MFZ5oP9gCFh/zd1NzwqAli
pVliZqceX/vY7QlhXWgUfqZxvSHX4h2GZYFlHPp4KzKpdr6kfS/kfnbwUIp1mmdu9F98P1eXyZn+
NH7/EmnmeTKN9FCGtrWbFWggn4vHPJnvRIVgNbLK7FCZCmxVk9SdZqo7LIGasS40bV1q7hoLcn82
NYtNgVGhS41YTABqN5rYDjW7TSLF2famYrCsyW4DxJuLXUPBkXgZNf0daA680UQ4V5jtKHimhSPT
5CQdWa7Ywd1ssb+kjpnyGw+6YaJLTQW3RDSXTNUssroKDr0jAxu1ZX0RNIYx8dTR3lTUZ1neRk2y
45rLtmB7wD+acy8A3ms7nYEjPicwknNNI7pKj2JY/A0jMPaZ00MEOt9ohp6EbrNPNFcvNGE/VpdW
E/fc4PYVCP78l8UHync1nR8rOH0K6KjAM2H3CyD+RdP8mfXla7o/B/Pnw3IOW1tsfQIAvk4CZDCf
hAErYnAlTIrPtcgdMD55TZTvI9huBkO32Ysp7SRl0P7NG+jkgaUzCOXQBlvaq2C+U86/1chLJ0ye
c51diHSKIdF5hlwnGyadcch12oHrMNYgAhChTkJYRCJaohFZGPKucmr9EFzWci6ZfIuEf0SyHyu9
wiEIzohLZDxcUhd9fZ6BxJjDxBCXzibsHSszu0iYse3UYINq2gx1csX/uPCcn9dWI+xt4aV4I4aY
3AfHeRQcWXB1G7prhhhG2H6adFok17kRno/daajONMtztSjB+/WEQ+G5nCcxPhWOf8kF0WqvGV4t
9ZnQ7kAj+1uYICwUfUeEFC1vWXhHGl7kvkjnkqszORebwIuhky+cMtctURhPZ2L4unnSjuRkxBji
QDaGbFN4/AAGqwMzDhHnheZCmGRSMFH0xKxoiaEsCy2roTM5s07n9AvWjqK/JABeK7AUdx8IruUs
YV9m4V6zhd+iQvuOUUU8o1vRqGyxnKx4+OhKGo/jibNLCdfBnLw5ulPNLLHAV16Qo0ZXvIWcCR8s
Atj6BEa+tCaLbqnU/WzhvshPiheSfHc86HPebnh+a2ldnA6+ZGpaZvQZ4bZx/rCIPDlW8FbrDFTV
zbeRiUOOd+ZlSOW7R3Qf5QtraKfhe535zKOUzlUFOmFV6ayVInTVEL6qdAoLgcCm9RJe732VAbLb
CMs8HrLDtBPYNQHX2Br5m6ROHq00SDa5hvb4cOuecdvzCxJxJPvGmL8UjHSHLGhYL7fE7ylwb7k0
bWoXAcyUWe8TI/ujF1n8M9GPqrBsFpim8vGtSKw/+EKteQzWXl1gE/LLx2XOU6YpDJXUPHFf4JXP
Rh3PtH+0x8A8FwWODl7uV6YFcR68M+QGFJqQB0VOXV8lib6SyCbJ8AQvWK2bKYvdyH2GcZv1iHoR
DCDlT91AieHZ5J1K3diymdlKwyBV/pnDfnLOzSc/aZo73+3na0LFZsv9SsQ20WpV2w/JzF94LHDn
y7+o7GnPrSnsF4J2d6EV8RRGHgDoZEc3aTHK7ZADf+E44hc9MXC/T7pDoc2jA3/GYF9XuLgczyFl
PjcReExpU+VgRxtdoHUJiyC54LD/53/7z/+NC5I6KwAUvmGXgJU2P8j+4MxEuXgoch3Lg3Y+K4t3
hYm/m2EcH/zYlrvJkfPWT5V1tCBxjB6+ypzMq9+71dpMOwtrMOXzyt2OrtVdEIx8Vd0SbZEwZ0cI
GZMtwnUws+zRZBHdI9ozyEFyEEZx7LQ0Ofd+SndMDX/mWbRks+XjKPsSKocfBefrsifOhjqOJNfG
W2y0LjmuiGiiv8GqrZclm1sm18GnvuPv3RQE0o+RNFOfzR9sWc/Eo66l6Dhrj9N8Ja06EIhdTk2r
rNNAAtxNBnUyrZZIkHjoHBXejbJqkapzcXDDtDlZvtqGdjY+NP506dOKvafJVhunE4kQG4tKFC3q
Qj3Jjaan0RDWlQ4p4zoNVD57HC3YiO27yu0euqk9TiXb8aWuDBqchL+PMaAy0xALQJzrCspHy+m4
dMPGt2tgDUavqwZyhVYnKlv9GvdNK1A1lI6HOQ0h5ClzO+y0FiVBHl8sWpFp5eD5pGkhElvDnnFj
RfmwM3KCko4XUD9K7rUVxWducKJO5s4/2PNBdPKypJF7VmUWsmcJLs1gHlQdZYQTj44H6c7I7Mse
f9lhYTC3NWmlW6hkNpPogQoeb8fRPkG4o/04ifRYizevhmnGgJIguRRUWfucQ8Rqmtr2IWI2wXHz
lWClPHZJ96ooGj70E15bv1cto5fxU/ScBuKEQGZ/MNs+eC0Ls7qOJr/F4chwuqKMtlIPbRWj+s5i
42Jjf2lYP7FP8B5d1GKbGnH87PJJZuxFzbhgmI2vFS0uJ8xsuXrkvvwScnIs/AfPWkYaQ8AQjIny
qiVq3hc6iEi/b2qLe7GN4oGkMPfKzvlxAp61rUzfLMclb2B8G73/Kpn5ETzKr3Nu/ISGc7+ETX5I
gOY5mHtPLucdU8ithziC7RbbNKYy67CVFutM4087DDrGLXBc9R1lTtg1Ij7kA2nEqQVutensXfm+
szV45K6NjZkW44lNJyWtbkl6NuHtGh/CWqW7cAF9TeL4K3bbHW1U8PldibM0p+ab88pzWDQXM0To
noEjExnhgdkbnISbAaAYECVdJI6896bs1gvI1UTpFKfuLHY6QP/K3boM78naseVMG4MgW//lTbZu
sws3ZQWAWEFlrrJIEgLs9HqH20oVNcXG48fQucFCAI4NfOsqCrjMo1NZBDOc4CFL1COUtqQ4TK0a
0Ia5uymYXEf/YHzavXt3JW3K5wXv3raKdIb6NSrMW8ecu8/G+9ml57Rbavog7fKdO/JP71B1YSv5
Fvdo+pul/pVkMmBzydUjqW5WOpo3/wlZ2CbzoQoyBzzbrwRqC6cHN1pxvZoxP3TAYpazYXQpdxzk
1N5OJqqOLbQTbUNzgTB2lFHw/rcn2ssmescT338VUUqGYiRUmcxMWKbFXZMs29ZMlvDrU7DFm/sm
SymewoF4JuHvvWERUs6sW1CEDK5KKk4ka7+J649f5WQ+YnXvxiF7LSs7BX5+rPLugx9TA4II6oSH
ZzunnuDXRx7aonqqHC0KT8N+CwYOW9Opcd2hT2dwCVGh9JatQnpt0Fk69wyrRBcg5tZq8Dqk3j1J
Dl2FrBqvIT1+g723JaHdxm5wPXg8hhOjPnkjgG7bsdcw4gQKTGW7YkwwTHH53jjpfZV6komo9drz
CbRHfH+9S2Y/qitUkHDEY1787vJ2xiXpLXssfhvm71jYsm9zxoUSJ/nnxJ+f5US2hU7A3m+ktxjG
sjYwTGxE0DPfnoqjoGh7T4UflRJtjraRmvQmqpn7iYbuStzIBe9Is7LVJjklKZv/opUg0Bgm+R3z
b5Xk66lY9q/siksQcI/cJMUQ7BsZP4bu3Qya+hg4CLO5I1344mhkHLtkGzRTTS9d/IpjjdSow+FX
ZPmOsQsfhDlq70CjAOqyy5SZwb1cWOvgsvBIy5Xsd8mxWk2jqGw1uSUGrYfwZtraS+4/8UuxUsII
CdDTDp1UsHlGiG6PJXNuhHuDp3awdGLvjg6wJ1/MrTcAsOc3dEQNbRXoaBCoJLtxYPyLzWsC+W6P
jmvP91m3drsiv3RshHNeVr88Rk296P31MuYHFopDFdywcvBob18GdB/ZgjPiozE4TrNei2Zj7eBW
7Z6sjOMRz1IDST6z4DbA4Rrm2HK+uugLZXyy2OTUxEZw/zfCP1EBWKW2QTihW1o43p7y0t8MVJdI
fh5O8CfqHoVDWU79G//DKi8JVEVoffmB8c0QYX1UIWU0fX/q42yXlO7ZxwohpvxUWiMqp3TdJv3x
Yax5/xfBrucLnyI2KDWk6A68wIfMLubnoXbXpn8tA2cbQvhjIb65cB/ph+22W4/bJZQRhSn2Z2CT
adKUd84lyW1e+himIzPuhGfeY4p+jSnIAExAsVt5P9bMNHHIvw2nO8VievehCBam8dmU/KqyER/e
/TTUt3hkE6XM4wLMW+b1kx8yX/W631N3KLvXvPgx6wv+3BU1Lt10nhq81aHz2gR+S9qYfVEV31sk
4sOEPThZ6gr6BJl9kYE9QyQ7LMnEWz3Gh3yMdjAQx87ML+acb+YcHWQr1vwh6ZJNRmPVT7p+5j0A
hOlzeBlJOSktTKH4LdP2Pi5GLl3pqjGtg5P2J+YAJzI31yFh5WnsS1lfdYjCZZeRYnng94Xod0i0
AeoIoRFcwl3PcVRlD1X/XgXfizlsbZSeqKZQ16d2tEoYGVp+9JR3DIAHE5xNxEemkfcUmp5cFyHE
U6E49LeeXlp7TAwprzCH9DDOw36hDW5tZv7nIIYzzx77JEvjrkrIh0SCQ8RolBr+OqgQ2qpfSLgK
JKM2+4vWNEAnfPHLKWy+cbq7e8IdeTFZRA+sMhcE7Y5zG2zr2295ZMy6S5oVr+9M56YzkUuWXxHg
tzG8exyhGk5udnL1XcQBDT0Pqd6ZlDsy4tg20VT7O2Quu8J3P1UF6Gz3xGWZcsyskzejWb3HRvEl
q/nekeZa6mMJV2W7L76NMTuJubhkfXgoLX6xJpjX1H+YOKHGKLvtPlHrMAVAotRdGoFgUcoTh13g
GXxo5LBOkh1oiNgHSADacV4RcfgwtA2R1gUKe6A6ovPkkVKjbS3iE/6VPcHEG1PaXQEF5pXzfR8l
n2Y4v4hgxOwHvyQ9e626TjfT80HjuGczB0N0cEA7yqYwPjayXTeu8WaE/R+rBBh1cFTlTD+BJTXd
0rWHsHW3PgSWnfbofbKt79ERz0V/nbuHvucZM07DGufdue6MYzVVRGy53xJNMOqX0j8xvz0P+IMo
+zxWXsphmJXtSCF6ygm4nIJXp+KcG0YYOFHpD537ns8/GY1beBqOns16EelDZD1Ts3s2XcDc2fjI
VclQMECMED9yB32nOgDBHOqzvZlkF3DHdVnUG0ohtsowMDkBuwrEpjO6B49mysw/uQ6nyGmY7kze
jmuBGL+pvwbF1mBoZv0mt9aiT9//S47vn3nHf6nG8r6GJuh10O9/peMoB/foHPSE4xAf0X//5+uR
4Jr+f/9bXWT2rH0gG7ZS6lBkLzFurU0bAWvVxmNOjeng8sNn9BtGgtTaeHWagCKhkE+8Oaebv3+c
/5+/fJ6b3//+rz/1WA3d/MiSrP7vacrQtyik/L8nMO/q7heX9d+/alqv/0//6D+jmM4/TBokndDh
/OxbgRX+lyim67t+EAaWYMnvBfzr/hnFdO1/OKQzw9CiExtu0OFv9fU4JP/+r675D+GbVqgTmb4Z
coH6fwljWgyR/vvHzbYEgU/fZGWv7wyB9T9aLkcrcyYbBT4fIMXqEWNNLAdEqCJlvIW3ubsf4W5D
md2brjh7TfcyG2Kfs7RFpdajPg9PXg1EawxwM6Ieb4DJn57N8S17oVyXqQ8vKQbwpyCO7gYV7Mht
8GBRm7RzW5Jv/jvtR5diPQ/6ia+flNWMMpfyxaKMelaFxVUu4SGUiEvqHPMWriVp+st2DBA64VC5
i0w0NKy2v7q0f5aZnQP+WdC2Xs7XYjeaLi9f2UnoLSJ3ISOjRLjMib774ZfD/WvjJ7nLwc85NNyk
VwYym9WiwudAh3Bm68dsm6vp2X+aMHhokkydSsXbnMtjFz1GqDZX7kIiiw0dumSHOFXCnnFljAwz
wGTwM7tRvg4+ZFPSrKU1nt1YpyvvCbFOD3oQfaSSxf1cS9Zi6fKAtUg20JkkpCBhf+IYjijwFRv8
tfTpGm0V+j+zMyyObQc52K9OEQxri8bynJFSN/ButlRNulPcOx6ioXoR52CQOPuXK7X395lRLyiP
G5ocUEL0LtbpDDvSynHGTz+YvkzZxXTB80Kvx52EKWBEWWAnbp8xdZyZFt8K49MawlevIJRW8Jc0
feua7rtN44uZyJMS1WNp1Oi9ZPVEPGP2Fkp4IQ9VF9+mHq2+ya2eeBzEwx9yS2fpJHeTRZZOCOoP
HTN89sidUvz340XTaxrQIua5Gt1S0AkUgIamq9ZlfDX0T9N0+/uSd1Xiuq9GVT2AKj8M0obCRNyx
MuUXhyyu2ZRbWyKGFu6qcjV0db8qqvKlmfInPyiOhN1ZDPf7Usn7NOFHFDXmZTQ1kKKGp4YTI30D
HJtGh6xfssVH7a8ibnhmlR4kK0HWHdmSc58dGG7qO0cpVXYuyVvSBj3Beqd7ksWfXNyYN/anrsZV
x7uFZubwyVrokagiIDj8sw1C625jTPLNkdYbMZNN0Iz4833sm+Wes/PzyPbMbKtLTtUUxow+5qIA
dv2FGuFIriXbZLb4rirrpeRcbGQKT0c6PXsxd3f6XE8IrPZdzE1bbwXxgUA/6ZbCChlfwg3Ub1nA
KlD5Yao68L+1Lx1CIX1zX+MuK2L58vfvegNv496FMO8xPDqSbRaesv0IgEyBOge1yvyFgmzFFgPF
hzuj05LsY1CE28W3DPoPE7kzUezvlF9/J6WhNWQuLdEkHW0iRMg71m5e3scT04xZqBvRtGA+ZQSq
PYMpG7Ry4HHOm3y+CHdE+I0GGx5+GgGkircZHKucoovkhmOzxnWD/uo5yc4yk3MizVPjlow20n71
Wi+0nSZakTu71yWOrxzEjm7Rkk2QGyuyXmd3lCtHcVRwGR1WEycIe6aGQaBeA/N01/PIiEQ6bxPm
lRXB0Tfh0t1bRYwo9W830zaaPHSWjWlMVzAyU3F/s7lFFCEcrUu3GpPtIyk3LkUuAoasDBjdTKyE
PAAKT740Hj33Bn0Y1FCo+2XqHjOyeqvOpDCHfsUa3IN4pvmacz05GHx1aoiIBmFLGinTXLKCprg8
OMEivwiCOSTr/tiKMZdStDb0xL2pFF7ndQ0fn7fOqqkqbqDuKfOzP25LyCFngIrrlaMlKTMdi15b
OdWUXQDY3c+/60XaDH66R67IdntXTj4XAShNevayW2UP7GumSqDuhallRLyH5N7nC3Ia34kpkmg+
F5eQINrTfrNI7FEOYQRSIMCJHyODEm43H1UU/FYV+8juyQAA5A89fcU9aRW3d8j21jcTGK4iN8sS
pD5PsWdTOJj9HryIYi5Yq5R3ANcjfsHgs16zzDovzGZZakcczjNam9uWnUhn29xvDkuH8qrATsID
2fye3U8q+ADpzDlbD0Z2dscJe2nDoExPgQ2+u/CulFVREOYDYnI2VxwW+bVPK/N3hOe8moqnYJl+
zaQU7bnHGSe57PPGIyTP12Lp26iw+9dy8a2dN7gXEOCXgr+sejXXayM1mQenjyFeH+rSWFqGHf+R
J9dnVjVBvnr44xHTcmPUYQh+ZM+CFQsi9uzDah9M3gDEkFPk1cF7BnDCamMg5RhzeswiTChO8yRg
MVaOZZ6owr3x8pu5lAf+OnS++7EgHqvcAE1N9FJA+KzcKbqr2vxCpDNmfOcBa2aXLhIXMZhfRtz+
jAkJnvR30N4Gx3mnj/5+XAAXRAkM7baflqfr0rzyLRjls2fnCOA+Bm957ZrywwrBMdDZ6GiQYIgD
2mM0zxRBM5yOcA7WfbIKbLDhkmmo9i9k+bxt9YWkkzj/Bl6gkhFg01QvAfsNnvV8R9Je4ZcAa+8R
CJMf/+UrXRdS4/B3SMtPPDMpD1l7nS9WsekAEfvV3eRz714sXthwQqAHBh1WjfjizvmSuWy57Hp4
xp6+iyyN+rjuXRP3OVZ2QXFL4V5HXWHR+hKvK9Nu2VrnYoGtccrBP8aR+EWaBS04bZbFGfPyuvRQ
smNkQHkeUmloFphFPTMBua6JhFp0hvG0uwU9VvIp4M8ceupz8M0zo1o/WZ4huvhpGcklGpzrZNzi
JXzAe8iHy+MTNk7qNSzt31UX0Zgjysc4ma487vYqflUYdrMedL+2nn3fPcmRsxJF4bydmoDWcURs
5AqsfWj0D5GLWvWNgT/lBQ0TPul3Pp6qfO+awUkQrgUogwbAHU2RTjbcHNvhI1zxEUs5WxK+Z/CI
yYJP6pUigjc3b0kf54xLbBavCoJX9uOph9poS7Bji6EhHHxsv/89lJVYDUj+kBFB3lWZuCW4fWfB
pS44ozvTozIbukvcZBdV6qcXxVNrNu+qzX+J9NVLcQyN2Z+hZysJYqM2VtPd4OxYqKSph2js6pSM
SwzOsKFf/MkyfuKxoL6lJO2p4MkhbsCbx9jyoOfaS2CTDxlpkyktYyJvq9nRlnUvI7ZOVjeidxE5
QAg7o0s7ng28y+KndIzvpQm90BTcHquRNcG0GT0PHlW4H3Rq3awh/sObb5VRM75e7OY7Cq1nOTc3
fUws2XpKz39WNc8e5YU8Pdp646dQ4jykv7OaFzl3BaZrs7ni69vOhXoxWRaA7UPXdeniIuyztkvi
/4JsfqPR/uQOvJjrZPktOpgbP4u3gB2ftrOThLAp6DI6jriMoVtevqyy6tF7XCb3aDSkiURBqU3U
ZG8BL3ZC2NkwFXs7HA99Pht7Nki/1WykMOhy3A3I3XgBxpdaMp1olspam5x9N21np2s7RmImnOjD
yEpEzl3Egywxg4NLcZnt/LICCpczhtikK8M9HBKfAeY/BSjXyGmOIDTtHgbB0sbTSt3KQhfSt+6u
QXMKDI0J5JwXpbVqXXbW+AKATyOb2nQ4kz5v4PJmEPhCLUTa8+eYjcHKiezNNBD8bGimWoeqeZxR
G7FjDDoymPMvQzFWI1B05y/mvmLieagjcQ05crOwJeqcRuXB5ySyRdXAzT36DdCythewGafRc27r
A4EdY1BJXEeNvEg5oaDNzA6qiVGXlASYSDuvuE+yOR9iWh+aQwc5cwxDDoGXIDfsrWM/mEnNMsdY
bpN0S+bhnCwsi2NIzLO8Y/2TqIx/SQO54U7a2zET3gnwt4/Eubv/4O28liNHsmz7K9fmHW3Qwuza
PEQEQkcwBIPqBZaCCa2FA/j6WZ5Vtyerum/1zEtbW7Mqk0UShHAcP2fvtY1eljHmtJ4LHEpekG0a
1em3WrpH24howWAdtiZlPxhJvVJL9RDK8hTaJKm782kMZAEEqs6cGRkooxv5G9UQ7drUifii8Hpg
SBpYRC4Js7HSwcrfd5uxcfWNmLXvbQ+1ZKYnvURSuytRS0x2f00l7Zq8OsfF9uVYKD761nq3DDJ3
FDnAlylxlVmTo9pj2Uhm/aHPvAmUXuzz/DYRCpJ2js0GkTGR2ZtvcxlcCye74l81gLthw8YSGGXN
RxeTLsBtRdHR3ktRYpDqF7NZ4teuuS6IE1dKzoLKy7KRvxY8kzJdpkrf+3ODflZT1W4RokRZumBX
Ca2WPF+kXAQ+00GPFJJ6YgNBRpPgxfDwTQ7Ijuopdtih2kfE+ue6p29UxiqiBlbNVDNPIitegj5b
j05/sOjl8tjgr9Sx1MFB2KWClXtQSrYOhvKgJ4TuoeFSktdFH1SNCFhUjfSN6Bmb1rdKb5DWxmaC
um3O5ueMCWQ7WST9Rl1AbTkQuqRiWcuF38+Bc4pEIrkIY7ULBs/3JC6lVp15p9JkW5OBsTNK+KCZ
ax2KDj54FzGLz8toE6cacmbT9mNutMLrBfJcmuZlB6U4KOJHYb9VU+Gt5il/igrMSGZshCAz3Tud
vOlQM+OwBz+ihN/kBbuUCicNnIBBW1Wueh0TNr9tBqmyZrLhELncrkZM45ooUc63Dfdu1Ccbt2Cr
Emptcv75YU5Ie3JAAWwZsPppQJqX1eEgHzJGFUUu3oxBC3cZQTvHqnitw0QsrIR86hrJ+VJ0vNpy
kGzrXiO4lcHSycxS+yMvT4POE1U55y7IdsPELrsYCILpspfWEF+5tA0OurFaF2FG9tdUn9yuZrwW
9slaJfo2HKytyHDY8WIm+KSdpiumB9Rv7McNcI2NldTfgxqLcFE9dFGfk3jyjk5nfaJDAo2hx8MC
+1eYPMcqL2jI4OipKnBsivJZ1+1zgpMUnAY4C62vIXPEPHTCYDuF3d0302XWd/0i6ynper2g1R2+
gs9TF1aPh6Kp+xthVqt4sB7o2N4Mu7x1at4vPGbNQx1e2zr/bhTxd1M4txzne4dMeUzaax94wzU3
+7VujP061EoSWvRHydJLK2ybquxpDQQvZh1vrEpXCKtSSJhQurVeELzgTtemg0BKFI9FMo+6ag0m
TBRvWOqGCgKB/e5WWJAQGYygupxbUcdyep6oKJ7tLQ4W2UVpLPog2TrBhL9ERXiKcQmgEWS+QbjM
24htcBkaqLuHOfniEhW8L674rXKoH8YPsjgIctSAM7Yy01lzfEDh8LrCDHFMCfCnw1w5OM3ZUKeT
o1tPMRvBWjf23Hkh8ZnodMp306l4y2dEiwoyN8ijAFpBrrzufetSMvac/txN5rdJwYU7gNQxi/4H
eSNdUD1S9syLxvgSCWVT6Ju0nXnXpLlY6oLqo5KroWcXO/KbP4WWteBu/KSIn8qBld/FTZsr6CoT
SBt1dTTmgvAcuuPe2C5hQlCRqvE71Cxf89rVkOAgdhEC+wWNAaoBTCEEphVDWS6tuKTyNyqyrBOb
XWawVvonqxg+2A5SjBIktqaDBg7Ix0hI99zZtg2sBPKGaPKg/0LuzaXv7mOm3hMTSm/dC/qIrnNo
k3heOTW2Lg0wV9AhmB5AKkHlAp0UYBi02kRd6+LY4AGNBt88Z3KAVdGGmcqEUBDsqgvHjEBtRLG+
zpliljGtSVzs5i4gqiFIMmtP6vxRZwbu25z/ZdVN34dUmQ9qXuBTIw4qDb3neFZfR3KnwZYZYIpA
DOV2/SW0mx+z7lxMl9SJYGZeRNyTnGFXy6jHJYZ2i1FPH/TANbC5W+ykpnzPXhqQ7oSHrPP5qy5y
vpUlSxn7vYBG5iJKaDnForoxjWeqol17pJh+UAzPdu9glEXxUJZItQOjl1pBc5c297Stq1uaMPSX
YetzZ4z71GP9mazG2sBsXPWG/d1Bc+IXQfPCrNxvDIRsKRojU5TBso0tdL5jfs3cCYbLoH8LJtLT
C6t9jqPxY7BEvtZQKlGMB40/OuMbUZi9/+8dEshpxK/0x9+nE6sv3Zf//L+//MEvYFdP1/5TduzZ
fXa/8hH/p5/8P58/v8u/6P/Tezdtl2b9/38CcCjbcij/4/fvJ6GNf/+i33v/2t8cGvieR+Pf/Nmu
/6X3r5oarUyykvkppgUi8f/1/o2/6barOg4DZ8PUGA/8d+//t+/H53jITVU3zP9V798xYTr+CmKk
9+/YuqF5lsu35F7/U++/GyrXzE0TV0DufhqMKoADtud+UqtHr18H4oq/z6RxsLSceDSaveF6vLzo
0m7o8rGgOfa2xdcwogJcq8rgrFB0nRoX+VAyAmWMJWSjbeavOeX3i2MeEzXNV4wTcC+fhXypFiUI
PvmS5W07yNeuDoBtHdpRv1jDGcIkavJ6HnJ0GeorMwFGp8KDVjVPb5wg9hYD/RO15j/HOwTSvIm2
Bfs8MDU6wGf5IW3opeNf2LTUZuvRUKgfujl/8HLplOE4eRdmoTbNHfbkmsfyOmNb82r0YXrEI03P
sN+Y6LvsZDtn83RQtOBuEo35xFyFBmtfPnVoh1ZJCY47fZQ2YxFvZC2ZPZUvgjhUw46gRuiIIRgi
yuBgk8tCivitgy5LK50aa5bFViXLLlcWYB6VmCZLslAWZ50s05B+z1RtnSzfQlnIaQIIFPFx5INR
5Y1Ue0wU0crIAjCQpeBMTdiWje1z+hZsMXR2UkChpPE2fhGynMxkYZlQYeY/S01ZdJKAtZioQple
4ECtXtrePhFyRsHrDJh+0T83tXfGX3jkrebskhE5C2h5wyogxWkeaSChRafPNjBuUMGwT8R4Q7gM
1LKi6jEuUjxPsoxOZEHtUlnPssSOZbEdyLI7IETQHEgdVGVJPlObV9ToRgsWlJK9SgeKd637MOmf
IdLwEdoa2Piz60S9b1D3F3IDkMitwMieIMtvATuEoMXArzjmwxRgjUq5jWjZTwRyY6Fh9FlR2bwb
IdEJBqCNVZDW85K+2+SIaxffagV2fgihCYYct+iKcQAFN7jKHKqEUW8KZO3WoBxbM0MW6+1iQt/q
tP4oQoI24nyfxLzIy/KiZDixqqembp48CB0RmmyF3kSLXYstJLF62b4uh7OL/Gfui72mGOCSzCde
iqsse6aY2+Sg44s9Rm2EnqWvhlAylGmVze3G6cr1kB0jFVEAZLyifQ6Gr81Uwx/u0HeFfm+/RWp9
ICN2YZTudsLoZjjzVg2TowFfrukkvR3VNIi9ISpkBfukzsmGyKMNUYqv1lj4smJiNv2ddIZ1ECfE
Rnp7stXOxP/itocLwIgGk8UmJCo4nXU2jbmf4GIeMrFLI8gesQuyhrYEOAer9M5hqh/Gguhzq1hV
7UjrFdyagTAVLbM5JMeO38kG+Vqq/LwarUT0MbJrITZkXXAZbE/F5e2yE522RCAfPAb5MeOYnn0V
f5WH1brv1csgoqVGg1drq63O2Wp6A2cBBmPkpUDP+KFbWp7LmBlUrYkjkKmr/Puckk9T4utkeruK
fDdXf+/1SRqGELwYPoDFhfxnTg5fVpX7pI03us13j+IvGv4DdjMIgvJFyd/RPtWdajkMHpHvOsIS
dVUXGMniZsNshOENTUY0CNlaIdZkUWvjMrC8HSQRYtqnnUGrWl7pcgzX8Pe2a3k6kgBYSuZscU/5
qM8v9r7Kqi36TCgYXIwpYqvyBeY6IxNGCfywMjxlOOQlZZFe9S5JP6wq5spqkAitN3mUtjvcJeKR
OdraneqtOUNWVGNeujul9j4tsmDnKN54Y34yLAIEjYVXe5hXnZ3xdTA7UOTp3iny19Rz7vB80VWE
fk1yBMpPkgpNpgOM8jBaNMq8NZxxNSDGz5MjXT6/xz5Z5qM/Usk5YGvM3D4qWLI7hUSGpIE7g2GC
ehLu2EqzeLxHKAWcJoTcWDZOBftIwnRY+rxdSAthViNUJ/axnncZn0LKdbXj7l3eyvKcG/ilBEwE
k40PoEWYBlmxTghPUFv8BHct8DaGC3cuMZ5SrXoqTGfbtO65KvNTNATb2XwyiSKblega7icvOkyI
pOfWPM5Dfpni9Ap2+UkxIpQ7JVQXBzPg17KQ1EYD/RJou/AcokRVa6aOg+KHxbSi2JUtJww+tAtt
lj8FwFbuB2CajAQJXR36pOxsel058f9lafrDfu55qwXeiX30zLPcxqBgKt233XmDg5oI3fl1Qmgv
F2L55x4ZrMXbmp4e4CZ7V4YZ3go63nC2ijI78UIlj+XozdA1LZpj1Pvy01rKBLBC3FyqJz1VNsBC
L2Tr3dntPhVMSQeoAoV9bDMbbxHmLy/fgWJaVC1TH1Dh2bQnOhKo/PiN0e5Sa+OzJfSnSAtfjCQ/
0VpHdhY1N2AvFKcbNkPrNk3oXTm7iMDMHuCmBMRmpbcPUvuIOXmHwW1l2TGICkZTyPI1p0ZIyzqd
untJq8Ft9lUjPnEx2h4DYjouNusmJzurXtGzYotSfC/MLwGOW6Zfz2o5nWz2uy7Riu665qhd1H41
1LmuelccJm5nt9dfRWkijk/oKdxQ7L6T7nkto/TS5dV7aBYbIag7sviGCRj9L45M1ro9gem4fpV0
Jouu3qjj8KKW7i1SESeWNP9CbhmtWU0h85Dp1sCu8MwT/+Z40nSn+O6s+Oh8/D76rnQssngsaU96
eUUCw/cMi0aN4pFw0xCStToxyCeSit2G0kd+MCtsP9YjMJxy4JJk6lYdGkLm4s0QFLtQqfbIJJ6a
WexARIg04TwmLNSuBBfArCrJiWczkkYzbx7hdwS1ZSuFh7pKmCDBslnRj16nGoH3UkO91F2PEaZL
u0s7OTULkcRZW8mmwTLeasY63lp4wqcQcxYrc6hMS5nZ3fMrlS42Vh1k2rSQZ0DHSVrkxbJ3RogO
6VIMV6MaV02CUISiAX0WxmrUl6DB9abwowQ6pkfyat39/PsI/8HQhbscCLQynZhIu+PILtU+au1n
DySpzWER0Z6Xd457DLzvVW8u5VVwLE0+mkurLfaT7X3Kg8nc6pCEzsp9n3pmjHcRYbCAodcqhLwF
/Q2NWS4H12/N1whUdmokjBKhRNVe+2xlfM/KWYiyu3d594AsdzWL6OgM3ywbPjOLQaR5mzjDPCBw
ODn0rT/l/Z0X6QUZwNPcR6+BdVGArcFM8Ydkujp9fEu99pa41teo2dgDZI5q2huDd6hm9p1Jvte8
8DjY5EY4O6i3myod17UWLKXHoIkZ8GX1Pi+dLVrzJ9sgwzPIl4r1mSf5iqGpZvCOZ4Rjq6H0mCI3
B7TFrVeGQP+05FhMLzN+L43gwhh0FNjBXUtRQiw6vfiB/g/vYABVnQZ4DFF8E6+TJ8wZufWqxcOt
TiAjiu9KZC0SisBePVTUIho4JHjmx6jsjn1LXUNfbZnRDPChhO9b3Xgy0IVOHPLUHJV6RvRtHRso
bEWRXZKiO/I0gqod99gOVnTS6FqwQMyQJUQ+7hTmqWbSbQgL8Zse6AQP0Ixe3asIdEVCqmFSXCQA
EWZX7NV6pLmHtrzO3hRoWw6SQptpitDCW0CvBJ1MbbgbI3WPqU7klzk8a7YB0TDaTIp3K0DtiOGp
MJxPuxkRDhR0BqtnW6cuU2jJJNr3sXiru/JiOtyJUZWfFEsmrZhPuoIWAXnSSxU7m1gKgJP2WwtW
BC+Yn4vkWs+ptFsuETav1ZJBX1EczELs1Nl7VmJOAhW+5PsY0ES6maQa7GlOLtuL1pr534nkSdiR
lNLOoqvFshuLdWQotwEFMcZzGiDhi9My4hdteNHzkGzX9pvZFF9hWRsMu3TTfrcg1bjlQ0OwYhdr
eB+r3sEn6zXwu213W0TriSU049ONheWsnYazfBHmLX7lFfSNpSXmQ98Hj6bjK0b7vWbwa0Tqa2qm
b1MYPleivZNce7YQg2b6FY7dG5bOy2B9xOZwjOvwFs3q91A8w1HZo6/mUQheLCN80fPiq+mZfsdw
KPbQmqV9f5efGEX/YPdRFeSfRfuwHW9BNj0K7ykR7lHHtKIm+ZsRTfc6r04IOq+46bM2PyWDe+Zs
PRKRXzSzJ340uhXueJ+cEUXDj6lUHhO00OZavxpG+iEwJvQVDxvx8WOTnwaVRyYNn+WbSx6n/C08
FeepAqyRwxLltAflPbCzUDoYhYm4UvHerJStlJlv5JcVav+QX5ZOwaNDRmMp7WlKuJZCBWdjvmde
egm5ichGeY+sGa1Qd6Nifquy5u4mwaEQ5CcpIWAesQtwlDZt9wAw+IgJEe3NmYo15jZXrrbo7kOa
XUqwa+rU3b3gokfjodCic1RsnLJ/HuP5VXfr81hllzlz39v02FsJRl/xmgfBXaeMaIKOSvpbxw4w
lXGUVJxR5wAOfsvsng4u2NLRvTvWsI+d7KuHXMvL/DpUrnVjvbN1vhet8pDmTqO/yJsCdg+RYu67
vIwKgqd5HK/4atjFXCYzvljYyiMMYvIQLEd5YAE/Vc0X4mG3sAPuQ2+feZofutvfoDdd47HYR6jb
5Oe8LOWtCsEpG26Y7S5OE96MiRur0p/CTNzqJrl07bdKt0+iKxCFiTuGn/dcaT7mKCAdGUNIYGdv
YqDAj2MM+SN4NvEYW+3Alb05WBKC+hQF7TnuFQpBF5dze9Z77VVxolOonBTdwnGor+SB9znBaHVw
0uLwRf5SWVTvG+0jqsKjcG/5BG8iD18S0p1F3N+ZYlWadqhy7/7z+zfeecxQQ+iPlgspL/LsBLRe
xUXjzsZreRbONyUxTvJHBbOFQkG7zHH4Wo3Kg0b0WfNeo4HnXnRnR+XFooa3pkW03IW3XFinhtSy
pvjttqnd4N7Z7dkclSuGwpvCb0B+aHLOzmHRLuXxqE69KxAos616l/9pGM0XBQm4qnQLGxtm10a3
Ko8uqo7wrhXHKV3bEyu9zei1dZv9GMNA0oqTXTy89sLWwXW70+SBV+BIG5bJiyxNjelJ/ZZWzYOX
hMjWYZXtRUQzI3hKu7dSJyR0aRF5RKeHebtyHaMQ0QpShu6GAJbZONiikO0d0RLd4Jx7TbniyIIj
3a6jiOMy7LPDujVG0m7D05nYxyij1C7CFYGjF8PuiWb3g1R9zXlAhcrdwAramOcRCEvaEalZzA9B
ZVBr7d1lWMK9uetgdMubT95RKrkcDdDQREQ3+UT1ZnDx8O8T3G2kVIP7akJXEdw9lQcmyy46OkB5
9NOUrAnhoqWjPcnPR7N7D3PtdTTLs1VAiuY6VaGvktGH4fe1cOdXT1eZjmeEUXgPtD2XqesQ+hAI
Tsplbox302ie+5R7TJleXaPzvREpT8xZ0FLlY1IZ95Kp5pjCN+t8KZ/SWZ9eJ3W4wd8hlls9KDin
uh9N5l3nKnrr/FAjs94UqyrqVkaJVytuP0SnbuTbwRi/alpwKvgWOq0XjWZ3Ap8Zy+0pzFxAXMph
BnKp1N1DHlPkOO9mylaUzozrAHzWg7v8HeWd3cd0mzwSJHhWLRi4Xarvi9bh9xSPduKViWK/LJV7
4drnQveOMNbqrD603NpIUG8YBy/tSK5JBwSzMVYkpyy1WN4D2qs8u5EjLkA83qqyf0AC+TCFoGmU
/vwzTRtoKjqzhKZ+jZsGhuMMR/dtprHDS4/cKjs4IdHSle9tgueI2jwu2GA7IVnl5SUukSh6U/Wt
ofzB2Iso18P1WFZPNE63FTQrg6Zi1PiBJDFRoI7ATjtyVOWKihd8+fMJSKONiY+DDLZ1OUVHVX/B
RbPJqAflTTOH0YYMDB8l3zK1vGfTpa7Wp4MVvDZ0Ibr+7HTKR47pOgiJVeOfvQuyDjQ1CTO+hM4O
DGMiZ9oiWPSLYi8Ce5EiE3ENZzeWpd/p5Q7r31aZs5VcOsswQmR6qexk5SUHRJ2I0OClACmcp0Wn
YNUA0wmmgOw8afMp9krHe8tmi5PHHlwpDrsPqAvbJVaks42mU0GcylWhJ4LXKI38qWAMXQHWyYpt
PAA+KcqDl1D2unSMhl2v6k8F3TP57Xj8Vl1orkwRn7W+JG3B2lRQmcZIRXtT7OPqDVr4qrEh7TTQ
lKqNSdvJrt4j83lU2dZHS3me6/pqhtEhb+KNBiHTELSzuOss2o3ybHUqlwXqAzOtbe40x0Dz1ryl
UJfNIt8FQuzKNFhKrTEofvIYdN91vGf5laxTYT1u+flVyynFV5nUsL9AonUTuzO2U5MBQlqNN0Kv
V1UYrtPM9EtDbAus8EZ6ludE2N5GFeXWZnRnW4EPsAuTqeJng1inabAfPUiBuMMyFlMFbKryIyjq
S1hmn1kMxTrV8o2C/2SptsOrMozakViXj0wKzCMHQR3Gc1J1qKHUdtHn9Vc9QeeXmP0hA4sQgwIm
3UB9jcfR7/XqFHuoILkXaeSnh7yqVCl7QG7kOfkC/gD7u7TyQe4/W4H3qc1RDaUdJTYdP6ym1tWq
knqbJN69r8J7C6XeA6QftBY8AKXdgNHt/YB880QtxKq20nBZw6QmQvepTfsffRzAUPRB/BEOnwsd
phTb3KkkcKHPkP5U4nup9/yLqn+NUY3rZfwxefY9bJMtFC8l8k5ZSYuIZA/Xk4A9Q0O6yZAf5g/M
eaVfFIq7hfaEY6DAeCQQckWm8T1rkx8hW4RwRCmctQfrEiWScY29c4GmCKEJqtkgV1+B6b7VQ/oa
q1aLPfzdxXl2wsVAcWHdodyqy0rLlXWTOOQ9Kek2d136qgZQQzC1ZuF1T4JUqiIFipFVgoiinDUa
M6OJgXRde3h6p84+lMRKLUOFRoKuuKtI42x0hurK3MGVkWTLGj7fQgT8R2mZvllzcY9blL+KXmPO
NehoROM3s6ggekCkAHyUgllvzMUQCiaqSZavRYICzFPqpdHQgc+VCd0pmnG8d8Ou7lvwjvb4QwjS
ezy9WuU0FOaompeJydWb09xv7O6LMPsH5tqNGSC0s9mGLrSHLUokdsHPF++4TA17XniW8+xVgogc
3QMW2HjoG8G4xlxqWF133QZRU9b1WWun7x3EeSQ71aaFzbXUYSMw186+c1dihZuwSfL+0m0sxXY2
/2i06UHkOWK590JLa4TtrUG+lrLvh75bkdeDAJj2XyvUkzWkp9iyEGgGtb34945Jf52S/ufmszx/
yT/bn/PRvw9PfxuX/v2P7R/Gp3/4A53bf9ss9S+NVJsm/vwWfRbZl+L7H4apfNXvc1Tvb7ZJmJ1n
6yTXWZbJSPS3ODvNk0Yp1VB1y9UcFwHgf89RGZZaDAFdzdRV13NNfHS/e6gMk7ks8XjIedlCW5pl
/2/mqDo/409TVA5KDlIxUGHksuWU9RfDnomqKDdD2johz1QWAy+fLRTxJlzOwGshIXUjOF5WsoU2
5YiWBiCnEE+fG2vEIhAU3Hx4evyQ938Nk4QWOZqlrBjBeFTEl1SsJJNz/mVS/c9chvo/OWhOps3W
mCg+TsQfD7rIVNJcJ9ThOQIQv8vFk0H+LNBtROQEbDZMn6qQldhgSxESWk9cu11uTZTU/+JA/tnZ
c12X8sTi/OmWPNBfzp5BUQyDI0DomM4QsMOJLbuFsGTuSL6wTHPr1PYPT3TTUvHCjqJkRLrtzT/+
+jDkpLvMprAs5NzeYRLOGF7VbQAHpmkj6PnjUQQkmbVhgCIqqyYUlDUYmEChrJsJOMlpOf71T9Mc
aeL89efpOrN//qdZDneOKuf/v/7WQwBzPdXrEE2p0Z+rDiVcYH5RhgarbpfSXKOvVcyh/czIvER7
PH3V1SQ4zm2XHyaNG8AmQ1yI18iBml+S0UvisADTs3AyQeqIprm+nk3qNhXsKeqk/V4G0DdaDdaP
YulbOwfkw21F1zW+DXIYQeBzdxgr7wVtrrIvauLYUKW4S2bV8Z2x/sLQc/sQozubFPZ3WQAZpu7X
fZTGa/iwDp24U0O3GYNvvqzueT5Pz6KDtV4YLlu8KCC22nvpeqqpTMsvFn4kI888sgfQ7gdxHq/Y
a0PBAgvtt8D4esB6e112Oz1xqUW3EZEengLsGxudREUMhBJSpLFoO9GdrKeC45otoGpBuldoHVez
OCWmzk4WjmUAjhX99LhVGGwvhZOLbZYZILTJXrSDaT7nJhFPaZ16m0w1KAFGMiS0+CTUVPXNRa+M
0aGlLB8LYJka+w7mgaqzomf3TM/jOTM3wjXJ68XgMDc6Ri3Heg2AUnhZm31UVJv4qDCxe2FBLFuI
0gBxoO4XoTKs5xocWNrX6U7Va/NkOtOhM7wCtyRDPzT/xRNCgIviMuACcdDuvarfju6EglIp5p3h
dI/RVoKD1wTnoFQwOU2kyzcW8EdjsPKz7dX9MoVJtW9ftWrqX6reXQB3ZZRZedMdThJMmRK+SeQ1
ru92zTMge/U8DhVWbYVNSjMlm9DQBBo1L0BhGMRrA2rx1kKky3QuZDYOsZeyvHI3Shi+5foA4dmy
fgRePuxxkoDDdMuBuSyCwoDwriHwGnCLfDCF8gb88mXSXGCgBhZrTYGgpzpD5StT6f329uWlGH6W
/2TJ0xHv/MMz54JENHDP6pap/WmlKQtolHGFosLEQ2dmya7Xu+HANI+A42HjWKQmGG5YrxvnA3sk
1sK8DM4DzUhawFDMc/FMJ2aXDF58IQQ8hgFIe9gJ+VA2oOsbkhX8+llt255VE4EeODF1G87ViZ50
fAAf8y8WEblG/HENQRppO4Zt20hZMBH/cQ1RVcg4oH5CYBHE2JlRwcTr5kxFvOhrEhW6FkGOHluM
kgdcBsNRODMsGi8AVlOl+78+GPMfDwbkgOpolmq5/O/PrnWClLNYG2vOmpURh+CQHDAi8SQoPqye
YBGqOPo05HryQyT3pSkuZ0a8FvuKsFynVMNCJ/Yzr/Zu0USnKkFmAbqiQFt5jJJe+1YZg6TNxd4l
hEaojOBmhEmkFErG45yojJka8yCUfjoNtV3dUcWSOcNsg9FHYjzadCSnXVN/OAYurN4QwaseMnBW
wEtssioIXouqRZtfNogCOYV/fXoQuf7DxdJ1xFy8CUxdx9D9p4vF/Ty6cxTxmtPAiieqvgscUIOI
kLAuMcWUYabh2qlK9dG41rd4dNNPj5lqSagB74WOgruzHBpi9bST1sKMIJNNVTN2gNYRrLTE1Z/j
yXlVQJacm04Zb5Vb5GTwzfcQJ0SR2ta2AgHD4zUWt5qAKcC6nbvJNG0ChH3pJ7+bPiv0ak+KEM6V
iB1xNiJv/fNPadB9oS8ynZqO7cQU2aw/8qzacaAttNB4KqKE+Jge/wXCaDIVQtBR5I+j8a0j+57B
5Vy1yeTrSI64Fxv3ixFV18I0iH7DbkyrfYEcM76OQD8bKhaIMgL2sO5MOK2RPNG7wSLVuOa2tnuo
5DEWhFntcSfgillqo1KdclXjAzwGn6VZXauD+aNExKm6ioPRkpypNTFt+tIToljERDItiOR2yfYM
sP1gYGVqvI3GvrtUGbSSsHIw4XjTDqZfc8KR0ZwU3o8k4mk7rzHrk87iSHxeYyxNe3a2taKuuxq9
R+W4fq4Tf1vJ06ONkefPMTLpNqdV2/XmVSlM++7hGFoZar+oFVbnugezBjXo+a4k5cCVVaxbmTb2
jSFIufBcbUDG3hOY2iaMDGLiiMTsbhFJ4eYTU3MlKmY6Z/hoYqhkC1WvmpNO8PJVN1nDjVB7RPFB
dfT24Bjkd+ry32LBrPGvb3FXLp9/XI5MzaYKt5HJqQgeJWjgl0IuswXad4Us3cSynsFNbdu6yI9R
yrSN5MZ0FUbmZUxRoGuVhW9EDblSXuudZk//FKrJrLpHDdQxDUyauTrYoGRAbGAOVkm6pDPVp82+
wUo1BwMjD/r7JULFq0Xhfc3j9qInI+Mc1S6It2h53wbzPo67bO2kJJdhW1RWjRVD0srH6fbzAxkc
a/CB7ZPz0/BbdQfLHdxjxqCY4TOCYooLFrT5O9ZRi3iMrEAaZaEaz7tw3U7vbY9VP+ukqI8aZC0g
HX4gGMVuG1cvU6LikavypZno7q4eFXHQGl3QunJfnISXi515pBW6Wn4iAztfmyLnZoSgy0Y3s1bZ
JCwfdV22C5FT+fXU9x8D+FVVzY0X4jONnaa6zW9/b/UtQUia/Qhzu9pHHSz2v76yPxEQf7qyriG3
N0AsHM30/vTiTIc+d5C4eqgzcYfFZf9qowsMRoz5GBvRG0QCy3/o4M3FeHkBQJ4CocbL5zQLs0HH
TNp8xviEGL6K8cf9rw+P/Z+8tf5wgAZqWA9drEVw+T8ursbYeFHgsLgKwifombrHQtGzfZGq64Yy
iZpt1iCPG0AlwEPgCTXD1w5BPcvv/KidlkyO0qB/yIcmGjEK8KZc1er0lAZzQDhfTfwyAhY3KG9W
W9b+WATRwyFQYxN7cGfnLMxPZCOtXSrphetSFxNUmD701B43OY7uqHya+rw6xLpFvyTU65fJKUwy
ZMtNMhn0EDsv3WDTtdZmMZN03hTGgzDeMOiaQ6CXOMA7wctNcnnQVpm7n3/6+aGxwhwYEQVcwGqK
zsvVtgmJic9BRIluMhYjrQgdfz3HNdzgMT8mlp0fCQ7qVkQY5bfiv4g6r93GkW6NPhEB5nCrLCo6
u31DuNt2MRdDMT79v+g5wAEGgjU9oVsii1V7f3stsljCHDvswXRQnJJVrXPLN40Ao4JZuxZDVYWd
gW0o1tthNzq99WCyeV7bgR680dr7l3jJ+JUw9+2S4X+LLWc8VSSnyHWM1ps7K8L4qmWPZbYPjUOw
JRjqaT0Mev4CQUpjOMbDjaK8aiYjwLWeBUF0dLvIPbmamaL+kV+OUWV7TUYG1teoxBOeU+2L+BeI
DBh7zEk9wMeqBudL9VcHv5YCDcAipJzbVNk4YizSPXFswE7jJ12+EeptTlXlJjvp1/beNqm7dmZH
CLNT1YqpnAhGBCMQvdOQM2Vc7imi+SM5PAkEjywA6bEQbX8MfCT2OhqqtRYnyQVxTbHOPAWNYix+
elnCgQN6wRnfDDV8DpT0vQywlTUzYzmbBy9L60tbMWscDx4Z38KIT0aJHbXWxxsPT8R4Y/rZSo0q
MRWxtwxlmRZ1D1KrXuOgIDlXNM0xUpHLILtvnBSdc5Dl/FTZJEvmQldvGqy6Udz4CoatJny+BtW+
ATFxzhMbFshUtfloe95ulGNwm2RyayegzWkeYL3MqlNLYmyE+j+qi1XIAQRd8z37nrowrru44Kt8
K2wfSvQg/qH/xc5lfSWi/hAnC0TdfupGcCbBaF8R6Zr7RCv6jVvN+Zqnse6Pd3Y5nO4YkLUwWDrO
E/v/8sYuYmOV04PVTvKvF0nsEe3c3KtUj88xZMDN7y+YLkkKuRtj13owGiOA3UWcOE4qeysKZu8a
smJIo0dZNjdNimCXR6SLgj4zFnVrEuZlMm4Ip0+72iFKKZqZYRMtMkgAxoS4SDhuDQupT81E4h6R
cLHTlkymVubge6cGTw5Z53TXN1CoaBUj5mkmcVti5Aoo5PcsqL3qQ0QQV9dPswknxe00EtYSInww
+APz8QwXGcb1903em/aKQSvmTxzDu0LLd44DmKo5K8v7wCb5mo0NuFJK6+vWtsXGN4sl1cUona7B
xuhA9rS6dA8Fo+irOBr7sG8WlaKajKNmunI96L48VHHbs3WmMTiasCijiCvTTj2XPYt6KIUF2JTB
O5bs7qBX6BMbCg2c08t6V0n0ToNr5D8TQK/O3xL/tY9VMb3HY+YRmlgGzsTeSYqW3FFT/9nxx83O
WWm+9KqwTkBF/u8lHxY6Xo7eVdfzW0Lx59EiynOzrfIViEXxSRuIPlDeRSuv7WPSXxYNPJ9bLvC1
C1eJJIBP9JNNOgttXTlAACJafQ5tynMmvQ89cUw2ztO0U5miX+U5tzkzCMyJvrzkLuOwJgTNi0uo
G7IOG8vZb51TFfOUR/ygMQobjl59imuLmETm/fx+B5VDdSLgO95U9OWZfysOaMuz0fPf9YpEm2iI
aY6D+UOofTq1ApFaa7721C3DcXlROWC9DKUYgS+BzqGcnH09LkNUg8f0U1Z8TWDCr+QkU7S/vrGt
+BaOdtVRNcfs8OhPDPUgj3gdAmaWPaOoj4Oq2veARzKi6scUPxspo8p6w8L8lLcd64JtvVkMUrLT
VIBBY6wx/bzuzUF/LRnAoCA23VoUAey4R4IPmvMsLNKpFQQ03Df1C1rPMGDOaytb3dzNXiOvxvLi
ZCPjd9UbYmXzLZqbC8ce1OfGfCpyu0L25867rLf/2VKVnzpEKI8n8m34PfKnFgouF4GOCkj15PRJ
GaFwsbSlw9mivG/6VfbAs2AhUrjr1ozGvRcU2obr9lm6g77FiaSOXuJSS2LyHlB084Se5ZJqWfTg
Wk0MflW4Ow8A54nHRnUa85Z8bqBI1gzxcXKc4D656OgMP97MBJTPxUwnpucYv29QlJdtfM5tCEki
pvgJ21KduiF7M7W6YREe8/QspinBcKHegfH9Q8pjvSeQKmjxy53ToBYtayfGP1BFbIugeKd8diTU
0ujQMRhDFU2AryZMdlHTIt7oXAAl1O/8ojY3Ypm6NBhbviTEWdl1DUevhBNaV0zQB37yGTmTCk0I
FY8liAWd1tEVvlCx7UfiskbeY7xyah5LFVEyTMuJVj+MjVKHMmCam9Yv0neJwqvVulMwDsBJFUPl
0kish9zVjnm7WDUQSa41RmFLVddP0/KYhuV3Ssc3NJ7+Z2YRZkzqivMhI8gu90vueO0JuUV7sQDi
U62cdm2isCM1jX6mzogoqPX0K8ZvqltNs+qncbrPdoE9shb0nqG211BtQ1UgWVYS8aKM4+6upBeE
mrUYsHhwdI3dvFrVZ+Kn1hOMS0j1MnAf9GRhFuFA7pRG9cjOhnPCROE1dgIo09yXf5se2IeAc6FD
aaWeUFK0KdP4xY2Mu/J6eOv5ANt2SlI+EejEubvk55gdOUO6eE6WSdyMM0i/yhwsvUabzZsRwaHF
yv0PJOKvhpbGPxQE0Fcp6NJp1zHSdxZ1Ku4I1bRbaz9wDZrvFGsA3nvsJ6JAuwfWpN3s6tGzMNiX
jDK4Jkzfviu3FWhhc4aVJMu4+OBweDRU0mMIW0aJu8U3NoqvHInrySLJcGg6Tlz6PKU35iaZ9mcd
uBCwHp88fyAd7nJmkECaObmkJx3VBrlMme+okMzEaZV/tSe+Id30ARCU8Xgpyq9hyhnjLqAW2R24
H92YAX0Yiwu58ZIQYMp4U1pm0eGjmee0+cRJgHOqExf5lTLD+Ea4b/aqN5+Sy5Wu6NaPunCAlUFU
oLX6fTuC0LQC99vFwHsl3M3l0DyKoDNO///itUl0UCxQKZjlbW1QSasI3TAZXJ6l3ZCCL4bgEBnl
V2aMEVunMl90Eh9FT94Gg2l/tRQ0WwwQYW1r2ItlXuwHz7Luvy8+vnk7yX3OY5l5q8ePZtJMcmUp
6cAu/jeaBhKtAfFi4hoHFTt2iP8MfFXVXTUDqEnBbfyQ6Z5/TKLur8bU3MFpabXb2XSPiuzLsAHB
FxriAymb5tCVJhq0hswLAZDiWW8atACB3p8BdxI6HDuXjLpfMH0i7AvhctzSSBquymFaV9IvuiiS
cGsznWC/tAT2pXvGzJE+FAj30ubbN+IJKo4ZFTzshCB5Zcq93rvansevdUoZNaXrVH7EBsdwjdLX
Ut/AJ9X4EcFaXxw8GxhGOmT3SaP3m5tZx0SAUo+My69+P0wC7m5IlOxuQOm88TzD44OeWkHy+RfD
V2PcVzK/wUCF9BuIgc3onOLGvZD7WE1MOb77I7iAURl9mPXKwn8lHEanLSiqtMlbCA2wPkeZMnPv
6YTRv+Z5QnYdtPVa7+wCuEMhQ72a4z/dqRHpfI3rCKfxKHvqUHwM3o851cENcbakzw21n/Ad6H7G
xA2XTK9rKfdRUttCgvilbOJwRlvsUpEV0MahBHD65Vnixe5nCvgpIIRAk+hPQtRhY1WDsWlzKAGS
oeH778vSfImMQp2hlAQn17HOLaDVWwXm/NYfNV9GO05pT11dza/OjGTGxORUs5WpGZIPGewyYC3x
U1sRJtIbvE1QEvYdo3h3YN/Vfy9xnZ5SFatb3Tc+XUCGdhvD1fAd45HL+3s1uou4r+qO1uh+Jq2X
vQfD6yxKKyYYsgxRUkIAQsi8gG1Focia7FATgVx1LqX1xI3KL8u+4QcUL03dTxuzrLsHYA7mSrZ1
D+JgDraeQaUhVZDZkSrknE3KfNdiStkReXzKlhrMrNt/YkmASNl+svNUHF+CsuNa5elQMwR6rusU
Vos9969sxD80m8PgpplL962YmJ1So45DYXk7OMBDPCdyrgji/BMT6M/Ca3giwBZYo1ICa+wiM5B5
/hkQHGjdonlhHDClY1nZOG1Vs5OM4rOFy8o2TArxmJpDe4Nkld+m29hn/inJPe80xcW3l3b+vtXq
f9jVfto44pyCAOSE9KpjpJKEeG1C/hnlcJFUFhbYGvtDmxEQ7mqTjYxu3QK7Bp5ecV7l/BYQEMLG
M1AL2eAFdZ4NU/vUXR41rs8wg45gLPKWiCtjcLBH2EL5Kv4y4xTWWpG2G0FafOfMZDtrSlfDXDWv
aEbGO1/szTPM5rWg73SpRw6Ev79IcyfwUmsjgKq/2VP9lNdu8lak0HSz1EeRp/thm+GiGiYsFq7r
EMbGfL7q2vgfHCz9OuQY7dK0oGIRmMzga8aNDlocpr1ikqtLpnfL4BA0J4MTqspjKDSdp32R5SH/
y+ZcpXP/3JQuy38DSBl4aHuDQ9ceUrcr1hGl6VNCOmybFHr2DiVuFdjxo0opd1P8jg+BN3pfAKAJ
n0hIcajVnm1AR5d+LpNdWzKFkgJjuPdW798dWaahW/HPEzxBpVM29c2WMPn93oMUJKKjx3V10Wq4
TbAG3dTceYFyHqI+qZgcTDmgxZkV/r60SL4Onh8fBzBWD3NdnrBl4gayaJjp7XtMN/EwjxQAnF5P
YXXiFxqoKiKe6Gta8XC2eyeXt4Fy4W8TizILrIYmzc5mF7Haa9QtyPpv5pS6HTxABnu8uH8Scdc/
NfBy8qw7otpKX82mw83UCGttOCYsxs4rnmskO4HTtG8VsyVnLDJMIhnbfmic75TYctYl31STQcmI
3H3SUICDG8k40atFbKROtSyMw5QVD2MFcgh1wa23HcA4qKwS5lSNrOLsi9rq6trqgSUfwrXN9fqg
SihlZcd/eFomh6eIGqW+vPjWwKGmD9yjK0bSU2YE8VsYy2j1B02F+Dam8Mnbeq4YPiMF3ANICgdt
Hnd+bSYPem48DqBI3grFhMHc1PNZMP60lq4ObciB7uyidQU6SUCYo2F8SLXpBaciWgTaggIGUcIT
pHPsU+DgqUw14A+MOwRIsfxkmy977LhXT5oZXayprM7O8jJmSHnxOtkvRu1N7z43HgWOubxD6a5J
DpnTR5KmX05Vsu2rkVpZSXduYg3Pe1KeDX2OwnryedHlj240cm8x2D00cmd3qr6AqdtS4OsheMJE
8yJY/G4fp9sqmb4KylH7iNHMhwjslSHz6mim+KuIhnRX19O6K4WJeeMMdn4ZYcysS6HG5ymAstXb
z8002Hc3MLrnNnM3ZqHNbwuZai+bCoSVlZx5qqfnVOmcQcqOK3q8Jm2vn4qYJzL7sY+BCOnZ0bxi
m/j6Hz4BY1EKg48ZLrniRraNIWaQ2ItvHeNmdamjNGa+BB7M8GoPzamhwPyTLQX52Pcx8Zov4/hF
pfOvp41IgrVZGCvHLOSVDqq8UrPnswo4blEYG0o2Y7SzmJj06myXGoa51x1NbTJWgLCOrem9Ysq1
V0H0jKCuF6O8pk3eX4T12Q51Aa7Chr2qz8ldNx4ylTtP5IAYQmNKsfbRnEW9YCybznVDLoahW7ot
Q4HKoBWBB9C9T0Of4/FyQTfc/u/KKeZdG7Uck5z82rgD/cQ6+9QNoDW1cLtdEekZ98OH6qTzMops
F9eGc9IgaMd8sFtnKWKSEHmu8sEjM2yQRnP5TDyqwCdiD/2KApvaZuMARbeEvZRDIjlWk0mdVfhU
JGseb0x7/76TQ/6vRW2wWTJNW0C4/lvMP7pytbFhf2nXQDeZnNbwtFwCpg3f+E9ljBD6OvavqAZ/
HMMv2dsLoC0zkdhTVzD2fLrO01ia5akpm2rVdd2SLLL1daxp8zFyITK2UcmlYzD9ZsBAmprin9tr
GLZK27nYRf4eLzNQwdx2nD5r+A9TQ0GlLr3uYhZ9f5HVJMOkm0jcElxdxTPy7xb38UBHF3e5ZIjU
csRx+fSqAFXW70eoJv9TA4/2rA2leos8+0HJlCru742yvBBH41EgBjdkD7POyBN/m77CBd3IgoEN
JqBjO/4X0JE8lOYsD+Pg/ysM6K5D3Pnvfi1dqIkaY8at1YJpZJg0L41raaQNCdUSRizeuZ2H1vIt
rludUl8sLh10N8Z05Ion7rYRH+AApmtLHmdFIMY+6fwPMS/ihKTFsY1MpCgROU/hws4vgiS/+Bjl
cm9iv5hwNu7fPIM2IM0kdfr9KR3L9NQVW4PVnAvIAs5X9Nl9LjXtYcD/d6mZxYZPxw53bJjvtl1j
wwG/voxJ2Zwpb+xQ61ivqmiefT3RH90xcS80oRfcID52l1LrvsDVejB1vn3DiN1nIuwtrdX5rjuT
8+zlHZt8hjbB4IgnvsBXo7f11z5ib0jkWgTS+SqXafWkia3rnAfhxOAUIRRfvlojDRklEA7xgGWi
DRHZSfb6ugNRyZZOe4bPae+Ez0ykTMlWI2JeVKFWsTM5K3JFeAQ9xu6Wmb72bCC0hs3b6AOb/aLw
d41rcYkNTvumz+8KZKkOI/Bigad9qHUB2R9zVwnO7iEQ4q9ZxHHoMvR7Kzv7tYBsE+qQnhglnogK
tGlw0VEQsU2IsZQEXrQH6xU/BymdXcEfJw764TgxM/mM9+FNM7vXPkn1M5b1/jnBpifGvllXrMDv
qHCCaxQl+nOeu6Tvuno8/b41EqwlTYONI/HKh9hMiIJqnblrRDztWT7XyVKX/X3JmTVygbxt+WKg
ek1tYa9akTBIztVw8GcbT07dfORUzPY2qf8XmJ/cppbkMV7Xewd5GCeVpeYctBDZfCh5rpD9fSja
8kwDjg2y7vsHIx3kLvKDQ5s60yNI6wOpGebc5iL7M/c9PTi0ulFvZ2GW9MM+TvNknde2fxe67hz7
kYJUagcM/s/evuVQumrBlD8OHgFxwseY5ZnWVTR2tqKvFrD3UxNJsTHzFBG3zfZjyCi80IDFGEFN
FOPE9JzBbHhid7N12IrOg92c82aq4HjS1Z9sLX2sc1TYLQu/NcxH10OrUiQdeGXHfC9aT52zYaJY
NODA5k1QD2/z2BPjt2DyLi8MlRAeq/U6pDV1kX6S/7Fj+xXV8b3Lo1Olye7BGCmCjugpGRJ7iQry
w9MQW1xuTcxkgW32hzSY1YpHBh1c7DphPrXJASLwSpZu8SoGy4IcwHjTwB7hMrjaexnpN3juyRdT
S7dpbD+ARVugqpwfSVHizEnJZvhCRK+W/+NPGpeNNnbJEckt1bocpIBj2O4jcSfmSS1zDF0Gr9eq
gz9Q2wtTbGycJ85C7qbtJ2AI8iXwZf4IaKZ5mhvHZ/s1o8Ru/fpJz2ydKIz0aLuVu3IY+rO1bK4T
k6MMSFt+4u8L4WP7W6IIrVuL/TBCFAbn0Fx8SVHV9R4zN21vk+gl/Wv+eSmtAFa/H60mhUxMqcgJ
x6mZT7GFQloWAVBzPng2MkQWvEbRlJRtGM8Uok1g/Rwp5Bue2gCwIRdKlyTGWSlbPze65xzKqiYf
oVaK/QTb4CaMXE5cbZHnV6v+ACFUnF3gV7Xtxk/OsmEAtMuWtTOz0Bky1GIVNcTaF274++KoLN+o
OsIyvfwbfcTFKGHojjDCRx79WSEF0vEi2PDgea8NBiPUmHPEywMnXMaQUUu9UVPMrx5YTz5swLDJ
FOM8lp550bz/yth5YCwTwNYlspT2YMJW4WpI3SNqdkCahTOtOf+TTi+96iHJrCNtofmvVsI/TsE8
MeTrJKgYZxP9yEQvA9EgpTlbfyROJymrBNbO676p2sMsH6oeHEU17dHdH7uu2ZDaSi+G5qX4Jqe7
1RqYDDodNEPhd386pJTtAMWksMQmaYL8oGMCWaVEeO50/edzXegXK07EHhaSIihpdPfYL0AT0YEG
f5eGhkfFvPaerKJnWLSY6E5zLj5rwmAZMwmI2hL2SqQMBuIw5n00yQI/M58LzfA+A9c7Ra3PdV0t
Vu+6/lN0hKigLK4bLoxQmaoAONQzMzEX3hy63hRs9cWqyPiwoM7fsM/VxrNLARJ+EPCbqq9aegs1
lnKjUvuuRGbYUku/AWzQoOpT2mg7A5/YkOzg+UeHPnNevN9GMpbdlT7Vfshn9K2kYIzMsG9Crw5w
c9/ttB0OpiTCyp3AsqlPzE2DWuMhLuXVjfqLnoIdKiYPSj+PDp+z9zoWDhqArAut0qTcV080bqMy
OKRjFG8KSrDXyTae8bl2x993UWO+oZCzzmJYWLm1yN7/+2lynw2Q4ffAJ6vIbF22n4UXPfoDNIo4
SFnsq/iry2z+b0w/0pUpN3RsyjtrdrfuJ/reVlvuu6VHFZfnwfAKomp8V0w69EeUrOeOvvkrRNf4
HGRIBzSP1mMNv3sDwhr9nKLTF6TcE1nWblsrM7YDFXxKUdXfppvA/Ee2vNdG+FvetDxHnmNl0/GW
zmuEeQp0g3NoTTJANZ/rXJ69IXDxd0v9VrI/vlWZ555Q/YZeyp3YqXLRrSbOusn0/DV3an01p0n0
xxwSkpLJxG4YBhHpCH0/8sfcBe48A07pgBn3xmM52OY9R6H4klaP7ImcbVXFBDGsNLmypVf7dmCU
9fetFASblO7be2OajSeWp5+xJKQXGKAoOh8Qgt+l/R8M6Jspyue/9YxAkJ1XebWg/q4ZLynWs2lo
xy4THCk7hiMjng6bpDbjayvUren6/jqkKNk8V909b2JcTyW4uKUJn3/EtTrgGD3/vjhmaZ8TXQBc
n+rPbOyiw1ghMnM5Me2ZnErfHIG7kIlEdf59W4/ZISgpC2n9k0qy4p+vG28DHDDG+bxp7S/b8aSe
1cdQlWy0muzYpz5jyNH4h+Z7FBa1hLxETMGd2wmiiT092BRiK5eNexC0DPwSxchzDz8skaUNi6Ra
ecwdnYPlJWEqk9lBEJt0taKLqi5uSpt3EN3RDTze/b5UDTtfeBrrVnn1HXiFwgOerGXcD9co97YA
6YY94m/AnpNTb1VtmI9wea01DOiBEl7Qr+ZSNz50IV/qOehuhhn9c8tivKTkPRC36isz76pnO/PO
kQ5F6vddV5WEKbTUXg+2P4WzCfNImR0tcRtsM3A0kALzhHBpecmFem/EEIewzgi8mdO8Fx5mNOW0
LRmcouvXnRrHvXTN5NEG7f0Yqfk0WNXJG4oXVYKQ5TwV3/qEzpuWl9HOoosZMgHoUBHSwaABy67b
anoqAwZpZ5qjK5sz95EYg/9EZ886JGpEqSiqQxr71tmYzf7JmkkX2KX7PaveOPSJptFdzlm5MgMy
cQMMVst10G1D3f2ly3SUCtJZiTklX/Zg2VTGl9+ffl9kNIsLJ5WXnpmIXekAwcJ/yn9P8LjVH31N
UPMohdyrNBbfXZY9WR1bDN+w8RpGS/curXrG/PE7owPkLufd79/PI0/fyAzvVkK+6ZFxVhvmD7iU
3mHW1kxp4WulDvkIZ6jWOdVz7uEGiBjw25eMy1JW9IbHiE8lKUzjLOJheOy5/dw5u5R1qR3phPGE
6elj9dW35xWg3jUGG6fWP1OfI6SnC/shQ4F+mH0KAbOi+d0N1xg4P5geMC1zVYibTIj2tS3jmzSe
zgNf4cV03SRsFbbcaZ60c0nucle5ADdFVIG0Lmha7GiKwcll/kyL/PiQG8z1UtKnp6I0QP5OOu46
Tw0MVM7d2V5eWmHqW2skPslI267oZXJ0JSOMg0Zty2gKoGezJRtWBntcUZkDCYY47Zob0TM5hOpm
Dax0dkMVZYjH90b5ffh7ZdGfPxYxv+Ep5jYDLIqG8PdHjmtganUvgCjVWlzeVfLucrEeEAJEuAk1
c49nDDzGcn1SLO/2ztMCZQPZqwyKSTBzR+vw+34O6IgPNp32QQfAiqRhes2UjR3TcELRT7S0JpVd
HJPyatsThq7ZHaCt3seV70A762nqLUFsuG6lHw5OcKhp/med2PZka1aV0z8GPBEJA681tacJQQkB
UEYZP+JNuwkGLnxBZ1Zx3yJeKkiq1RPmNFwO2cy4NdMMcvK2ffPGCG0wn2nL30dd+1uQrkgLnaNd
70DdecchjBavpJ+ljkQ4+sAK3d7HlAM/PknkupK4Wrz+nWxOiOigz5mB7gljTR82Bd6ycsA1a9gg
T76/Hdz3pOWwT4jbB/aRZWHVBVc1dwcYuXzv6ps/4iZBx4B2RszHGCiA8WEp804LkAUn3hrULzEM
nwLYvWXGgBM1k4BKS8ys+xAWyRDiBacy8Te6zM0hq+adYbDa5C3HdPJZFIUboCOkaelETnwSsQHJ
4knuPfZoTD3C+ZYrolWcvId1T/2/n72ntv7bWmSMm4iyAHijoNu3UICaKfSOCdO4vsHyW4hdOpPh
GxmnDeIN8493/2tw0OfNVMle5uRFN/4wvQBuE8jPMdIjqIrQxBieToYHzuxeN4e+/a9czMjE+y9d
UW6yoVgXU+irj8zitOWqdcvXz2N62wCY0Zsz2k7LhW/fMemvNgmjkEG1DPpvUMACZ9RWFu1q5VSg
K4p1qc17NWjsWBmRZtcwul2ITWwVoCsYyYjNEBNjRWc7pwTckXrTK8wktXeYjXrHg2OdsPyrLDs5
iGIzY+VVzS5HJaCit8gw6QSR3mw5xJ/ilHWPP7olxRrk3DFfqNlxu26KgkYdZc0oS7epQ2m2ek6M
ksoHHIAsjY50cn2jvczUmZFHQSNMJXxLUJ0gYw7emB9JMGmB+0Gn+mwxMYH3TKyoi33qvQ+rzuYY
Em0CjfIcIEqXcwqGLOdcJtY3KEP0VQwnjTscQGvNOrgdG0Kn91/MUR6nCmgTXH4/RXkQcYcNPPKz
bzw3i+n7SuVtZyYmxzJt1Ti4PqxjN0EHIroY4AkvxcWo289BT/dZIl6AL+yRW4lZ7XMmVBpWfIfh
4Dw11jXnSpxIR0aCD9i2doJPVE7pH5dn2jh/kxJ71v2YUW3rscFGTb7ns+x5sMjxGfOweeXb2M7m
3xjFGmml1eiZq37ormR1Nslo330FYytps60zQudAHZJpV54PctfyYC81eawabSuhDNvEAgYrBWOY
7YiyAGd18gcf1GPsMZ2F2JETOCVdhoSmOKwkPNUo2YKtIqXWrqdIPo1udUwgJhTkddIoW2UU6DJx
qZGC1WTb3DgjTJqGLcPMfc9EYgABjnRhMbJiERIPmY7Y6zQgqHjOr4JeOu2VU1GiQmIH/pNIAWQq
sD7KSuP7WNRp4pxqc9jGwcHTKU0784NNmtxD9Zp0LJFlIPZ0Mg8gSo6SB4w9HOjqhcyZ7IymJIA1
vdI0ZjhQOQe3QiuthfyluZ9V/twHw76szTs67tLFL4nNRIBlFvC0nfhH4ksVwrmPhUeELucj65Yp
9gsZw2ZF0PGJegW20G2TsLc3RupNqt0Jxwtzq3iuZiIfQE1Gbi3ywnhomBIFTYvjItqwH3tLhItS
jjA56iHmv9EqcHHlABxrCpyABBh+z58iuO69EPuEVpaOt0uf+5M1eV85sFB//DM6nxLW0zDnxwBT
hmfOrC29+4PzYQd4d9Mhx+QWvNHiXCfVN8UiUmk4YWr4Q8nbNGv2Koj7XdfIf5n1kfWIFXqm6SGd
JomvsdEKTiRQkUOID6obENldViZH9cAW212fojFRXUSzi3odppGYyzYpd0ZA6RtgJrqfbVU2fwOK
tId+bs4DUYll8juXJlVemi8tGZx60sBqttsYcqklSedo/taLmkPplNuhNTeWWfwdWIHIfu9bgQ/A
Yr7W1lAIJEfW4syo35E677lVNnaVnjWvOQS0qbVqBpxQn420fGnK/g7Me7n9z4nh3EFXbRpT7rTR
ADc2UtPyroWnf+e2t8/SJ9Gzd45iyjXmao4ysDTBKeunQ2eZr1kGvA1YzzTeSCH6tf8zAEn0Rtqn
rb8fXWdv9PicmHPFBEZXKRsRDjnG3eYmqo0Ky1v50/A7Ju4Po01Aghl+qtHesgoxu9ulf5lWlhBd
l4RPaYaWCB5ng+BqnCDybhC1oYZFUDjb0RHsK6Mi7kZasGZbRTda+9N5cEpc2gOdw0Y4ZRC+6cPp
WxTA7sa/9UMa5a9ukrCdYv0ykr1h4RCuCnaiFAAKNG5FTETaZZ3WyG558lhXyT87ts4zWPI4vhbC
XfvxQPI6f0ZZs3G6RXhe71OsgNJE/56ipBVZtJMN65OVuSGL74OHZy7jiCewO1LZ+uYsGE6Gvqs0
/7XXm0+yghny4ipCuaD9ZEZ7rrDgOJ7YOZOLEDDdODMyVWvc6bazneLq2voaVQxfDwOF2W36cky1
saOfyWIwCplNUgSXLFH7RDm7AZuVGwdPFXIISV5SQcsbo2Kj+Y9GZR4i0r2rvC9ILjQMDUIArL0X
HRnwWl4L/BaktFcehD70b2eTAZIBeTgT3Y+jJoj2QdIIuGmCruhpCExPOFL+DDZsPDnYtxouLb8e
s5OItmlRHnOJOMWvzPFg0uPZG+1JdJW77RM2tGBr6BGIa0yFstVmfrvF2g2mTQTYWGa0NyBN2FlC
DIfobfVXkYekkgao5qVmxMp05l3lKORpTb1zBv3oONFyqIPbSW9epN4ad5/L6b3Lok1VBWFlvvyP
sDNZrpRZs+wTYeb0MD19q6O+m2CSIoK+cXDA4elzoZtmmVWDqomuFBH3l3QO4F+z99qpPRJLlzAk
r7ay9N8S6s+KO6jlRGn614qAnzoWx9ZId7FMdqErdh1AGFI+WUsPN6+KHzUKmt6vD7nhPyAYRiSd
ouTtdi6gupaRsEVwpJFXn4rQoxUBM/9aJ+KgDQ9jg1cqJ5iTHOGciVZSn9TwWATpYwfAOs7R/sQc
eHjrkVgl+CEhrl1FHz85UGZNzvO+U0SoFMHfIqMMMZmSEf+RM8VEs+Fk4p/2m5d4Jqe6b5vp2CFX
2czt+DUOvMsz+y/2az66sh6XxWMawI3sLYZZ1TpOqJAi1RR7FTeryXA3guUCAkKbIjRhJY33YsVy
Mbn6fn0uZ1LzIvknxwaw9nRNimf60Ojaxcltv8aoEXry1oieQG4FvzOqzGiVdypeB4J+eeQTlD1/
aqd+KlFtr0Y2erEmoy7RzdaWDe1IB9Qn5AeZSAMjBByNoN8tju5/Xhvc+b34h/aqxj5qAi9YsuNR
mUXCOpsKEUMt3vsQHGRbvQsobgVJkeaAcIvrRRs8oBR2/I2ekGnV7i0rwFjOdabxZFeQfUl6qxuZ
oo5nTq+WSNL8D1ryeP1KZNOv5uuP6eX+WqenkEpok5o4daaOzWMJD0e2droWbilRedN4JoDeuWvd
ifRTLzBY6BHGJgt/X2E0YstvMs6E7YpEmihXk3QNzDJbD72pBUAHzxa4HNnyp2377Zdo3I0k31h2
Nm9ESUNZxCS8hfCDPfWvQd3AjIQCiHjG7MQqTlvjrjEjF03yQKE7tu9e8eIPBiopgN/kRICbTBq1
9kdBEgkJ7O4UvIVxToph004kuF2mxsw2qW13a0X1hYQD8HkQsYcT7LMyMoPwcGarrRTWPqxKynlI
NRBCNUdlpDd2kb8uq2R7YdOzEf7QTMH3iOPfC75Zs/wMVjzfuyOdMvTFv4QeLVaMod+nFxbqpMJX
2WfF+GXlV0ftU+lOs/slpvZoi/b2u4hLEdmRFmUiRmaHn352tlNtkDLTQYzm69RO17IlQDeFpLya
POj4miSaIeWWrFx7PRvqu0abHzl/PH0OVPqSR/Ht9//Bxhhoq3F24vJUe+VXH4+PcpouNVig9cSo
LiUNhkXNInUw0eykbfBuRO2uY3u2Yppwk8L91/T5B4+5Q19oMlb4oXTknvG5+MxkyTO1x3dtxRMz
W/PZx+LDXxMNbJnOS699JGRWYQP7dCjdDO9Q1wC2KZLWDkO7tcjNn8qKn5d5HQR009mlLGt71f6R
o9sAt5ekuqCYSl37HJjTg1U9C62gtqZy29XBj4jodYvw3jLEW+FrzMbYLtYGA7ZBlSe/x7qDWx5W
M2tRD43BKAa1Shv/Ng1Y3Yf+US6hN2PokpHX9+xYr1mPFTJtubEb5iWSOa8iIdSpI0qD6c2owOMU
2iKEXiRXwh+XSqTYRCZ8QgAixNNXf4eJjJGs1P9q77uxzAYWsAvi3VZ/fAeiOllLrD8ALb9AhOL3
tZvPfIn1MxWiXmEbiMgSTgHf/p4Kn7msustqNAmhUcan4uZ7LDX7IuNOy4CPx6e0RgCCQCRcFc6M
xwJxlgBNW9vVA8snyN228xlnXAMNIS6DZrHoGo5LAPNmyCmUIx4AJXP8tTFS69lj/5XVfwXAI0IB
lsRnXMErifeO9Qnu+ulUl648TywsApvUJsPs9NqI681kmhiR+1ef/cGGxAqsHlCsGrvYMXWhEXc5
1ivbhvYq35qQ4s2OQFdhLtpHxfRVuu4Le3PcQ8MPdYhez98tu2C6Htmu8dV/C/FXgEtcdCr2LjLc
ciVkQKpTQlJjhfVGEhWYy/orqLxXhXcZdsdwAF0r18g+MwKi7VvvoNYqn/222xJL5mK/kw6PGDMh
wap9rrPkY0j719B5GDpOTK98z/MYfcgwYAF2M8qpCnqU0yFIImKa9fS9b7jMRDrw1nP2JpV5MlLm
7MyV8Yyznm99cVHS8pkj2jfC7G7NYOdrS5ekGOKM7xM2wqL6cj3698xOum2Y8UyecuQeHoMZqCIE
f7uLf+pmMtDNMzqaxskfcC0nyXg3Bv5GquI8awSuiAAMQik13kqYVVeVBKdIyKMLfc/wnXtXgQuO
i0NqVG+hkDWS/fFoahwfAAmy8ctSeGGGevFsX5N+MZd4LretrTYzKRvLZGElS8y2ruw/0zIFJMgy
pB0+eUqO27LPH6vIQ+foIFIKaWGH6CMJfYsBGSZe5btcuzB+myQ4eNK5z6uJG9xw3luefWr6GQPj
w+2nI6zppjSuusHdkXlPSWl852jKDPdlsBhA2OYPoQfn0Rt2fsQ6PkJ9rTUTT9mymW3xN1BD2Pol
NcUzqYAXK5of8VNdEoyJwKW4RoKMt7qZ1aEL7U0jUBQbGY1q1TiH0dd8xe3ecahr2u4RzsiIh6if
GsFpzFTdS51HXC3feeE+ErLZr7HjQ+xti2NVONYmRbG4lumPl7KZj2dywhqtXr26u4mQtPHAq9/N
en4bkqsqvceSKhHfhWFzrfil5j6YHmVl49FP4z+OWWHfTUxsZKO3BwiEZck0nsyCBTKAGEam3Ttt
D6oy23YpOOKNINFF1WC4FkB+x4shSvMl7fr35X+pcF8N2TNTYnrmek9eSMJab75i19pGbvKt7eGz
qjJkdXa+8w00JONokJRAFGw9XsKy+Gdw7rclwPeWPCZd0WL8/g5xiVWzVoSpARLtVpajryP59eRi
8TrTJD3FrXF01HALRnFVdnacYk3nUX63FAxC2/eRhfZVqW2bUKnkBKow5gxAF+KBtSVnJ0OyOh2f
jbL+sXln8da7EcGQKsdQzqH15KTqBgEYkM1yTQfuUNBw9SclKvYDwNldiwbHFqB2H1JlRGu7FH9Z
QJzIID8YSG+COHv0UvlDvcEYaf633OQdhVch3u2WAmkacE1XKd1V8T0O8XUMzJ8hS5dcSKCceU+f
iFBAdntNy0XhNG6h0DCwLtWt4XpLZfVt9pRcUfEAJ2bXK4ZZ5nypo5BJRn2u2/d0Nvs1Bih0Nlny
LMnaMTrnZ/kZRWX9CdPoq4qyI0ShH584V0/TjGirJSKmNLHKzODg7J4ElWDdlzHhtE2C+JXalQcx
0av+NnVhQvB2OZF+7xzvxBt6h+v2aA8gxdM+orQa9W6wxYZbfI+i+zTPAD3iZSzndCZh1PYOZi3z
ppw3PiloiGPns3NIX2uwywxW7zLECq/uckmT1EulbqEQz686CFgzD6u4VBX5LJgQ7NGqVsp16d3c
m87bfyZuMly11rul2Z3BENu3vr3rjIbViWMTbslfoV5gEFj177Zf/NMupgcTf/BatcMGkzfxmUWo
19R65wHxLDu6i+XpC7nK+Hlt98FOmB0PgswLRYgZroooXRLLbwUz9gF3TdOjfTMqCCcy4pVvAnER
uQc2RS+wlAY+/QAuJxeM15oRmwMJKzWZOIUPoz2UvAvVCCoLrvk2teD3wTUwNhMBoCs9Rt+to8st
swAC1qttXRGlpF2y9uaQzYcj556B6RJMS49NHlDbYUX342N+pMEhBLIJSZ2oz2SIgeiwyOvN792k
/bLiIVoXqPg28ScucmcVOcTnGi4CghHdwwgMvStBQKaUKIFffMel8VD3PIoqpsxI2spGOYytb37a
DBvVEWFAegBzOZKIqvSuDLL7sYfcRNoaoy7nOS8Cse/TMdh1Yl7QGrRXkx5eet+xAOubcuuzYj7b
iwvCNbxjXZfRqS9FsI/L4S6ZG3efSA4T34Q9IJ1o1zDvWxNRgbWBBqkQDP1ZByI/VIQUIiQWoq/P
nfyc8sWZMFAfhA3fiRDCo+7Sc6yJsuORPTI6+Zxr8T2EzsBJwr8xAaZWBKGDleVqT/yHYAkXF0vM
eE7eeONooA0wddlFoS5n2KktL12XYMAzFqwr4gxJGmCuJ0J954Yss222HCH/Nve6r2gJPZcIbSmx
SrLQzeCdFT8/3Ct8GGMtxJCujdLZl3bV4a0s05XvlJ9eF72iw8XCG8/7lAZ9PxHlwCghQOXWtKj3
khsgXexqis6qCdBMsL1rHplcWdueZHdVAQxL2D0Lpr28rCSZNsEIuVZeXLkEw5MQj9btJEmMT5fo
+ALPxqoiS1t1ejtpIJM9oJCV1aT/RIlPQ1Yv9uSeqLbpxQlwIqbijjReY6+M6dTV5KGS5/1KSOa0
0vlp6Cl8qoSmy+iaR3SlyNpwmUkuRBBD40uLE4oTYqBsWQAL1NV4G719buXH2KLxMtyQl5tWtMKT
k0BzSVilIg6npKoIgeprXEdDRaqTY6HCL97IXeQMyc03j/2xA98gjFNjY0+AZmrYAawHUbk4mi7F
IQnSimiKunHj4gXwtXesmujCVOhqotNuZj9e33sDUH9V5l8qmk6WSM6enexKwT7f7sgOmbaRHVzk
Yv3hm5vDMkVg7ub2i9zVUwnHCUMl0aqdx4lo5zwqpT4VjBOGWzJ03crNgXWjQGNNctKj36IFw9aT
5CYgWe8dW/13kKp/lIcfYZp94ydYu5gU05S1Rcp6DPY/v7744/O7raO4OPU9Yr9qbjDXM2oTJAgU
JapFv4dq42L6HJF/QAa4l6hOiSRbL4Kzze/fpqb5w1BNrjBexooNWEtYA6N9fokOmK8HW2sW48mL
U9xYCDLn5XCq/JjHkvmCdvRb1Fa2iVP76LUEdcaCGKnhoyjagymrS2TMW2G0zwjK9g514qC7q7Tt
zZzPb1nevzmt3KR0j3hZ6c1pt9Ex66e2wN5bkUmDl+xUMkTkNhg/ffDIEa4By2Go1I/YbuuEKGO2
9OuhJEMuxWe0om0IY8y63lNZpd7K9Td4QgU47AU+yq1idu2TNY/4qGbgRAGZwYUe77tuD2hy5p8X
x3rIn/KqfHEsxInG8gKONop2zl8YBSRO5OlXMZOW2aHpxGmZPcxV8aCU9RoB6A5ceT+bjbHqrUuT
Cy5gq8MYBfTYZXvvjfwnTaFeJ+/HGvpw1Sr/uWsSBDkF+xYnNKBU2OeIey4CLhgxU+27/jKQHdqQ
IIXOdLoqvRFd8QS5L+FXKx67sT9JFZ0ZFqFceA3zhPIAr42b+q/u+NnM6Y1YWLSZ8rmpqosVY+Fu
+p0xzrwYI/Qm3x++HLv/hO1D70eMLIdCuJ0CpkVGkM5sG9V9J/QS1ASJ1jv7yzbNkME9VQT3uErw
8RabZJC32bHUOs7Ea4uONnTNDRY3BWmE6jiNKGL1dab2XRmfTkGhV+MtYUS+KhKNtJ8722tc6jAd
fWQBwELzwR4Ljtw5rKhbS4jLHxUh7Wvy2CDuDtxt6cQcnIt7WbHJlNSSmjwUSqVVFz1mNY/pSl8k
rIwTtN0HrDr/TNlcVTD9gKPB5+0/Zx3rOdY5qGN7++An6KwdwlYwqfhfELZesmHgcbi8m65JSGgr
81eAbexUeACsAp5wDLlHXDx+84w7+7PvY3VsUpQ4EZQ+wHLzNou2kFGDLQbPaAUj6NA12dWlBN+Z
AVk2U3K2bCZKs6JHWhDh8lJw+2cgqlZA8PQGHAUzkF0QR1DqjdPoE5Ax++Z7W+OBtlhNJp95190o
g/MVgjIuZpKLrJEVHic3R6O3t9zyxcvQBY7ZPVCZDcKI+7eqMkx6V1i7bROinfDpw5ZY0VAN77lw
2q21RI5CDi538TR/onh+LquS0B3yScslqBQkKu+6yQuzhJgWpJkODbCmkXzTmpxTQDDo2nDtnSss
Iah3jSP33X6uJPdAnKnVwNGFCYz58KxXZNn8YFPdOoy9TLDcIZaj2hZIA6YvGTCk9apsNSwWWmU3
9zZRYjL30CQk1ktGLPWKF+WdYdUXN+ze0CCW8foODK2OtU2ugWMOb72XZQedEETgeXKDyuYcj0HL
PhCRPhmUJ9vM6iVIacZey6g1J0oHydPHHAVv0rksFGNKx4KphzSegr7AaJdRPjQnwqDvg6ZISNgE
zTckDxj2lgly9Dy3u3A2/7nNiOMC9vWqnJt9a7Rnvw/erOoWd1xCY830qRXcGyhdTvUQXAufxJ2h
skEaojMpJY8Iwx14xpE0WNnF1SjS3VRX2xlSEr1r9+BP2K7JbJz9zYTgfSVsfz8GL0Wcw9AMkFWo
RnxZCJrSnHQ6Px7/yd7fBAtGKRbjS2D113Hs1v7Ad3FD4N+mL/KV5V14qjL2au1h5QV4XFpTvuM8
oe63hoeh9NbAFettE8Vvui8eQys9I8Y6zxlVV9LnK9Oq8LvqDoUK1wySUYaM8XVqLJrIjBFKaRU/
w2Bjg8YDwGrbIyEiAAZgqenJnz1/Hcq7tkkexqDEFdi9Srxea0xTXNd1vpoRQ+DzVZ+waz6NaSuR
P6/wUnkj6eWi5cGofIHvz0fv/ZqZxSb0wgtV+CXO8sNMFv26LfCzECaM05NJOf6i6AQylxM7oq74
/c+YxduUm8+4EqjZvfo6x9a/np3FOpnKT2YbgJjGu6m1e8p7PDbpKF+jwD6jyvMA8q8sbfIqlOaj
H5uIXhl4jPkZPhzMOIbZVJzqkjAQXKVODD8xPfnudMZHnq6HHFNBYRrI8zKoPvFbUgO+HogRKUb8
TvKNheBtao1vNG90JaiSwrcBZ3oSho/IrL7Gzv9p0BPNofMn/kgtmmljYu4mBe5T24KYp/dkT72b
aE/BMXId+BYYYd19pxzwCMbTs1eMAZFzULvhNVmH0qgzKilkK/Emy95ygtdXqRU+x15DSaX2bsf5
2lisnkyn/zNUwav0yBnrU0tQS3q7YkAPmmPP6LvuO2RNb/TOpnPkQz/ovyxErgJADCCfg2E2rDjs
huW0PLiWfszytuKkoQlwJv8sJAVkD24YL5t+ZKFm0IXhEkOzIxG4FG5erL36o6L616HkbJ1wg5PP
neBUCbyO1yGTHDJGQ0QlHXPCHMlRwbUrxB6zbbYCXFhsa7NPTy3L7JGOinzN5smThU1dTkwq0wln
M6ac1sGUbSxi5VdSMB5EYLjhZ3+siMPNsWI92kV9F8URa2RAO9ng16uoMMiYTQlAzEkJjL5DH2VW
1gBEBkyaUATX1yYPgVPEpGnag0cEEU8VrmJCz2JCDwgpT3ZzfXHD5lM3I5ZCQbU+m/WR+Sj72gAa
bshmuOxaazvlPFRzFf/xevTZEWw+cufue+nRb8ZoC/Hes5Z2A0xxHWV8kT8KIwC4Ie3FKm+s9CPX
GA8Liw6G+y5dd4X6HAaO2DrnYLIcytla2TXrIf9b+s419dy7VvJrxgZxfdYgfjBOL08ZkgXaGAIJ
sN1Kp8RhMFEEbEaBaDonkaavLthHtsrEn3cF15uBHhusvbemhz2UYvzLkx+iRvxgmiGooZKdBe1i
PBf5KTbYacdMvHDRZDPN1zhz8wMgQgPcm1e2MgceEjXGj5Uds71GZ9NQCkfypkks2nmxX64W5uBO
dF53VbCDVz1Sqp2Z9XuyE+ONVn2+KTUEs1jejWX4rlIz2aAJ71J3yfetFcxAYvZapPsFlsFjZ6/L
NkMGYibPaejkRL6LTeXyqkeGQIWTS5TWgUm23agj1AdzR6aw2oYV7AWKLQOCh888kakXqp/2uaDj
P3O47BK3eDIgIO9Nsdh25t546NwIdp2ZMm3CquU0zzYDrXMql5TPyioIEOlwwWXeeOh9roXUr1u6
Puc7H8ZhG9gOcaYN4RxOwmpaRNmFxV8djA8U8OHWjt0/bTVX5InE+EMS89FKnOmgOm4DjClQjfse
ObzToLArZvqbIIYo194qs2E7PDJdiCjuWM2dmqA07jjcm/UUTjDTlt4umm5OxXo5Y6lDNA+gbleB
F7YQofll+jw4DDCQwbsbQDbmJlaxvyrNgdWqCarMMo6UVisNhWfld6p6Q6rYM1qFEjUkDsI/RbTK
MM3bMfnQSM1PuQnwl3p7nS0BO1E4z2f010wxcqIm59D+SuzaXLvO9JEWNSlvQaC3iZiwtkz1mZA0
ZbbJvip6LuGYsA4QfRlcrKR4wSHHhsPO4z2K+P6iAxAVSBOjbKsaGEoAPegjFMYeFrTtvVe686ox
LXsvsTgfjQ7iq2RZ+BLIeTf41h15LOU/nkw7uDrOV6ZbSLmVHK9Rlf+kbc/oKOFfW1bNQNvS7HrC
2P7Pl8h9yOpQEAaBU11L08gfC3nvxO30HsvgPbQ/Ov1PAiG9/Idomst3/PoGPt9nxxRoxTmNL4NM
yiPcV0bKeR1sySxKzw7jViQHKTTsqJavll8+xMlAgDT/rbXZSOP2+wEdfXFMcuhj2G9XyMO9F1ZH
pN1Pbntl/c2QTrpcCvV8quD1XobZce8tfMjApvJ3kc2fRjd7Fz8rkBMWpMLi+LUvvx/mzM+Qyta7
KnKepq5Y+9BX0JnJ+a2b6RPHyq+eDcYNngz6r/AeoXb70y0FoxspbL/BPAGGysF0jdHf0TdvEb6J
h34Mj6B1p7s2AntVde8UZAj0B896MVo/Ovx+mdskloHu5XnYz85RmBwylg2gnUpd+bvM7eRh8gqT
8ah7FVMuj7XX6OsQFdm6Un1D2OIIns0Jj6iG0K1ib/lQ+ZlgzZ2/tAXsqrOV64jgUgfgPwmRp01q
qMJHUhwPGUydlSvt4Yz22OXpVn10EnQNQBLitGbngUB64xpXmOBqrfOr2Y0LjDEmKCQOxDWsI/AI
dvSeRFBQ8rwQBH8OZHuk9MhdEsTPTaSf5NxVX5NAKD8EmJKstp7vBDTqE1PTgf1XEpxxSyB4JQlk
Bcwc5K/h3ztZKR+KZn42PQ9qQc9pjYfB5OBqdbZ1IXPuagvZjSYo8uBp2CG1xRiitwvqvczfIaqq
b1mYDfuQdLMdugtiEWUZ3vqFX8jKBPtqjbIpVD45viZzR0d16OUCFJmNlpu8tdGZIV/f4hyoWYjr
HMJ/7Pz0Rl3e2VZU3JGN/t+fxWUXHik6/vPntl3Mx8rjEenXujgXJZZuWxTd28hMMzdV9idkOzyo
NbKC4JyDhNnyWF/gMm1/mD3kJWBwi8ca8cN2lAo2dzSnwDcSZx96/X7yWoaFYGmmLNFHWh/uRgYD
nPyI2Bbe6AhM58VMONY0a/Iysd6CCEFpyvaa7jNdE9+m7jGtNEfueoEY5llGqr53uoaB08IJjrNn
Hfs+3ykFbkz2TdWE9YNogY06rkZrWjf8mw5dBEjarUEXdS0VU9pQM2t17Ih99hidisUmpdO7LO/4
+zoBFt+nxTrSetr5HT3lCEImNrJTxkFzdsMvmWgA3cpNnyOmhIQzMbDBM7aJ+hmBsX5zzZpnuqej
XQhtiXmRWd0ggG+TVvQ7LQr/igc4XdvmjM8tL2G7woCQDID4NPe8v0lcnHEgTgffLsfXQEOlaiZn
Ank8j6+ua3yAhoVxNw3pEUoZwU/0Ay9TPS2EOfUWjmTsSkTN+yCPyjcElF7uIGcUmnRdt3VXkmxo
N3dCHCZWeGhC+8Fd7C5WUVf7eKD76IjlXLcsI7AkTDAySFvP+KPz0IE4zCb4jdlgTBc/YotjRtOG
nVB8siTr9bFQR2XLbPf79uT6h2S25N5Ky/uuJlTPKgziDWJPPNk8NDZGS4pYMl5jH0kaCDSJ7wOe
00RRemBzH8+XyWnIIjYspOL6NcT49FT1rFFivMkH7TBJIWZIbxjgYxokjKrTpIhFlRGivwtAN4xF
R5Kri+6qN8oHqx3PGsUz7UjFTjDyrw7HkU5fYvhxjxNaJbDK1hd1kUEyGz+fb7bHTAjytpwi4O2h
nYmmT4LbwWSSnbrYOX8NoMLjMnOD4NwlizezsZ6Ej5xl7roDgCe8o73n7QmGn492iPIQ7Zg5RSO+
X/RGIRDpwxTPLyGe873wtH9mbjDs2pz6u8GWUQR2SFQXOmenS6+eU70TUm0/uVOOxczA6RqFVnmR
QVNdtN4RXbd1BwC86ma90BZ2xWX2bL2PjSE8VYET4kKvFCSGUd+7EUFdwvNg9dEiI4ok+bLj2bK0
sS2CrIcR8wbyj6liQ1VtrFgiIEUKlGjONTe0tkSo26uILTWSmqm+y6X1hL4+3/+anpoKtY4TMrNa
/L6D8rtbAoqrtiyGaZhFEntq9wPBGBhtzcVVyipTzf4SAs0lUJOih06r2bv4mdmqevcL2XPnmQMv
rmIGEIbMoAw7yTh6mpPlze4FropPcy3ZRS9uJK/Pb1Wd+Qc9MRGfe8pPp2iPUPhaIKQtAwyUyOLg
e8s0rUQtNMjBZaed19txYSxYNGNrzzfD0++XqJiOLbzJB9dt9MUv5XCtluhaBpBrRJ5RLNTbNLjT
NW7k8qpF4oI9p9hJq0b9EIzpxlJIYIyK5Y0zJSOOYt5hnL4DYXf9cMYlsQXqk7wS9qdAKsPM6dMl
DVYb/7gQ+UEXmUQcF+MFLJfYTcz2HiIkj+CNJvOVoKCjnMQ+IobxuS38/Emnt1HUIL8LH3kmU0x5
IUmv2kMCpWvowMCB2IfgCRbx0YyK+Mru+qmLuaysXE8XZirjsaDQQaxoM8dYeFM0PLvAtXkSjWBe
Z8eOd2Ff5GuFkhdcc1++it5FBj2qnd26jJXMVp+whhs7Nta3aDF1Maqzd6xL//0ylnrZHVoGUcJN
8reAVAdDz9PVrze9acT4QnSy4+F2SZsFOy01Px9dUk3oLph5/xFesdvE4dMoOMJKq7EeB2+6NcDo
OKKYZvc1VLIg3AlSRzaDwHYpO66JrAac16ovq/Vrgu3VYU54uYb5OxYgBYnkXpYJtndM+3jfLjd5
MgUpA7bOPzgQg+/L4Ajw9Tyxp7qTcHNpRQ3nBE7ssWioh4yR1tIdGIcXuRqfq9AGnZR+zZ3o3hBU
ovPsAbCVPk6f2kMplupzje0YwUuh9oNipODoHb+Xff1l0+Ajjjh2UeJXvoPvzkyT6+9nqcObx5jD
y5r0RTlpdRYMQzZISspP6v83BkqXiU2fmhw4fK5E8DYwqeVRG+eQDVaBMefElOr2qSdvkiu9YCiL
3lpV0FsZ3NzJom05HqYQ1g3k51g76q5vAutOOyC9o3AxqpFT8JTwUJ/7lg2EC45KMaRdeUSKPHrd
hGOl6kEIdWUPU9zECJFF5RcZFpcy+hqZdNehgl7ixxUpPos6Jk1Q4o7nzHD5BnS5wfIB6W8BJWLw
MIDwJVgR4lTm2dmjfoECWtRf/3meLg9VFdf6WPFEXskU3puLO3Lb+4H3hHsDSoSdvpbkFrOcsA8O
SzwCsZ34NIVZBvwwuOvtvL7UtUJsghCFKa0ErLNIWcL6b5SH7t6eh2ATDB0QVZMYmbSUzxXTekj/
NqUvVAPkwWN++f1gOhHm7SlgkexVw6WJJkZlLD0/5oadVdub9p3ZII/CVUMguys+iNfmAYaGt2gb
uL7Z74GYufsRYd99kfhkCwVj9w5e8DWdsuzLCZK91+b7RfH0GMAzIDkHWTjU16ffr+bFHUkQ7fPv
VzCogcZ3L03bjqu27SStdFWypyREG5+BfO6zioexj18sYSbz4CuPJeGCmDLCpWaKC/NaOkm6o4LK
UdOVAdqs5jw4g/XSMl12mJxewsSbr2OWi6ssvGCNmkJtGCvlLPOL/NlNxH2fBs5fAn42NLKYPx9C
z5i+sp7xKmOdHaIb/LhSR+xl25YXYflQIYk4a4T7WKpa5OFWe/79DNwlRUKqgdfy58SB1PaHB9Xu
H8o9w7H+Yd75YQEa3XNsRacoCUhsNdUbAD2xkKKiqx4TxWK3drdg0bIbMAP/OI/d87R8FSAEWJHu
POzFgloS+fyHMWD96lrT4pRIvEPmp/lb0YAyAnQi7xyVvAC5pPk0ILZrw/Hfgyl/oazGzoUsJXWE
8TCZxPIxbPaQZhPv2LMPiCCslUYXnYOk6B+Tcfh2F1Fz6rQuWsZcnH8/5MtnhrNIhJBOb+1QwVye
WVX4Vuce3ErYL21hpJtpFu7hl7dvZE22KRG4H4qMWKZJy2MEcZPNYcgNVJbuAZ+IefltIEzFfilv
ZA3/f249jmm/WKlJZBd7cPXjBD5EKByNXQmWSqTqIS9UfsiCLNuLyERyqOuvykUkOkHseAhS921k
Gbgytet86KnY5CqFehLV5kla9rAh08j90GaFIG3sH8zJdO8GrgNWGsGwDNz6HWaO+BZ2U3zNvGEt
2AXefj+UAf2/l4WMPAfjb+6HxIJVZv8AtU5uVGDeuAIvFKrTnZA50z0SZL4Fi25RMKfLc+iPv6Vp
pXzgD0SuGDMsK0NYJ3Qk5UL/Z9JfTh9+3/5/0kRcIv3+j0gHxGO+J0wSHVyXj/6SN/S/0kS8sRqK
Pm+pWSNTHaamHO7D5TLotXocRKEejT7q90YaHOPC+oTPfvC7YjimFUmkrNMfiqXRS+PEZCHG2/Y/
X9aiHmjgmz9Vc/Jl6Hw1oww3rjd5Z6fNw1sZsPuEW+wedcV2X4VNjhEkzq+/n4k+pPhOXW5RWw4n
Y85oL6rsEtL7PVJg/rQcqvu07sMNhAsghmb/HKGvB35VBfeRD1MsgbK4Lo2XHD1lydPbqLqRwFjn
rFRqvwxo0LYW2zyTJ8S1yhp7U+gs2Py/MzP+77g75784O7Pexo0u2v4iAiSrWCRfrXmWPLXdL0Sn
k3CeZ/76u6h8uDdtB23gIhXB7jRiWRKLp87Ze20hhWEbkmpTQv3Q51C+f726fTV5QWQBM4A26Gwt
2e5d1/ibhoCG7QNH4+9/mvkxHIofZwudqEHqY+U4+pyG968f12Id5gBBDFqGn+Qn/PoHy4mbn3mJ
hSmEfP849m6wCWTzvWgQIFsC5uXYraqy8L8xlfCd68RYd1+UhtiFMvlZxAkaBT9xd5FFwo7pltat
mIZ4rjS+CLZSH/MJpbBtx7IVFBhT2Lr6ENzUR2lvMxroFm5jHHtenD0n54AotitFMeCdxBWc7nm/
hLbmtRNQXYtvY563p5EZ3hRxk0sHWS1SyAU4CiptLZVlrDiVe4hcrmOiW++eKgn8JdBoVRIDj66q
i3cSJJ8fDOHGDsq/9ZpZiIVIeNE3mklsqkYHtebekys50UggkSwq64M2FS7xdrWLIkscpWl7r0pU
qyRX6zCl9yto0KyoItdu7/U0XPFZtuVcJxdQnAssr5wRdGud1rrH2CQ6ScNam0Ggn0JzLEiChfNa
5fg1dTchLKHsMOYbWOd//2lBmf3p2qeFzETcsaTQdeNjoGZsgDoyBEYPoYyz4IHWk+/SKmnD9YBL
D2cqJWoLC+9iAonb6s1IfYI1Kc2cGiVgtqTzVD7apGltvKJk1pgwGuxKzqR1ycZXDGN3bUCbowZB
cOkn07fKjqaHjBiBZZsxYAGbq/aUts2JTpvz7BsRHWbUpArgMObp/NI25LlbFRnRKAvdl7ounsBV
tT8T9JMmzbH4XE+R8YYKOsRwWSZ/mIjoTNAqnTV3EbxaO40jbQYnMA91lzKrngPyXJxmKwPu8BUL
4MVsfFJqvZRjde3pj5FhGZcBzUVRLQOnhjWY6wfAy5BcTV/bO1Oh7Tsx+lBxaCf2vcPoS3PcvdJa
fZf2YY+bIJ0HZOR1rcJaTEuID9Uj3rtqOWGQEJ5ugDJPm3PSmKhgQgNVA6bWJL+aen0MnLB4MVrP
eGwqtaDd5+w6gV4I08WFmV34Ikqt3JlmkNDB29PPGTZk5lD/BKLfQgqRq95nPOFqesF9HxOgz57x
FIoBKYUeSLIH+Ap5UnvhTuw8cIjYao6THcCpNYfff8Lkx6gqqYSQhqHY+HTXkvekwH/tR4UQRovg
HIJ0qj/DJjbuB75VDdeLAwaO3baviJJncpuNBB7GIG0fGo5oq6gtvUUrfPuca9YphFkXjumbPyEE
d6YfoDTGOSsotNPtgH39ODbaEmYOcwiCYbJG9y4DySSpLtujFn4ThudecdiLtnR5wfTZKg9JK5Ch
+b2OAFbYe6g4b5oFzbtzXJovkOIZH5O5/vvXw5r3sPxf6ae8HnNILhGHOuB1R/+QfqqT1wN9GLWi
WwIB9aU77rW+w6MkbW3R+/2bayBT8YK2x7IK3k6gJTwjlT0o2M1Hm5d6WxptT9+8+xYk/ojGTpdn
JLzRUifACgyh+VeDfwASJWCMYWkFvM1WPRbPndrrQr1i6NCwzHPnCXXjJVrSyjTWYMDINS+v3gRW
KUqKW6RzsWsGbrUysJMfmBShSsXEK5Sx/eiH7xjl1M5z3RBLrhGdYxnsB11mf0dG6yw1Rl5fhOje
9/6Pr5sQJnuV7tq8bB+KFA6qkeF5cY4FhZk8+1ONg9nPv5f1nIA1HwGsPvV2iaEfTPb5Ewetff6j
B/Aeo56JnIWCWkIf0sleuGD/yqP3iCLWDKxX5BTmou/WWZtBUWiIUqdniifW9txFYTvm0iEtaK96
nDS1Pk68YJaHeARbs9u+W1WNDjsnt2nsyDIzeIIU0t9DNUdRYBxLQo4SVcM2B/JoNRodNv4OMJVH
54DpnEg3buiaG89w5iGU+iOPRHs0zGQpJBNBXVfZK0eOqxYbxdUjNr3NsyPGofqx7cJzwdF98fvP
p/Ex34s6hW3eNFwdZRWAk7lY/Nf1GiN01GXvFwuph91x6OxwV8X4pZvYPWRliH1OBimza9CigHgP
uT/2x7axfyR5BMs9tKubkVThwstj5o3YJSB392qLevjLnMf/eqYEpM0FK5BYiqtfnykzAsYdWEVx
CQQD8JuAtlSwSN3IePbs4kfPbOTYlpG9orchVrhxdxUxNBd30p9UptpV3ncJ7ZzoO8ZTpjltyqS4
9MQX5d+n4prX0zFN9j9HWLpUc1jlv15PL8Wq5jV1vggnkEq6RShQTEby0q/J0gxwQiyKFB/XF+/i
x8xj3kWpW6ZDvcm/hvlhlymyRlYjvAx+VrnxpjzgXErzAxJKKwnPAcMr12aXFLBYAMFl02ju5GC9
Q7MC91prJr0LTJtfPKnPW5+EaeW6Fs9I6rb8UN51UV5V5ghYI1LNrrXL9hQDzd/5NIdWI7Ei28Bo
h12RRA3yV7nrx/bli2fwqThWbL+uMizLFI5DpOuvb0bT6DAy6U8ukgjLowv5GlubB9GDHyWRVG1y
adH6jLsdDRRum8HwjfPmtlPEvZAuJr642Kz5bfh1UyO6zRG6o2zbNRz7w8XmtChizCQkTyVoT4Hq
yk0WtxE+rcR+TyrA+EhhdnoWpifaoM+wC41vYGChl0fSOsXaZO8BuX5TaZfsOMMYtCLiYK1IlVEM
yw+wGQLmeS4EYKs22lVjhN516F4NK+hjztpC7Cj4YN0xCLW8x8bKtL+d8tTUMnglvu1tMgfwFXOC
DQcwDaZylByHvn0r5hbn/cG1wb6kyiLlGp7hY+XU7iqagmtC5+AsiNF6yPQhfJsEkketbvvDveV+
f9DC5i/ppN62F7V//OJ9/nzRKYOShvssxyFOQR8+/lYsQpxNCBX8rM/mrMmVGET96iAK2gF0n5Y4
sLsHsyzcY07auTcO6ZM5j5WdIKNJ8sYZIpBeCcjNMU5OG//x++cnPl+eylCO6cDcEo7Nbe3Xz6GW
FZCsJo4EJe6Ck2Pnt0mv21UwlPBjh5aBRJP5yyp0/qRr1a6dOdi7ryskInPw0FBY3Uq11CZO2nmX
3J9N95Tv9wdo1Ch+Rz3f3r9t8tcQZKIwke8T3e0/+s57lQruRwP0Odhr7i4s6NSlcgrPtm4fKE6c
M93DLz7qxqdjsFLCNIh+FwbHPOdjHag4Lun0IUKGWemeDSK6KK90Tz0k5+g64svaen5OsnntnaFh
7YhRqg9i/muDMf3AwPuGpYUz7ZDcvngvPheoVGS6rRRqSYmT/0OWKggGqAW4zxct04STptUu0HR0
yIJ0G65Oc6UFcjhySU47F6DVsqTl2WTvegoriPCS4hhM43Rse12cUdNkQDFDuaiUI0+gjKzTPLan
E2Z764xKP806oEbT8D1qu2mlsIDSRgmtx6G2sa4CJV6CA4EdYxNc0TBx+/3v+h83d2VZggpKWILM
uI/pomUlZc2UJVzYploQgUejujHRpZm2dkHmvR7ayn0MSmif6BwPQ6AFAGXe4lQs27Coj8SsiXM/
NHgjUoQuCFhIZzVC5/L7p2l+fktskx4AxZjNs6Xa+/XySAMES3wq5/h4jCTUDtTj1di8Th5zqpQ8
DX/MzRsDFuOWRCkH/zxe2mxKD1XsPVEc0SPKcyj+TmzR04JxI8dp10KiBW3Mg8WBjCauRL3hEr/y
+yd/jzb/dU/ngua0I9jXTe7DH/YeLdQIAq9HxO90rUHNIglv2+G5cW15xOD0J4Yj8C4IGpOK6DxO
/MYpC0tCuiNcnb9/LuLzRceBgPkudzupc0//+ELGMnYN2QBvqk4pUumHPHHH195H/+BaVg/kG4uj
lif72jGSS+c79gFu66vuufRYo9A8xqVj3dzWACJi+38CzNF2KqvmvOlgWplGAkyubI/3vDl94hrK
TfUOw/aYdhzoArsL35JWJ+NOQBGJS2s4pql6ByJrn9qigjmLTnCtk4O49pOaEdH/x6/PnZXPvDNb
GPQPtRe+szgpqzRZVKbz1zRZ9omoYm/LgdmA7iI1eIhusa4AQNzc3JQkiw7dN0MxVfFaK9zkRcBE
vyrmJHD0lF3gPGnWyEDeeifOKTnFtEYWtRaClJq/7cPc3oexaB+Vgbxx0lP7mDpWta0S1JB+bRb2
Cvb6iqN9II0fNpkX/agfJVryHLGu/KITaH+ujymN59PmvZyn7Pn1Khp5OgFM+GzhtYAjp+ISl7b/
ho0qOYoUhL7D3W3jWZCyeOuGhVnkb2CYmpM+5WhM6oSEq4A8hWaIwje3q9EDWckpmNtlyejiIQDV
bWnYFGOCILGChFt+2eEgG2+CiRi2L32OWKwuiDgzF2yyK1JIAPh7wkQd6xOtlRruLcOJsLTswj7X
ml/sCc/wwUa1+pNMceUCbx3Wfm+x6TZOdvZlQ48DVIBO+oZW++IVf9M7UePPnfBIjMGn9lDmdY02
0qhuoV0UWwe1Xd/Ws/utfhZ6bO9iyGZrs42t/Qgxwc4D8V4IT21U3JLdMqYpZ7GAYSSTwVUUxPXO
SmcM7orI+mnFCxiA+XA7XCy9enVDp4P+YExPhlbIJV5+tfn9R/i/tkJlc/Omcyxousu5kvjX8aEd
YwIYTR3WLhGVVuGpW9ZVf+oZhr4Mwc0mtq7pZBabOhpibKFEGMjBvEFSEy8OA7o2q/ZYVr3HAXY+
hGb3mhBUdMgd5Ho9Dqz7dzQcp4ffP+//qHBsvKGug0NWmPanyhbMJmb8FiqiAHxc4UMQQ7lox9pf
xXoBlpG3YpsBrtwZubULAigPdc00pwZGu9A15R7mb+35fYw77y/P6ZFyNCOJXpVJxjlmv0U0tgia
TPIYOr2xN57AJ8Yog5qPT3uDmfVg+E58ZQbczxGzA/YA87sIk4kpRW3tK4lz5fe/tPWpmTqX8brU
ubuaHPnu/e1/vVmMjsZUhmA+XZ1w7B52wyEkEfihG/12VRMVuGN8Fp0cj9aJ0we3oZNYdCv7kcmO
vrxHzBRz4imknhB2PDx14lKjhdOT2hxyZjtkLhqFvMHWvAD3HK6UnsenycLC2eBTtFdmXEW7fjD+
kIFZ0z/yayKUFlAAyHsPtvWQMgIBh7fns1zuyq4rUZra9WYcPfIWKt2kIoGg4wZUlEoPiOpyuptr
LQpSEd9Et0Umo3/T6CXRbcO/haiz/eLzfr87frh7OiYsS0daJvWx+HAisroaYo2TZQsVhYI7CMkK
upHCzQ3q4BpmNA17WgFA23v4O1rcPiH6iciB77LHqZ3Mh9Evxq2rdeGtN7EtGaiDOZvEWOeqyKYJ
RP7CeiR3eS3zPj+YZoxUoOuiF6eqorXuuNOh64CSuKWRG/DLjGCd+wyf78cYjJzuqvcyE1aw6ywN
D4P3vb1clTLfopb8cf+uj0yXgFOvXKT2nLlR6caWgAf8W3PjyIfK9dXF9h/1kmvTX5WuEkBpzQ+b
ROSic2QmDsGA4B00uS9t3uDMMBEn3L/N8mJrhX57Ld2eXV1zrJUGPnenilStFK34bdaBa0vg7H/H
piwrHW92Dvwj2SV2r86+FfcXfzrQMYZMwASeXm5+7cPRx0tSrfIIUBoC/2HnT+S2RLqNxEd88Usa
n8/uFOemw3TIsqUjP57pOk+prIgF+o5CTpsgTvqdCtXbaOXvfDj+uT5sOT6GeTcsJbCgg6+8Ye/Z
EGjwc09f1NKfB20KBrSLmYFKFVvgx4bkoOVlyP7EGUBLNlRT+ZMRBeFFTtjj6wChVSSqrRxG/RCk
5XthiVPHrvCmtcPRm9q3th2PlRokd2VXLq2uJLLVlAgeaBwythzJzyXwvO7/gijkfP9io5o/EL9e
ZY6hKAx4IS3FsedDjaoIssMzOeKxb2F2o8xy1oDhH8eyB4wbJMF5JDn5nJHY/M+D5Vc92NOiXAxg
oXAmEG0agFSwL6YQ1Td+025fIgqDacS3obAwG04uoMhD40vg+8R0r1WU2c8TeNgCON6TnpByM3ha
eVaa8V55jfXYECjzULpVcnFvFlLkb1Ty+VqZpoGDZWqWdcPljqiZtFY/xcviPpNB0J/DPBs3ifat
TLp850N5X8SiVtRWRbsoMqcBKaqpW0yqrh82hNMzbv9i01Kfy2yGaPb8avJ5sHGD/nqTHixVFQOy
MXTBIIdBcMxoU21P/0O7SjAWKz2w5SLKJFD2CocU21p9uGeV1JBCN96IJ7e1JU5QvQy2YwTqfW5G
aFMTXsV0TTRw0prRhexF6n+5mGGi0mNqdQcysep/ojKRDVNqaSQN5tTSh//3MIqsJwb01jIKeBBp
2r83EZO60saT0vSh89JEnEWx8LzbIZQmMuZ+MGqh/yC65LHswUyTv4GxHdFQBJLvAFO8XCTIkDaa
cAFidb5LH9g5Dej2o9huVnrVilVsOliuiyBbc4w0T5C+2RWo3uqQqeJYPk3gZ4m8BebwxU4h/mOn
YJBsKsRTgk7fxxGLo2UeWg62Q2c2VY4iwqHWmt1ZhEO36uzRvKE9gkSwahWuOVAwRduXB60g5EHj
7QLVZExbb8RtMsXAkZue6DTbWJlyAMVJviyeY1c/8nPTZVAV9TofzeBmQwmxqim61CZbIcpm/4mg
ByiSqKLr3IYZMUFFBZP6Va/rcw9x7iFZ/ONYbJAfK8S4IQwxxdeA4thNbsqp/4hSx34vZ/1IELv2
Pi3C2e0Z7/iYQbZE6r2vnLbe2+JhqFs01qINSMdp7dXvdxn1+bbEXdzlyXFXgppqfTiA0LeHY0Tu
1KLso03Q4fSqG214tIhQPmgdjD3If4/3P/LtAqpoqMg3Smoqi9A/aYUyyPZOxEX3zcsADoGYlfBq
OPLvAmkV7ONErWMGeA8Gs+2HipvXvixsSLSRdyrjxngQk+ZeOt3ITwNG/UUwpdMPmqp7EuuSV7PX
9G1DoN+D56Q/COsdbmJ+sGP1HdpnQMRG/xrrwU80qdnFIg2AyENGQ4m3JMGLVKSiRkuZOS8VKQ57
8g+qVaCMfJv1XYWm1PFPedh4D0mtb5Iin8/PbfudSWh4hjK2KyKFhM2/aIb/xZGfNsOnvd01lG1J
XglEPerjp5+LsOceDbinHqtuiwOK81gVjNqpgiflh+bJid3smGIEcAghWclJG3f2kINVl2FvPegc
Zk15bbseoHNZiu0wLTGJQaXLOrU2iPL7U5TGDzbsgSoec8hU+Gg0ncqEkdQWT328dCcwQ4PeipdM
4XgKWlf/U/Q1XrAe52Or0zBQiJwMJgALNRsJUpBqG6eR6SoxcQcUXWls6jLFej4MxWPNy0c/EHeT
D0eE/I2tMXmMi+OJiMZMQohqoMsfGbvPuTH9rUbmiv/Bxrmhe/VStO7P0qWai4pK3nqPmXApjroP
xu+h7eYrIoQoFAdAUaZQHzmNInvyutw75WQNIZz9Q6WxAnltWY8uFkUmxxOs73GbW61O55UIYsa4
8Gpa9CWnZPZzAA60H8j2prXbRu4mZ06L6NOaTTPmInQiiY1Wh+cFWwqXYRWuajiPV8ZA/TolZmof
w9BNUctBLOVBBTroX515tFE3zKiwuL86bfY2Np5xwrAbMrys203KLr5Q9BEv5L2i0cxN/meVubdg
6bN5NRGw8iiZbUrIWwD1wHGc4mWYGNm+nWJombVerrtitDYDFoiNTI3wbGbllg+bexTzQzhHtA+S
j4JIsnEfVlb3nGlbpeMrGEBkPjMh+cNu6XnJdtu2VDz9/32odePt99vLfxRgrsk/1nzX1VH1f6h6
9bgyo7pTHCtTcSJ9HFZIk9jEsAwkp9aEYVlRO7witnsmSxZo8oiGRyvLv3PqrJskaGY51VC2LCt7
CX2xR5RR/AHAhSheLLSW99qY8NvnU5cs5BcVw33+9msBxjyEYSDNOcn52P7w3CNvmG0CRb1ImcGu
HY0PTVHNIhkqhWUbsXUblBJzUHH3GHXDSNFeB9jaMhc9lMJJwg2oJf9wmRHIwszfTjA8IrsP5680
v9fYeYxkaxZmciqzAZZ5ZyNzGkZG2Onj798I4z9Kc9empUxpzvH381gN1a1l0I3lnQjC8eSI0dh5
AUNgvAXBYnCdbFdlsrrRbNGhgcAhxBy761CsnNPR2LdubN9EV0bngbnhgpiQiVlTHDjUKgSvzqyg
yv3Rxs1jEHTTGU349KwSjleOIg6a//NFjwJxIHtFHGIYUA8NIj8sPHyrvOIvsCbZQaWlWgVa2G6m
IP/bxoJ9rfRzpUNcLIsMc9TgH73RTK/RVLHDI4pCCospwDHMPzgwrydNU+/W8Nq32bC1ytpZC01F
kCG6TaZH9TY0Y5L8+nrVSEA4TDXTC3GQAtObDU0UNx4cqp4WK/Smcgvkpl2ZTo0SHOHirg5MPIho
D3LkoCREhd01mxwB297XqByNdClK13iyl3rbjU/G/HXZZQ0KkPxYpFPCXRIZCAGd8Z7ok+xpKIED
EHeFnkxL5wALuSKepPuWzYYmBhCHGB35yq2gAOWa5Cyb/xkwiD4TsjUeEzz7izTMZkC5W60mYvmW
tBbNA42/64QHfYOMaMAIYZCKJKbhB7T4h663EAeMgUYGRs9EQwtaMIF29CJroJ6//7R9VqvaaBM4
A9q6yZHXcT5eOmGZJ6UJHUqaVbfrM/gUg/hWwkRfJnHmlxvsif1mdMtka9jxyPimS96MGXXVmJgn
84EOcAwi4SG3AET3WZ/+iNE+6qiXfvqVdUgQHv6tOZB7ogL0FW4pNsVDXfgjIcADslj22SVggXZb
5+GLhYH9HXHX8MBozjqT523erLi42ukZvsi01xkdowSZvwzKZtrLxFNwXXRaVFZEcldNU96l/7oB
BVVsslQRvK3KgZ030S91WU+E9Hjud2HNzszJAnFPFsjEh37v9J7Y59i4sgedtKYvijf3Uy+Ll5mm
AlM7RCbzIPXXM00A/ixqbW7YeZu/0C9O15rd1SuLrhdNlqw/Gg0JiHnevbV61TGpHqbj/SHIAyxZ
wa0zr4N5rav5sa2unX/VjQvLJajKuPTnUu5r/2IbZ9c4+5gur7WCGcEmFkAksOColTM+YO9uVPBD
CzT4TUBwVlZTVX9jMDx4qYuNJ4gV7XVNXvnbP7qyRTqdFf0yKplizUsZjyJ4ks28zPuyrac4fWZ1
43OYPvva/9ZUvXjecy1fhuqllC9Z8srK5Us6vrKi5LXS8DZAIvuWaa8siBoPWpV2PRFJMAxdSA83
N8g3RFm539MUdSPGtjclk2CNNad5br9s+5j6p3OnzSEDwSxqWdNEV/GhWWZYJk2IGG27oRBI7kkF
x0sHUbJPD4O7F7xI8sBjA5o6PHqYy8iZqo+1diSdyzoQN1gVp3qa1+CeVHamx86SztnLzl2G1PDi
OBiJLqwJo6h7KdxLmV8ryurpOtzXNF0db15FefM83gZ4fLeGr42bz1xilfCaPCs4LlDd0ue6SeXO
jP2jhrcK8rIqd35hBxc/j9HAW8YmN3caDbm9PsPu9lq3t0md92Al8pmfV0A4ibv3kgPLSQ4xSm5C
IuRBlYSLH33vWOjzEoRTZCcjO4HCGiFZYahMzixgumZybtW53vTi4MaXUp3H7mLHl0Jd+u6SETip
LnFyZYXJNeqvuT2voL+m9jW2r016Y6nhVqU3OcyLfLvGXJnDLXFv+nBT+WPk3hqjMw8ucR1xK+ix
zhJUdhvC8Ryw+7EWdcQiWWxItu5vILrEN1NDkeG3Vb/BYUFe6aOVPYr7MrJHlmdDLnt07BufMpR+
mEmlfZPxLennpcf/W5l1/Wcl1tUNSZm52vfHoLmI8KrVFylIBLvgeEzDS9yc4/ASNmeW33A6Prfy
1LQnHov2VMfzwpCDgEr1R3lfCUwy90B7kBVXh7A6BOGBIXHW7/tsn/R7l2ig6AtZ+GeVDHooVAMG
zT+Oku5Hf0Lqww6rAoms0wzypyCPnVXX6P1qwMTxNI5tdfZql18nsZ6YoBNDNmv+qr5tCZ6QBMPT
UzFQXBzuf3R/IABInKQ4hKPlkgJvIxeHekGCXTfdAtepz1rbrksDkXYwwkZMIMcAEMnH70FdLZQR
O9+iigEGV2a4vhuR5j+3U1D0Y+OoLYfe8J+/r1NYB6re+ygv1zHg4gdpF93l/pBh07uEnfQ3jVmr
hzF/m6g0z5UokysGMDww8U8ly+RbO9TVrk6/ED58rp/nITsaMSVQMwvmNB92+JrMX8Te+cKarOco
jlwEQ9Nazji0sOfoqo9gYaaqxP+UnYOsqznDk3MyksI1pMOTqawXx7LiG3a30OKAK+J2JYvWgnUM
12sAUHxBl0dqcf7FvcmY97VfqmeeOWJwAxUJA49PR1yHTnDepgOUnzZoN81UcZeszJcE+8pKSmwc
cVqoKxktwJNd/9VCjQ6Gg96m3aUNjZ6OwN85Vts28XE1cbUv5ySB39cp5ucbKCMg2jIAHnAZOB+H
QZE9jZwogB01IwjhXGFwsXzH37Y63By4NPZ5bOnCUSOvej2LQJfk4yKe2dKwSTSSCt+sMq02vdFK
aDMdeQt9eoxc1Onm6L0Drrk0+fTV/OWzTIeXlsYZukEmCeigPygGmC35U12JdBHplYcXDXygY5GL
UIuE+D14mwsGr/3Oag5ZDc1NlePGKiU60NQej5mjbStE/FhuWmKWe+6Lv39RPwtYeHoUJhIJNQrq
T0OACTs0AZNw24LWK16AfxOt1VcRLQOvX8laIEfm6HfyFJGGmMTOZsdkMapNxovO+F0PW2CPHj29
XCrGu6Aytq7l0O0czC9OeJ+bkDxTd1ZdcNu+izA/XF0pqVdDBd8zGOcttkSB7NYo8+zYqnCmySp5
cOwpXVdGYyJHI0AKTxUe/g4W6WTO+zcyhXn4ZCybosP3FhDJWrmjfTKkOY9hHBAibYdCIUgNfZUi
yzn7KYHbsW6N0He0Bw5ZzistHEbUhmc8KRmJZTcy5jK10CUKw8rWdsAR5Yu36D8+9wLJP3JDBtaS
U+Gvv7ieFnRO0dEt6GN3hzaPHKIuGxqv+kMaip8RYuE1tmT8Pd3K8vhtnQR81u+fhPqPHUKwqVEB
oSL6LHRKkHE5iZHOQI1grZuE1kCo3zZWNaemFP4etictaY6Y9A3J9sMSukZJE72QBfEzIG74T0gT
+5r4kWOtw53sOeHSEYZ6ajbyj5zMlRuivvIyN04euJD0w+AjVxqrtH8Cq43Cu1myfxarQtL2Curx
iJu5OLt+S5Biird9nNslTdGSKQElOU5wPgQlvg14zTvHafSrSIT7rJVF9CAQvuOSjrxn22bwUgs3
393/q9SbaNV6D1GTIdqyPdITMYZv2RujrU+eyNIbhH2ZAu3o60X5amOXMdJAnxNm6NGFxiPamFOv
Q1oc9bTcIiRxH1WpRuS5JNb9/g3B8PF5z7aY1cCEoPNhy49tami0bUvDqQB9hhhl8t2TI9H/3b8q
ZHtTgrJ1XkmHPHBHxiBraObVJrup2XXudnC3fHaatUmkeDOvXmxcbzOKeVE7wUwlr4FjC3aagrQ9
AxUH3AXjNtJwJuvtfSgO/yzdPwixt+4rJuSu26NKZIXeThjzsowdoTxjg81tO6trjS3La7Z+u3U8
msOEwm8GsZkEIUwbVW9kvSG0Mbc3JChOSGE4yIdb/K7WsA1/Zh3AR1KUdqwm2HnWbhp2Vbh3LBCk
e1XuZbnvpj3Hw9SZV8xqD0FyCElXag+9f0zEgYVQ9p9VTkdRzCufjul0tKGzkAsKlSQ9scCTRNDw
vngL7/XAh7uug0KTOy8b2zw//PXCzuqoKEYotCg26+HiAn85l8Y+QHWGNQxHVcQo5UanHPNa7vxd
d2Idt+DOAy+Mj/hO832kEnK6/CZ8irw/ZVCmJ/qp6en+lZYk48E3bW7kXrxXefiu4d15UuSALQO7
0R+n0RLLkkyWbUlFcSuOuBezB+SL3/DKldc8t8vrWLvlNgjpCNtJX159X970EZS3dOfEUKdVBLfV
P6OomC5NqOlXBBDBg+0W8h0jW7IssgS1UMp5agqnwVnS+5APDb8sqC0IhbHc2lnzYoKtPeHDtk+R
3dggYqRap5ULxwEBIrw960ekMJmaWAyWgjTyh7tyw8DW+8CRvbkRSf43gdruNUorFItzszrHcof1
NLMQmQOLrjsz28pbopN3jfUy0zZE5dYL1cQ2TEK3BtEAb6EOTbHGBAm3rMO7G4suvxqp9tpMKv0Z
OsVP1L7Qw0yPl+Sr0lH/NGTAY8rYm1uN5WBruIsg/6V0AaClyTQ1iN4hg0/f+BHxdVuDTaTcIrio
w11DghAQoHDnjPPyxl1h7zCxO9Eeq/VQ76d6n3n72tgDZC+zQ9cf6oxTK17IZRIdp/6A05dVkHAW
HTvz6NTzKv3TZB5ZRXlq/XlVCNbvqyvZzOY13peYIfMn2zuZ90fXIzLplBZnoFua+2CAPynOkXZi
1cU5NNAjnvviXGgnVnVfjXZidRzdFMFCq5q/c1+9cWKNxPkFJ8SbMjip4CSq+TGRR+/+yIyD5Rpw
ZapC3Wxyut9HO9IXpVvnt5TgL8Knx+iJiE/zARCfeZ2s4lsh4HgdMnqZxbH1j25xtPliOlqIjN0j
F73mHN37MtOTfl9DP1/xXT+vpue8Nq9anYb4zPU1hwOpU6pOTXyOerCVpAmfsvgcqpOvwKrM64Z0
0bFO6r606DznXfYLozuZ1mnqTsN9jdZJ2NyyT23yvzXYR1aZnMhhaOwjEmkTlXQ+ryA/jt6B1Xv/
h7EzW47byrbtr5zwO+qib24c10MmuuzYiI0ovSBsWUbftxtffwcgVZUlVVg3YhlBJimayUQCe681
55iXQtkq6i52d7FSAmmhIZw1No3sFfcq6/MK9F865fiNtZMxngg8St+jU6H2JWi4cs3F5TeGDYRQ
7tZaoGsBsqWf3aK2Dc+3FzhNVrjNWbgeWLN/L1Ff5HUyMnVkJ2dakott+0RjU75mxFLtlcA1IKgN
o9bmwduKhJm43GqJgjUiFiCotSCZt8JkLeGzToMckpq8lTn4XeWL1tdIvnVNzdc1HxLXl+oLkENk
PsMnC0hht8ygTUMD2U4TEkVcAXc00G+FaYIoc6uk+VpI6Ch05INxMpMzPrxKzxx/XiUgsmoLm6JS
TlSjnCBe58MpHU6xEyZE9PJ0UOWCfRnCRgkFd9QinKOAElFQcGfTgpgnUm8VJQFIOKqXfWPwyTiB
gpcSDO1TBk+Ep6X52Oa+1NgH1Mq9kGe0Kswk7Nl5hkGd2D/ds7Cg+y8vHGtNQ2e3ZaGS/E5/0Srm
pEsE0BEDQwf6KGCVkKUNFjR2ITxQWuvGaDoVN50ZZrrEDsRcSmP4md5YejNg6d4TpUd/k1J0b+k9
Td/K2MtiYaZ7ueSVe9VE8wIy24vUq5Frg+RZELUl+EweyXhUZ3iDwTLcm4ytFj4dyB+gceHNjDcQ
TwOGZrdaeQkyPrBzJN2SaKy5FOt0aum/1pS6FBQ3Rz+qzrGVmeEAgT4qsKP2iiG6x1sxD5Ia187d
Qd6q26uRSAV0o9yryKDNsbhttbbeTAOFbToJFLNHng1NLErYHlDahgehCttev5fC/CNFQOJt+gfb
o+jAUOlese3hsae0vUgLRz04QJzy4JeSjEipmTchgsk8kXkOSbOOWyN5Em6pu1BYNIG0xy1qNyW3
L3OziCUDObzHEtLOlupyBFRfCOzBR2zWUWgTIkGQIa9r7K6Fq7cumHAUuxmsd8UFYARkVoULZ7l6
7JHMQq17MZ0RvVe95ujOe/oEHjG2zN004bFhKngFBX8iLzbI0tkKj/tmc+cl4+U2tmr3qlavN8CW
e6Ph9cNWw0pmqAeFVdlLMG3D2Zt6g+2mqQeWJ9a2UkgXXNy5Z2TlDpU7VZgqXEQhUGZtHWXisZO3
46b/EtuxstBBkGjsOizXc6JF3WzaqpfdllA1Y6ta4kuclq6Ve5TgBZ2340ypXjd7435ceB1VfhMI
j/xWW3V70b5KedFpYtkekCUq4ztBaRG2nvqm4umK51ieMnkWmLfJkxVWULhYvbnZatxrzTzbcUFK
IoGudLfQXV24JJsPg9sRAM36jdeVVzfCZXZUTnQ/MBOP8tGZftId2CWA313AdQfpj2ngraajpX67
Qm1EU5Tgc1GpRSouXl1OnvCGJ09Rp3nTPJchGQcJgjNb9jCesDzpFe1Nsh5jZBhRxOqr0NZHhoN1
YMvFaUY6F+RTzDIVkhjS9OT+P4cCP8TRst4c6y0f38qRH/O2xm/t+KbEb9peZICBP90JqO+l4r2p
v47re617tfWtIv3V4uPohUrEi3MuksdMvPTFSyFegNha+jPV9wwOnpP4OYuf7fUJE6BRPVl72da7
ZN4qm99p+mOfvzP0x1ojHQfQcVOXZC6npv2UC4mojDr6nJlp9ULuYdih33tAooI0ahyyY4GP+d3f
30r/S8cW4RVjdAfzq07v67sukjz1gDWjreNVWfd6g5VrP4iCvJm6QOpTzwicF6G+yo1JouZgKJe2
zT50DhdoQl40d2aFJCugJXtSm0iWybM3AfjFtUkoOxUpOhVo5p2qKb4RwTjP6i09sC7lx7FYWYo5
+aU0Fvlxf6jn04MFc5JU18RhmGCTayKh6LLs1H4Sy2IcBnbBRZS9krBuXAgN++shVdxqC3NfW+Uw
qTPrUBJuMUrE526Q7Gd7JDe1mDquIVDTXLCyodE35UuHuvsnJ7j1Y1uDmQluXkbwqAYYy317gi+m
GuVyt3KCtzb3uU2kWVu9OBH4SS3OqVROq8P6ZCvWLV8qhvrr4HXaiqULxbolKrYj6xZKt93xjsWL
NH1duaACTC2flQulk4uzr1xYvGT5tn5h3ZIsX9ctU+Szbhn2+rJuYelSswFOw3EJtWZbtFCFEWZU
c4r3pUsUf120bP43CKxpJXxYg9CarOS6H2oJAWzktSPyOltI9yMgsNvfn6XWjy0JjV7iJhLEIOVg
k/n2r5kTrT2AhmzIxAJBUtBSvfZId6/CfphQBIK6a8Rb2q0Id60piAljgdxsr5f9MHYFY5Asn48t
fLaws9MZnxA6s75Q9d8GVTk2QD9dfa3HwGLEw9ATMyPvhz+SYsNi/fuh/fGu66JjDTjZ279AUOGf
iyoIE8lSv3cqmPsj+R42gdWXipcNb7JAqf/mAGQ+ltny6sTZp7o3Mm/NRPQ0zioJGunKtMGY7XMM
5YURtPkwqUhg8kyuXtRK0i/jtOXxdlX1IiMFvdmfzJ7+WN06+Ucyi3+LRlF+WoboOtGHf+lQFuzE
jaZC0yU5qxU6qYrMd1BflF5tH52+6v405FY+5DoKgdyAVY7ArveaoWye//6lg57045IPyQmaW5lX
kC3od6+dTJNRIsy+Oc6K2tCO1mmUWWp9jylirL2VEYDjtiZrP4+lfEey/V7lQpaqh0mZ6hjL39IW
96C/zv6C9Erbapp9x/HtHENQYDk+iV56jkI30LrAFlsVZpDtNSfhuJdksEIOKQZNxGvPc2jUobZX
P4eIAjFUrnVYz+FShxP52/N2TOdwqMN4DvU4bBAO1pguw6LmrRIAlpn3SoxAXQKlETAsoTnBSUfn
3hf3Br9eF2gATbvAEYHaBaUZGCLIzSDda0rCYa8uCe16qyYJpznEBTLM9APw5Kl1iKG4mUNRb0Vj
pcBfXG+V8S08iTiUplCLQ2cKlTgE+7UgfovDKd4+iI2AivStVqSAbQCFxgAa79a42LOgyAJw91Ru
E+i8lSDIqPLn0Z8Tf0zYS/xkLPQjIoS2osm9XzYdS1Gd70lbRWEV1dSqgJoHZNhymRMikJXDk8L8
qoJKG5IOYD+ZViYhvFnTJ2YMJEnMaRkaSEvPWYv8JleJruno336EEHjpTUAmyUDqmbBW5T6JPzhk
CoGFFHeNmIYr7Z34lqzcjpraSd7keeYFSgilbAdlOEYKmLtJhvgA9dK8t5Fen9t+oC/mTPlLbBef
tv8mOmlHpkjWPWJj4p4qdsyj7ICKnfSzajRE59JYakq5v8jmb8oGvC4Gm5iMmAvBmghiY0SsfYgN
6Q/MBsPvTEof5lL6lGTG+q7O+bf62OQPgFeln/l0f2z1w1FwuB0xn0WSs89A/tIFsohHKexR5s+Z
m1M4GiI5D+isQAGmTwb0WTkRfts56/s6Thu6PIAdiFKekIanOflFSItazdRCVELitU56GLwGhKzJ
iFjJJ9PNyCXS5QYt+kn76keLLuhcDfKCzn4fyv2uZ/vL753wYjY4RBCo6RZoPRHrx6Vk2ilpbXsG
EwjbZclOWWpO75ByOYFSv9AP1B9JgZR+wrX50eCHbNtBvK1iJuK2/j2AS8mXVc/nXIJxiB+jSJr6
ZjbpJ/QAtm8UWkVINpTa1BnaMCtIMgUAXgapwI9RAKDeZtKZtmV5jzmBK9Z6gNiqwkTrzVNmGilb
r9X5MBT6o905zU8sMCznfrgKQ5jjKizrwHHVH1rCQ1wVfbVo8XFeI7k9xvA1EY5KwrXlVsGnOQLf
rDcpxKyrtHw4jBr7zsQkbnn/Qm2g3EtLcBJEC/rKZJnnddJacFq142ZVWUFujWkwbHY2bTsgKOvv
x3T9gxwTw297a7hoM83y/aNRmd/quR8CcyDzqTaz90hkxWmsCRxvGoSpsBsvbT1Fl0GfAIBE2eyb
5E7T6i8c0K706w77h5Vc9mfZ8pFMl/ZTXTtLHcSNJHvMMAwykBrjSmBxxWg0pxfSg3jeHxMia1zs
Qom7bhjipTZxWTAL8+ykU+4yOwLMKkzSjhIteWhBbh/jbiKJA3X1w/7YqNbOPfZcqf/XAxk9AyQI
FoEY9kCOLHvdyOZKq/A83ZF2PWRYDmaTH1jSkuqyLl6WWc2jXJLILMsEKGZ1z51t7O86HN2XRFPa
B7jlRN8tBJkXjuQPgzKGelQPz4pGGuBU27hrjM9pRS+lWEG+d2m+hLMjWwccnJpbiYkWlqFM8D9h
6GvahuAdglgbarIf4MdbBQmnXMTOC2IdI171pzLS2I9njLkKExF/LhH1t1EjSbsjKW9UVdiaDmsT
s8/ezHm23EWliTwy1Qcbym0yt+Tn3u7ih0qT1Ffd+U03zPKlhEcdp5EW5nqfnGeQV+f9IzrxXz9q
ytbh6ju1XzwxVgnUoR0a+9Q06+xVPRbBQR2mC/yF8TICfrmUQMnJhlmdgCiRA9y/7GOBl8SfnEGc
1pzVFQS497jtbmWS4amNJo1JYh+BGdJFfiYlRIa2DP2YMObud9lh8NkL+06kGSKdshrubBYk+2et
KFfXbsFKmYU0MKRTdLwnxqCgaNSnQ9Ih5JbgkgyxeLZklBT4yx4GByeraa4EApl9zVSb7VPN9nPS
6vkMpm8+s+P9+pE6LvO5cjiJ2btyw+XZPk5Dsz7ao/JJ0nv9jLRaPH55vOgxx9fOdf9sf1zQb7LT
gRgTfUWHxX53cArxkGKHOSsq93FhYoTgzvboWBbIc4Whe6y10TmPJ6IaV3klwaCA0HtIt0fT/dGE
oJ5CQbG1O7otUhECge6VKQyklS+Hflr9SopBmNVGjzCLIRx2NVS1mhSBKqJhLHNpYy66EAXdTNYS
QMm7b6eyvzky26B6lkNnmHk+6vs10vnDmeqwYcKtc9ue9k9G+U/gFcZJFqOuhLG+Lf9nhejxQnxo
RVK+SFXscyO33zpscW2TzqdSYmbNjjKLW+eCKSqbDvtDK+CA634Y04/tbENobvUpcXeK+LzB5Xtm
gNWW5DUTVOOMzdeDvX1qOyTctLk+B+Oytpehrf8YN+IqZ2bl9YRSeubmzpk7mziasr3fqd/MddRg
SlsdaQlZ27EEtdpEfn0YzEZBiwNU3U60+DQgMDgwh2oeZCKj06Kb7lhJf7aAB75rNeLFgVz215xM
sDOEgyeGFD1gLwszbAWyK+slgLwaG+MyMavA4X8Yriq5azppbjenylIac8p2nsuaOCDNihlcKXQp
tRjLYzuul5ygsfNK+h8wEoH+MGOSsX20H5BYs6oV2kqnzHpvS2kVEiRq3GypM256pWrnqp5ebGVY
L5JhYbRlE3fEZ7RerD2A0l5rMsRN9bUpy/etifg8GdSc9mnEFqzRkZMuyUWr++4sD1N91AHcuDDk
CCEdInpeg01yCukQrF1qGRRUKlc4ULQWaVbbeuNQkKI+YulqjBhTB7C5ASA+em8YRnQrLLdexFkr
CWuLiOG5m5qpvpP0PL6zGDgrR0LOx1VqvISukx85PVLTeWpOmcU8FPeMFSbAJA+TrjiErnZfDyM5
XwfkGgDujfW42HG33SmSIazL8pO+vRcygugPQ91UIYnA/X1slORKs7JggpKg74iz361F/4yPQ/8w
6eZISoNIXtv0FDW8GsK2BEO1Yv1ykMqok45GaR8t3gOnOG4yYmWbLf05h4e31t0FUmW0GsUduvDR
cHWt4qQ4GocsX35z0iQhorJPHmIa6E4qGefGmKN3CDKuSg9WV5Emw4e0tNwtG4heiHVx7ZHMZXuV
T5HVwlm3l/ko5Xrlg5lqXWHVgh5upN3yrDwp5Shobk6fHYnNmN5k4HM3hQXikXeKFjN3zPToXMeY
kYDueEuGvycfCUJT9Dh9gvnOMGlzO1RJHz0hu/ldzjPrdyOugAbHRBdPDrl+W6qJbk/2VYX86bYL
cWtLIn9sBqf+o+900tut5K2IptGLTJyShaEdVRQevMAEX5SlhCno34eGDLpL1hgyjfrM9IxY+7Sa
evOkL7p2UjRSuGpCRQIcrfZlTCWLk1p9tyjIYevUQmGLsydkvRkf8j4T4U92yz9OawkglS0wDCr7
5R+0F6RQmfYwksqUINW6Szo15E8quzLsSTutGYyMFw1y35F/S3Kqg30AKE9FnCsgA0Xc2iz7SCjq
eGwn56nu1Y8yfvCfrIN39cC3vVuHhTCcPFPT6Ml8L5dbAadEFvKzI6tkGvxScWcaFSdbhDCbvdvL
omfJZYbFFZqc9dNFVYmBRETjGEt/DwTPE7QLjtrEXn7FgOsl9HLdvCA5LyU9CJBjUrqN8i5eAiJT
ZFj0LPrLsib+KF103inZHzDQYCto8wGYZOrJg/6H7URgWqetj99mjDFUFaH3DPejMK9JrmDIcfBu
t1ZCo74RR5Tfa7jigKDJkNYBXJsssE08XqJXA4wGwlOaQE0ZgFlJ9ZY4BbNjgzMQ6DbcLM/s2xcl
Wj4VjZBDpALaWY9gms+igmI7AznAqPb092eG+uMCnt/Q5IKrmYjqWMN/2wKrlXWwuWuU7MugwEVW
8RGqbYozMHYrRgSG1qHi19r341Q1XBjW/o73nBMkWsWUqCjit3JxlIPvdWaGPhpu7SkxEyuQgUE+
lI54UXRMskaskFWPvyy5G4s2uWuK1vqJOMX8YXZr0wjCfI2b3aRFqn83AlSqAr57blXHZlH0Z9I3
V+3P1DHKp0wjtsqq0vzWpNLDWH9i2Zlf94OqsI0mTlwJzdmeHtrhz3ypcCH1xm1ZFPKT8IRGtOo7
YRQnZ1Zda8tLAvOD9Q2/glWnsltoA1FJK8hmkK67gyhWlQ/EqMnP9JnZTmA1/l2MD4nNZUQpyERa
ocs/ZSWJLnT+UEYUw584QWa/nxrFa0Si3pU98Tua/IUtobU2C+qZu3tppekzpNOgrsVTX+bXQZrq
c6KmyyvB3x6uF+ulnPMPkiE9pH08Pe+evCn6k6zL/ie9FkUxvt/62TKmA8vSgVqic/5h1mLHeiwR
hXhUOg/utaVt5eyVwuJmLtxtVXa+0P1J8mXdXyRflMEq+RpBpAOZiFtZbBzysITUj6LBW+0gz0OY
SWUe4uWlVCSaXUi3kcDupMfSE2pWaK9or0MzO1lWGLPas8IoO0lWSCV2mOanzA65oS9uYbOqCCs7
bIhzlunShqMcsj7kHUZZPYTV0OlDvEJSH1pOMBah4wTSXqoaJFEwTVvhexr3mpKAclZfNX3U0lQ/
+ECsROwPDHIBv3lTK8gLXWQHEurwksR5eV37xq2noN2rqgMKXnbLzzL9fj+a0FJXv8nH5ZCkBtGy
tt7/IUKLyLifvOWNH+4GKDMhVpjcEuh8K/p3VKxai4UUCwfoZHvT5ZsG5lDeympviGOc9hbJmywG
ZFis3FDG5Hs106Hv/RJYWUfu+a3pbi0imOKMqC25Dd1t6m4CPUxyW7pNGCPBRE9uiX4dx2uG2BPP
73gVfFxsVQCSZDFCBJS4wBwTzdeSG6A9F6SAVDZtUkBKlOcvakCWKSbzjV0QODOfK04IARVS0jdB
YF9uNZYhgkAp2tSAwwzBK2gsQm+DyuLCG8ppWLShvYTmEq7GVnNyWhpGkid1Ocl7Oe3ZMk4Wx/Zs
tOfGxh2LEvSco8bbKxsvFIOLAn3BVRouU3wd4qvZbNXFV4iAzXqt9rLtK7whc1tmbLWUN9W+Tuhy
yttQ3rry1iLKKW/1fKvKWz57KUkw8y2db0VJusQtQctHsOR0s6ebVNwcVsfAgnkzpPq1ZzlyrYv5
2dauSoJj49qN11jfjgMp9HxcbKVY/NpXzbrM4mLwlxYX3FmIRqd/KSGRQVLoIRFDIoMkvBg9ZByd
UEJ+EUPObL/ITvuXGHL9lxLyr2LIfysh+znQiq9iSJSQJTyqXQmZ01lt/62E/CKGRAmpEIXXfBVD
mv9NDNmtZzzLKCEpiUQSbdNDooREHZXtekikUW38jRhyRTVlX4290hXE202xr9TIn10E8u89f3X+
5BCWyt08ria4Of/+PbZTir5ZzPAWs+gsOvQZEbx+D54Dc14OMOGaY1smOVFClvpUlU5ySJbGuhDh
kt2hvm69Pk8arj0LCYsqpuVxC3kHfqXfIwXXCIhsCDLS6OWRn7bAelqK+8pBSADpJPbpkBqccXXh
94bp3IuEPKyhjjvsLlyRY4d8a1zP+sWSFgQVZFzeHDruTR4hhFvjyZcloEDyVNeuWUrJ62o5EAnx
gv5kXcdE7YcbBakCG7+MUHAMPPb29b80WxEodm029ASdTO6XEsxlTLeKvZUtylvM/qHzosWTOq/H
Si/QNG9l5b6zF03kGZa5YB/gR7rPqNCSfNpWVAQTgGjAil5NkFZBNQawxSihBB0TACVQ98qcYBmD
AiuhElROYHOz2atzAmMMYjbTTgDKKleDUg3Y6276ec+u8LsEAA6ouA6SJGBNlyUB9usiCVrTX7n2
Q0RY/XTYCi2/slcb++wAYtkrsBwzD5C9Gm/vXhHzYRsa4lYl8YT9VuwZKDK3DYkuGDun7QhomyLW
laodDzY17Kkp8weKpiXps43fZP4zyADS5zQ2SaqvOL7IgXYFcx6MebB0wbTX0NEhCboumMVWowj6
/Yh3QzGCrAtWIyhFsBhBLrYP0n9VLDB3ENwWaO1WShuILFjbAJwHBah4sn1qsAlb84Xiz0zjR7+u
fW30tWQr+Fmt5VGZ4iVU40WjJ9VbZe9JiB0chHBbdWQRDy6B2hAb+tZVJpexO7WaW0Ecp6LOywD/
EfsrPCLTqCnylr2GDoKkD3pj6XxH90kDkXQ/MbbCSxPHTG+DpArSOMg4WfZqx6CqAsAJ415dFeA/
nFmbK4EYA0cJliqQlGDlNFADfQzIDbX3EipD04NVBZSzl0RGN/8LzpC9KhP5nd+YJOH5yM7vstif
WSGUfjb49JUaaJeml5pezlkybpXuhRHIsl2OEuN4JGBshwXRw1stk6vLWxXEi5tuB3FyL/K90s5L
NU+aPZImCscbM5/qM4bXW7WzL6lkXvqO6quOb6m+7PgLJ4njT5wnnBJdMHJucLaQscblIQCST/oQ
V8q6C3Qj6MTXakRAgVqajaDg9OHEEVsle0lsq9rAWQKVTPE2kJkGZoFog4lzJMNiHow2ARw+V1ob
Y53tmyNGM7+qITGSerKVnPjwMSlp9JBbxI3nsO/mNMm2ImYF+Tcl9VvRKvjJFfsHCSGCdoxwusVF
SmML8Z2yIhPlInUCFx9I2LMFZOTaJDE56/JCWILpmkObX/eHU8bjXz5CSrr0B/wu71a1Ho92z4re
mOPXtm+j26SSH1mQKvumbyb0wUwZJRiSfkwkC3GJXXWnhZdaaBaE0UK8yzr9si5xcrenWhnJGNPd
cCtYTOc+Tmgu94N9MEzpg52r48PoZNWTVmw09/Vno/UfATK2Ym3wbAZ7THZYJX57wXa6KC4yySLH
W01SAPIKt1gtmgPTMF/S7bP9IRXWJZQpKtfPSXKZpnOtn+1yK+JrU/U0bdHAJ2s4mcVWlhNWYxir
IYOYHEafsZVF8nByspjgN6fGPPkaK7GUtPmt7PVsrufVPtN+nosLNRaXabzI2lZOfG3bqxVf63ar
0bmW7bV3tiqqW7rcsurWQ1Ju/Hi5RfNNMrfKi7t0r5i21nQX5Xd23iWEm1sS7LFFBQlLc8eFdSc1
lyi+xMlWhX4ep/M8na3y7JRsuU4jnmT4pKmrFSd7OLE/NB3iMraqYZ+0W9HHsY2tTJ5ecpKWrWrz
pKTn0jyVTCj2WooLodsTT9A+z+NFYXEz0nrbqsE73NLaverrVW7PGbCea1kB8rlSyXKj0uombTm1
P9kl/BeBhQ3HDHISd2wmVj9gsRVRzVFTkD5PjwsV4iTlLFJK/T6JZsmd6kZ7WnqpxtwKXYEl0KuJ
bnq10/UhAsn5riZCRIsJNi/Upg/oHA4gKOFyzpD2vQVn6f0Yq+fKsPpn+pfDcy9x6dL64c5cK65Y
KYJirKRhba31e7st/GzUPw9d+lqbTvwMm7Eje2TrFUUDbZP0c11O0+8VekVhQu5YsEhtcAZ6u3Gr
/J4X/cnQuagNs9o+NED4juvUSfh42vKQSkvl5obePfM2NVl3z6+1NbwQIMF4TaVHTOsTn2PSmsDZ
tOFuNarmmFar8Zsd1XeJ9go6w9kSPcdzW8SPqj1bgaWyJxwrzXgQpTS7nZK+z6vOuuGhRHrd4fBt
JPQWVn0R0BswN8zya5eoZ9DfJvmAJVAmUWPsaxLzoyrhFoqFdi/kSbmMibw87IesJaiwodPl2XpE
oEUOenDsqksihPzUt8p7/j7zWUwlA8/UQEvfK1fUE0+LKWSoET3YWNPWDwqXLuR03SalHcuzNgOy
iMe0e+r+nATwXxsM0MN+kEQcnbVjNrfrcYz09UKDTH/fmBdWwPpbPUTNWRiLjbAzTj8y0nkvN2Vx
NyTLPUjOhkvqLHsqLRFS4KFIyFP3aNNyfIwjOmhR3gIkSaIxOXKXVMl8Uue6uisjs8bBgZWx0Wvz
jf7VZ0XSqk9LLc6E9sRgmo2bY+Oq+PubwX/ZIdN62RiuMvg4Ffvgt1fAwZokszR6YhNioT6mAzqZ
aMVYbgPwfKtk5dO6wvVqpMzAaCTJTxmLxwIMske4hYQ/wglSO4kBlj1SSokqkxD0iUbK5T+HYfsU
kzRTe5zvgRalT0WtWB+VHFNwLZFiPcyj88g45PPc2LfYeHGK10i8WsVrFr9P9mqH95oJsHqrfiY6
Oyjrt7x+k7MPIvugKW/T8mHYq1s+cDcruEjOfX1nTXX31BvOw9//3YCc/7DWZ5mP5BPPM0BEqNvf
/uHmlrhcQ2C7nGTpvjOTyRfyagaTocwfbNitZGLDV84nBcboUgBosOiBKtN5zB66xobH0xEhrui1
B0kZKtmgwAsSQNyTNPlds/v4ocli9RgjMrvvR4sUxwrGcyfDUDQM62qq2vLBmDUT6o56aFr+HomF
VpzwyOFdbEkfHdAxrDjYuWZqORCuanyOcMkeVxO2qUR4Uq70d7o5cJvSGtaVdaeFRlQq77oyelqH
THs/qiIspUr+pNi/27IFptheBRnXHIa6FdeyMC2y1dXylCnkdYk8fUFPnLw48eOQlgU7LHK81Tw7
mktX3TsjYuiKgNXjZI5gKgxzvsnpUl6Zsh91tfxMtOfy3JdpGxg5t0bmRXWo21L8oPA+PEBZRBem
Y9EGL3vRxmb9VOv1x2mAOElbf2CVl9BpG/s+6DZvsZtMzXGU0Kses6Ii3g0e/NiIj2Y615gXaKQt
qLoR0u5rkP1gKmp2yGc0kj87Vb4/U8A4YB7Da8NcgvTJrb34l10hP3xsZqcbj7q5tKGIpFd9mv9M
ViCYhNqPNxQRNRF7Qe6Y87EZEWb8/S/wI/2AkQhrPX4FTlbudd9tS2NyJnsFzMNRSyO8CbFxHqwW
4+DQR4A4sBxUBs38rGFZ2nLlsq3ZTUf2yBCRWndWY3ciTBuNie3Z44dywOdYoDbRWWbP8Se4mCVc
TNG8G9cy/Pvf/If2Hb80lySL5RmKK+t7lVuCInNScP4fWaQiVTOBCKVldBht2WCLrf2BWkHcpBFj
9f7//T+flv8bf64fvrQv+n/+L59/qhvRpXEyfPfpP59rzIjl/27/5t/f8+2/+Oct/dTVff3n8Lff
FXyu734rP/fff9M3P5n/+9ffzv1t+O2bT7xqSAfxOH6GEPm5H4th/y14Htt3/v9+8X8+7z/lWTSf
f/3lEwjsYftpMcDYX75+6fTHr78QV/KXF2j7+V+/uD2BX3/hqjz/ln9Of/gnn3/rh19/UdV/GCyM
mWihL0blpSLpnj9vX1HMf9isrnSCV/HLgwrAT1vV3ZD8+ovu/IN0ODqzRIYCX+K90dfj/gXrH5Zq
w7eHjr0J72D+/+uJf/MC/ucF/R+yzR9qeF39r79o+vckjS2ggt0O12wgwrDMdnXaX96GzRpbrIWa
6ajmyJk6rOEoOLfNW2beNYr8nNX0TsZcnWFrboSTgumEObMctI5JPjh3mjJLfmFPLKkQWYVmoT+n
eWbS7J3eOtGmXm2uyzFdVhrvEpy1NmaN12s2nTCiBity7Y7EG6n06U1u+vz8wzopDoYdQ2b9rwVE
+6bPClfBA0IeaELglJjwpPZJa5n/J4zdT77VrvapXWa6yvwGnZgvxBJghh+4clQwyrxKYJJFuse/
NzdHLzHJzBfmJ0u+W8tWDlI96txmwqqLFckmkBlO/uehxBaQty0Z8jjliTs74M3tDqmds2prQmJ/
X4GtPepF9hr3KT+k0DH9DgZRBzESaOCVDHpst1MVwoP5bg+pWEQePZ4dwIKHPTECju41jomjnxnU
41xbosMiKU+GFR1EPnyIs/EPKAJ/Ijz/NGql1+bNLXISpMLQaMr6piIUGcvyUiTLBcLlC3QTnAi2
/Rpn9UvTWyfHGj9pxDodRKL4RYEhTXQLgWO5P8niQRVxcUijDfGzvEVp+q4riESE/1Ye4hbht/2u
JG1cV+66NuUbQXof5SGNDsoWHq6omLsEWVPOYanyd1gi7lUd48r/4+i8dmPHsSj6RQKUqPCqUNku
Z/v6RXBoK1CRyvr6WTXAoDHTPX3tUonk4Tl7r01/Y27fBm1TANGSK9EWL2ThwLJz/xHwLEPR4VVu
khQDzlTHY9mYgVNrnzLZnMNUtc9tnp9yLD5Bk4OQQKb5n2gMB7uGdjKm7Flmpb/r1+UW8I5UwXM0
6ImVVgajs9qhHId9JUw7qhKcJlkCm7uqnb3qliHw+V7nztEPMC1bVGO2hsADX4gakwoOBhET2vgi
NlJmbDX823QrcgUhEqmB6QYE4cbVXUeA4E4D93pzFaRm3mDZpETYNcxIUB5nWS9akKY+9q5pwYdG
Am2gjLQJGETmUdv2r2UHxbNA5Lqb0vknyX3IQB1QnRJZSoaCJ9LG9qPB5r3OJBN7WCxnFDaMT9vI
yrOKR8UH6TId0oQKE8y0q4fmoUlatDA9UceMZHIN5rFB7slupJCwy1LHboUmBk0PmMPG+/Tg4EeJ
tmbRqFu7uh78ndMsU5CbzlOijNhQicedeTCZ90rwZ2m7zyv4+QhSrvUw8vunog2sNK92ompB/ulH
Z5sT3Nzlf5nrPCJH1fYoQ369pkHEXqgrOkIdATWpQRt3pYLrD9J1+6Nv6XnjAzamLo9wfiteiMwu
pzurXXaFPRrQTNsl1kELiJzIDYHGKS50rgP20P7rCuK9yhWaYm60oZWOyCgnH4STDisFQaybLa/z
Jn8nv4V36vdjKLyVleDND/wf+U5k8kXwVhbIhDvPajr/rT3s59n8qjMPD3oLtq+l466bSgWWRi/z
lgRXpnBu2cqJn6jeVTNgY1RrYFYfyzLSwL+pQ1Up2E4ZJxpyXQ7pLbXe6b9HVx8Be1Z4nk33y5j7
JXZvKWw5LcONKikaXD7PWGRPa+lkcU5KWTj13U38b2UR5n72MrMs9x6YglvQfYljM5MXy6wfjA20
yqRNVwuRcrhag7d33HII8kwFnj845x5yge0n8o5CLGaaD4SX6Z0z3tiCEPcQMZl5JqhWmUun8QD3
j10AAwt5JiTbj7yyjBQ6RLUUmj2vUm6TJd2D4YlAO0ReM9GLrP0h4Pu89+XWBu3q07slD3Ixhgqk
e+8FpOQEhVd798jba21eL0R538v5U597gQocBQb491B35SPcWfNYAeCFRA/dubW8J7nmGRIZTzLG
hcuyWtoYJUS5hgOwu6aW7Wnih3UpyFFwSeg3Enql+b+i6yeEhY/b1qz8zcPcY3ZuhfyxNvtStaxJ
8j/xLBIgQ9AN73SD/QWN5vSQPPrpE3Oa5LDp7OYWDsbOJYLcU++9UlFhGxdSsGjUE2sZpbKB5Usg
7Vau96KpH0oPqH46FvQNNnS5dSOTnXWwjM0OEEvQdkAqixzK8gzSz/ygxDQTKoVDP5mtQGbmdSXB
ylySy7LB7lT2VEVOs6n7tm1ZPXBrvdaQ0aR16Bnpgc1ec2zcBuBSVVzRLN4V9vyr5VFV5MDZJQI+
gz+d4GmPYzfNrl5THbdbfmqbMu5A2HkUOvNRsRi/N2porM/WGhol71K9OTLSgQSh5O/MXU/Hv9NB
xhU08VuP+BxvQnWe2VZYjfoYGikEMCFlyem2fGd8fpW4UP7Tmb4BI6e84g49i/wHdR3mW1r+XBFR
E5c2XmY9Xoa+5DaE2aXe6vJgt/lLb26xQRJcUOcAPIxSbjeNY8mI3P6vztwpKAbbCVl16HvU17aV
NNxtLPep85UOBkyfCuH3UDthMmhl2LbM8i1ND5JS56oMKCdSQxtOzYQQTiGRTFxGdghg7p3ew3I1
v9tmbz9u3itbrc+Fkp9VTn5JGcJaRVaTxYbOtRqJo4rgiwF9ZzeGb8+9s2Y7AFUVmWXC7KJVWGBx
GIR+Mm+RVpE6IinN4PihtVqG7c9cyzutx3RbmrEnXT8QA5tQYYDPzTsCbBXsEsTRaTQoI0HLnq7n
qUsaYPoayjiEuiiyZOAZJHKk4KajavBOpA92waIbL6rof3MTFE5aIQdPAEaDvVZ0AZaXxIGXy2e3
wsaDBOcwXujEzij833HBjFKTL8jbk38Ppf7ZTGsVKNn2D/nWnTKSUmU/UqL17c+YC5LWFDlQ9TB/
17NGssTaFTtGq4HSl1+9E/5hRO5yrYTg1R0mFdgpqs4tS3BMtjqiLJSIJdQK0Wz3qepTdnITZY0k
G9X2GiYi3BfviqHJQ0G2SF+nhCLbodXiBsdn3NxaX6m4tmJZg43XRINEe9cW7juBZ+oIRjvjk/nw
B3rxQh5CpBlocuriS4Izi95Wvyp4tGu0meg3crMAiDB8ur76naZbgJZrYUtJ2SJyjMxi6419lRff
Zm4uwewPzC9qbYgSg0W9oZKPxEyY42Air9eskQ0wBVPWQXYV2fyjlzCdOAPOSyL+trGIZa7dIxV8
XVIaTlpFVyvvNx0haM+Rtoa+L7u9zDmjLP/LbAhcN32riR33sWNcG2acNz4yuVrKuE/JmLFyPTB8
4JAOlR5hAD3L75MdCGN59pb4T6uGSNL6XLz30rk92itlbgHH3Mw+u/FlsO+y9QdJghDXpnz4Luzv
ovzyso9ZPWyVHlpsGzkDHSMkeiMcWgo6mmB29zVR5jRw+Arzp03fUNvBJI3n8rczjzPYVy+qQI4x
HjVlOEk7SL1oETBBYcaiqNVLXhxyGBpQWzpx5YtyH7bMI14C3T5iT0s+qaQIBn070ni+K0sF2RFx
zEx0lJz2s09w2USpdc/c9YbrknPDpx1Y2VXYdwjOEYoPYxqmuIlNZltmrDO2FGa3I70ucosvEH0B
tUmEQZLB3AJ0pwsc49Oabu5YN/0uRjYu41NzqTt7EpHK0Mypuxp6QHcd9rjOuHZPs4XIZ6A/OxTB
1F11jBDKaRCCr7uhnQO3eq2nFCGywi08hWiGNv19sqlAAR04WvbEN8Vst2AwLukh3jK6h3C3+Qdl
3s+qD4rxWEhO5tvxkAdL9eqOHmJJO/bcj3qegzlbWK9gbf70baNcN59y5ueWo2If1x/WEJvypqzH
iD/sXOHsa0RxKnvzWA/bMQfwMFDkETcaeTdYq07UfbIGDlKygvpnfe6ezC0cHuy/hlvcFCVjVPwg
yw1MGSO0Qc2c3lQnGJjipIw2RldEOIEBcG9TvaEoAxFt47FNsmCa2Zlek1vY8q3qs4yLzkTTD/gr
RxeqoTD5dGSQP5UNiyBkst/LU+4EbX/DcjRtExYX77H+MME1TAHADT+5IlRy5GHNKeTqPfhwqR8m
7ctQUabf617omacCmX2/IxzLOUsxoXw/TuzZPS1dD7DxcYJS17xNiCnSu4nqk2pl0Ig2sPEIkdq8
PDXZdV7vrG0OcvelKU7VfOl4TnZ9Qrus4InUPPxQaGQ5RsA8h+WcO+dpea++eFlIhJheRfvC1qrK
HWYSdAudPJAP1GYRk27O90eoVyXcC0rFdOAmC02FhIML9ue5iupt521XvTzBiS76CMECeBG933Xd
b4o40P6PUByLpO0h5itrwQlq1wQ32xim8pgDQI6GKqy20MShBaciQ63JyBJpe7x4BMmjhrx0X+bJ
U4H2XD5M13IM1D821lwE8KeHIXSQo2c47mnGhglJ9GkoBBiuMHV3OHB8M4BJojUBDXB2XrRxbNeZ
Eyf7wuRpRfbjiE23GzAPhfYSLz5Ks0MPfdPdOwW4unO/4UtlCLNbC3JzYlw0IkH+5XNOw/NAq4EV
i62K+0u3QVb7mZvf4l8LyPZQd5HeBdPDagf2K/AXqwZkisBAHW6oaoIYkrtyZdO5uPO58p/10g/5
YameRtI88Vp1/bdk6D9Ha/PbcmKzd3iPeflsJUMg67+Z72u9/VZb/1HaWVCZJ946OVxsfQmT7SDL
ZwQmpUk0RjA8ODbLKxg/SWKTmMfZ7FTEEs2GD94zhV2kOC5kLQXEGdrVOakfKmh1iCMZr8n6PG9H
19uPVZRvYU6Ddnmu7kFGN9yaJIL2oE8e+jnywDZjQDNQasQV/6nxJUf+VfzkTGqdAK93FQgKHMLR
dtxpBy2ihK+RZxqRMxHo8+Td/soG/y9NYl1gYAs0zv6vJL0TRuRVMOiZZz5pP7KK/OqfVAHFH4M2
1UXWQ7ncp29pFqof3z91XljwgrmRmwVdEjdZeBPv1DEHNIrLRTutAC/L0Bm/WOfWEHrINvqTVV/B
7mwoO8dgzQkgoxGOWjqU2x3pHa53neQuR1wB/eRnqJ48cvqK2MyuyrisU9TVD0yqMK5w/e6oez5o
neR/7B0NjG7m6DudwtXgIhOnxbEDCUN31wRYirEzGtle+PbzY9pfQF0PebR+reaeNmmJCscrkLyz
q/aPwt/j6SPYNvf1AE0PRYZPUlAeNvd8NL5bXE6aiA0Te/luXqhLLg7ixgat4dkhVqjltddeLR8k
aUjhOqkTulDdJ9GARMpdJndduR+sh5sTHWBPffI9arRd9cUXJ9tzawburgnmWKJUj1hH2rqryVjp
DwRcUt06AGrMfao9t/zGa3K/EqwNoczN4hvtqYpQtGZsFvXeMU/SOm3+flVvvndkuTvDxSTMejrI
fYP7FixLFnjFedbgS8NTzZ94f7rCCUbtoSyoSpdn33ozzRcPM16+xhmhzP3bwLM0I0tebBNYVThk
+76OyxzgLpGpF04IFil9CKmHtHkK/2TLSP3TnXv52Vm7cn2TZUxW7yRDdILsKMAz9YgBWtXtQE6M
HCsr3n08CDT0APLkgfveNKHa2FLZy4KZy1oSiYPVn/lf5bObXSdGKTXRpGHPGQM9qDLArYezFiTz
SVJc2VHWRHod0jgp7QNLYzXPoDEnOgE2TaNwYHe3g/nT/HMonmpQJAh176rhml19I1Q0tSh5Q0ML
WVJUErgmuCcIbrburvJ/hxVY3bMqiFiMJzJ1ZYCRV7fAH0nspbYVeDUlIHk1EeqNFVEInJ6LvsV5
dfvsmkauUUxV1EPoQiDU7wznV4gYwRlSWx5vtUREDu04dWHDZA9K3+nNDTI2j4RFg+Ui7rA8Dg/S
PHpLaAS2c78KeECh1cXQbfnQ/h4/dUM22ha3ydVE8bycN+2UpefC/pv642idqvJAUoRvRL3xWGdx
YzxSoVPsRm36Qz40y0xbyE2pr3zRuGSw03D2oOYrmbxDXOpCejdZ5GcRiT6IqfXmzOGrcfy5REff
zdNX1/Poj0UWacWlfy8kzEr+OVqto+9d5XuiP+I/YRHG43asjyjIG/xUXCud7U44GPn21AHTQgT9
XtPg7R014qtWts+9Vbyi88NFJrkl/bAUW2D8jR+WFVlz9xr6M+BT7453tgHkv/AsFijaGzaKV2PF
DgoG9/aBjFs2yndTERe14xWo+gCLCbu15Qep9dJI8jOODuoyhIQJQnfAabt5ejWwZKd3BBbp6iZu
5yONaM+8PQVNw49QkSIDfIjBhmNm95GbLiENFEwC2x5Om2gj8qkW9w4z5A29Zb8affhNy8/auPeH
5Q9nru6H5EfxJbL1lOxO9L+qcLmUL3Rh2J1YNxy0rBAqBMP4wd4R1vN9ut615hNVbFA5z1p6Efw3
ehFjuQcfZxTke7876fFbeVw2w+maYVXB9hQgbqKdfy0bqCxX1Mqtfeg+9fQZ/UxfBE73itjQ6J8z
fri8btarKe5T2g1sXnRO0TCdPIfxIwuk+0FTvqDM9+8pr6hNyjbggHbgTOhRPl2JcPf+S9mJu/9Q
YcCoGe9QMn5SnsDFN6bQHi98vRh70rMSl2I7WwD2rDsMMKN5tLX7ils5TU1w02iOIHhxq2xpacFH
9QKDp1yiM3wGgUZjs2ti3hGxvk/URsx6Ibc5MGvoSnMf49YWYqzmiaJKWrhGJmz1txKKLGiwzFGF
78aIbDpwh2pDeviZDeTrcPthNBpIokFEkH8VeQCBVDMCw3gTPjp6VJ3EnsQTctXAHzj4T2O9x8hg
r0H+htKegoQ61qxit/+gsuX/xS9TPXFCE6Bh3LwkDHIZagS+RjPr9n23gGz5N7qA3II3mx7sZYrk
HPG6qR+KzsVY/7p8bKkg7e+aNTMbOG4RQObISBil9PpVt9QYVWhD7auO0IKGEzqB8oVAWd5xr3/K
v9aV58N395Qcxye7jvI6mt+yD/6wLRRDzOvhfLltRCWoy6iSwfqqv9F4PnnNmR4dZ2KRXLt792fL
+SxJHi50P0W0jhGEtteKcQtb7T0lI5cMXA8QMThAlvbgNCT2MBhwF26CTwZ7yAZOtJYgVybEYjjh
mnGOqqZD4NIcJZVCkvdHKxDugD0zp9ZSJthIQHQB8cFhj1aCcN+oNgYVwNEhuxR4ov5gFj10pERh
FA7wB9IX7rdjK5wYO+8r9Ve6gSRDuVf4gXPn3/TI1vycbEeJygVtpx0/LcRC/5YfNfq9Kjbv9JQv
k9QiHC4UT7W3N6lqCaORtx0DPiAFPtdwUwXTR5E/Ff8SD7c3PEL8tzeGH28mSHgqbJ5IFgnHhm1Q
Hi1sHyNrEc0gCRgWuhtJ6g57TVhbyGFRtV7Bm/rP2GP4lbyEnLRobR9mPGyF2XOfh4A1PbvTe0O/
UWzmwTX/RunvTTs/L2KJuvHVQDz8Zlk//jLwrrHp3aNiOswI1lZFzIGBAyOe7au3PhGul2nJ49b/
U7fggruCNyojq/Oq0UiZaPphOq3/PGbOLd2rbtBOjQfbjTtb4cpgFMwyUsLDI30hYE0VQa9NKCQI
achYs1sZpDjJ9SbsIAwu/wodNHLQhO5qfI/+Pdb/l24jYpK7aoIeARVJCfg0HED3UqjmlvGoT9mj
RerXrOfRc36PtzUcPHkau+1lSYzINRL0dGcfTS2daRACxSXtiquhPMAi40Us6skqw24sjoLNeqna
YEqqgNZGReuSi/+uuU/TwOD7WZ50iLvHxY/wt+OAWI9zX5OZWAO866goRU1bR0nZxtayGoFujn+J
0atduTwNvj7syi55yqvqbTXphJHV/eFn/4YyQeK8+hoBdBTblN0KbmXAtGPA6ggEvqhr8uyIEjph
2jyaDnNY/N130ArkpbOpaGZT1whHNtv9nBd/ZmuhN2m1L+eX/KCACMsBF3bOtckoAjdffluvOk9q
fGjG/qAV2euwOpDZjULBU/xMbQ51WevnwgJwxsbTjCk7TvdZDoxm2AupYqErdfQvafPfyh+nOhOZ
iArrtchbnCjZpvHeY9hn7BTT4BNn8omc2FqRuDRry4wn/28Skk1TFK/SKUVsFajCezOP0Lc8O2b6
kGp/quhe3SJsYYHU7UgGyYewqodxXMK12TDd0pnUAfvsR999MJreuCceAPQ26yzNam03SlzX9laA
JUuZtoJDB7IOx3xLDMbLzpgGdsL1M3fZ5nF773RJ0JCYHNKRMTFPZOq5Uz6yj5G1XfnUwj6ntbfU
B1P+zMjkIocnwZBs/MuIylK5eCTLG+kn6Ya8erRHevlaWlRMQ96EQzdjnxXysHUu2WOtFa4r5AQ4
MsxLgbbMnQgmQzNCOWxl2JRZE2yl94p1WIRd7aVBRolku1Swhq/svS7yfWpHuvKfMAEeGSKs3K2r
42S7DlVX9u5nfUUpwUG/ynXlpqUqqnEkVWbxDnSb/VrTbxgkUpF8h7GBWRGhDBrxRfQ25fcobKZL
6h5KTGuJn2rQl8AuuZHFShYX36LvrTGYC/yWFmhdzKGdWGjUxH9lXdO6ou3O0Kb93HKbI8RPJ2a7
DcvLHA9dOz1adpbd1II0cxm6asKKs1u9ZplYsaGYFVC7SE2kc2A4AWQnNzAK+tl1VmwMAorkNNGr
9voKw4V8M6zmFaBhPHu2SZK9uwTeshW8AVA0V5AHXePT7Wv6N09WKmwaTgyapcDHslPnEJ5naLzO
s/cGoiFhAMYy60bxb/bgsVv6t55TTawoRlvIc3KYuQaJjRN0JCqk1LYoQ2YIcsN4TR8crTSCepHU
GgQCJCYd26wwOR4L/exB7AimfGt3ybC8CJnQG67W31KVOOcHeSqwaO+k4eJ2cKtfSfjizl2QoZp9
tpvQC+1UQyhZNdIjIExDAGdEiwr9gXox4SZjfEAT8kgmS8ad4cbrsFyqkfyInkj43TwvF3H77O6i
PrcKB40qOIubnssHx5ycqjd3FM8LkLOUnJ6xwV1kzkUOg7WLzMw17xNv/Rs7bu++LDmZmSo7M0RP
3yXDPuVhJSgVNOYPKxuKkw0ZyTHVZ6+9mo08sMn9Obk6GhlMdb0h8qTz2dmNiRsYKa5MGwpsJ+nL
oiiTVXG1K3NiWI4cmtF5bPcN79hNTk9XelfO04NXrle4AAoBOo3eG+GodL2D9Wjk5ZtGSBNkkQwu
Gy2aZOVXmtQSW35xdNKmOg/G+r0WOVaFKuOT6fdiAifSrBI8w/Jnk9oTDcBh+7F/EltxVq7bQ42F
BVdr1YeT0yhgpJ+szhtEXDtHJSEXSn3MmaxOBvoBgrjQYhUGiJ/JADbpFrsukYDjQ0K6dJxltz4Q
tGv7NsUEEvGe2NqD1lUfSQHVV23I6vWGytq/axI9oR7DFjwRxxk4yiQNpsxJUoHquhrQHiQhqZPq
m7BCye5kQIuiTu6Yed7IRdQ+IvsQ7m3XNvou0Fv1uq3NftC9QF/ks4Z7jKs9jV1rvCVVCI9dtdzC
ouMMNJ35uiUO7di5ftsG0Z7StX7rcSotHm2a0W52BYYdy3bSeF5pHLmGfu85DDQsI7ciG0PrDHFQ
7+AMmorEizwznzVf+xwoXk1u3QklAaHgJ9l5fSCk/Yb66Tpbxr9sGL8EWvpC7wlIoB66WXksAd7D
hviuM6m13pWgA6wyrC0d4ULe4sGTq/9ZruIUWurPUdKURLJxmnGaKyzeCg1xVLTtaybF75en15+G
WplSkc6XYav0pc8x28r3RXLlr1sZ1ZMNy4RCrQRcFOqSy7bTYF1ZJ3FYHiGT+JHR+QXF0gtwkPIy
58MHR8gWa1bzXU3+a2p22mlUd9lA8rfemDSuK8GS0Zk220T9MHzH4YgPN/ArQHP+VF8aMAuxv36O
ptvEuPJpweF1HucK65NXESeiRVZjyOPi+N81wIkDw9smX/COzepnTeaBnXviDl08M4d8nNf0x5Wp
FjE/MaLOpLE7A3DYBtcJamv7qbKJDM1GRVVWjkfYDm/KkMbRmBK6QTY4aEge922xQXiZrpIDI5IZ
J2m6cQasnrj4ov1Z5uSoGoRPZkcfq0qne7fCM1WzfGw7U0dckHRNVfdg1MPDBsfJNPmhaKs1THPc
dsYxcXl/g7Rfh5DUyAMsoKhSHpePTaCIcJfDlGQiSCrCWOYEtQvra7UfOjPRuck7n0mtPU6WhYOt
fSev5z8kFWTZBgws0FV5ZU+UuOzCzlJLuDHmcQyUP+XA1KMrn1HP0CKRCJom3/2qFtuOyEalrbfu
lGj0wBu4bjB0v5S6+zuLBBUCn+QWasA4UM+Jx3UMAV/PnVtaXVZxQP9tRo63vPgpY6mhNb/nDAyE
O9ZfHeKimKBvsp3WOfZuju++p5fbVwkjdHa3JcHy1cLOYnxSv5Wubh1MoV7sDjPnojX3W95wTnY/
ei2nmGN+DtEMvtv4grIC6tdiANwZDFAdVUUWAEfaQdQAambAEqgeYHPd7q61nsNN2wD4J/B48Ai8
jt4tm/0PT8/T1i0XV3mITtzMDJehjbSsP2MGUoHcxtugd9jCCXyDTae5ZPBiifSzrH+hjVblUh3T
7jXrG5wsXbfEZtmiDNTeXCg/1L41dB2CMQMlxBCipsHHX3F+Ff2+GGn9pcuh8cs6nDMCdpt5RldS
M5xb1yzdl9/26FQY3+oDIDQNCkkPRM368rj3mhoojmVj7VryppNKvZkRyrxLZ2wYEBd9o9OCZkl/
W8vgy08tnQGijYOMZp+mcanBCGxgbpBUS9bgPyTe+OD6qcEs5MNeSyNmMMrN0k7evda57wadfkUB
ncKHgUS7VQ3Dt3j0x5GbTN6/bZkgnnO9QtKhR2rCGV1MZuZ6sSu2gyVI9JuW4R9IG36LBFBBwfgP
L8aEzakDnE2/yVKv09JfVFP/k7l7nZ3sgjTpt9PAwic0++vzUNON7Ww6JamY3ojbzneoD4Il7T4s
j2pykyZCfuejFRN6HoamHe1b9GctbTggZGLi6NZwHK65ye3WdtP/m1dC7Fx+z9Ir1EwimW3dNfVY
h5ZOq0BMeP5WzTy22b95+zAKWO19gtirlW9ZfW7M6jFFxs+9TTD/H3Sioj3r2InbEd/oJeEoEpMQ
INwhd1CyU7nKGiOdmaKW1rYNDsZykYs/REbL5bnI7c/FgZCTmyND2vZcNy3DdQupf4P9VB+t53Gd
9tXmuEFf0esf8w5Gc//aVi7OK65sg82wqDL7nR2XloR1Vd9izLX23SMRzkRaxQtRbewjK8m4unNs
vRGDLcMV1XnnritJlPRWHKg0g9qFG/Q8c5nw84PpLNbegmA13QzaE5GCM/Qr4OqMYYS1niZtVBdv
Lg0mV5hvNtsBW4FAZuBkiHq1/Aydm+yRAdfMnXymNEQXn0WKxB9tE75Gd/vPIZ/wlLjiaNSmdtBU
+bVNrR9Z4NqllhwJixU73ahppldKoc3jWXcq0fZwYtR5XTCTEk98IfWruzpOybUCOBhtiGw8BwlC
Q+5nS3HWl+4oUd2f5VA/2c12FFrfxvaKA1ub64Mzl7d7+F1vbHRY0+kL4WEbomFdDtnYUinMGtnx
TtPuuNbu6lm6lzSjQYfC4MEecdXNdOnglhEeqfcnn7ji0+rM9FQasR9Q4Wpdlp46TDCh5/wgwE5B
q2GgKVbvbBjcQjLhQ8heE0qCbXv2qxlDakrBDa+Y6QnwPZS3/WEi8xiqoD2cmpFGG7k65RM8Hc7w
LNeB2oUg0tN2jFJ7Kbjaia08OB4mG5Bmh5RWRjO39pNjr/MB2bEMKgzXtVtrd8Av8Er7tCXKnPuP
6NlQUM4f8Hbdei/IpoqNhA+sgNiu3WtiMeFnEL535bzCouP97tiWVJP3Ifs1Fv6JUlFPCi5bJokZ
tx9RL77aiZxxJJdHaweohUDEjfYrgK1CGnLXw8zcl73xObemvG/77m9IlicEmoJ9jWOpAEe7M1rp
UvM2eOU35lhGV+asSjYr0zFwTfBvMtFBTaYrktVAgGNgPclV94+1q47sld3ZGTEyjqsIaw/tYeu2
lDpQYA/O5H3B0xvZrIpkl99IHnPah02Ri3AzbjFF2zxdXHM6pE7N/USr6AjOHWEwnKaJPhA/Nskv
r6J9K40qjfURhamWhZo+r8emSe5TsTGKlLekuQbk61QihcrY9dwqO84F2I7mdh+bbhLcdbAQsnaf
2oLwYZ2LGn3iSj1iAuWp5ixq5kyPZa8TH9D7C47muo611UPAW5KHUC+M0Zzcdl8E7YPKBTbp2sNX
P+b7jhQTZ9ScL8eiHVGD5LaQI5C4BMYEv8vVAzh6Bik28Ijq/WSQJDuVJBoqa2R+TXuprFamyD5F
qUuLd+JPOJR91UTz5vH3cutlXfTpOa+XAzp9qlbI5Syd7s9dmZ737p+JIv1gDwe9At1kFcO3o/nv
0P6YW5neiq7aepk662dGRivnet/aunsWS3pij7SRVecnHiL6gq7xgs6bXxQWyj0CLEDoCV0qQrfd
Yf5QHZhA082HAMYVwOGRx06tgtYINKSSlymRa2AsjPNsa/tzvNqPs2GR9BspnAh2/ssSrogrm94u
7Y92rr1DhSyopasC8IAXbwO/b+cSvZqY6P8nfzxghkuPeYtVUPC5nObkO9TEStIQyxc6DSRTty3D
vHJOAX5QumeOO8EoR3i2bfO1sNEnua766TP+2eRb9DmKhQI/I49TFuPtIqPXUV/bO1cy09ZpgaS9
efI1Os3pfCPzJO6ZC7IKMMi6dr5C36mWw+AzISkWfEKJkTHb6aEjuhtTXjMfGKEjFR4k8g2m1o7f
TFcvXRihMFhVNq+Wn9DbIHSTVmT53kPGH2s0UWMRYQdtolJjQuBP5cOmoTzLlXh36FVQajkHb5WR
kXFyO8zFEqxDMNy+hH57aE0LSp1AYr0a/3NyvTz2MeBMCHDJymUl6a/+nKzXcl9V/S7Rq73t0jdd
y1yLHZqHCFdMN2yo02j2e4hfEjmSzd7tutF68n0Uk9qcdIdOg6jvDWJna7DPZqRnskbT3eOpHmjt
uYwHNw8rsuhAbHZ6ucVO5ZEhnngmgj8fnXG/7QQQWoJxbDoYM1CSoYPwMCCASZxlO9Xpf2OfVm8c
ZvAfFrCjtXPTHsK4FtxTzbIRB8j9NBvr/7F3Htt1I22WfaFCNnwA0+s9rUhKEyyJkiLgvYunrw0q
u/5M/d2Vq+Y14RKNaO7FRUSc75x9OJUmPtesGB8Ga3ouYi0fwmB44FvjErZsyQCvfWXdl889KnkE
VJuVGaJJtCcvUKzhXjK3mJiNBmrSzDLM4myaUbavWm4SnRkf6f2m3r7cEUMo7kVlcLVj8DRE/xY2
WcpwXaot4EPm2BFxbsttX0eFXg4sEaScWbkbnXQwJEb0gqhxcfhXWOAIDrA3tDH5GMHacCVyOhaS
wVGfY+Hj6GqMrwr06IraVkpxHfcTt4OZ+geOGqazrW02k0EZ4iSw9l4OEGROWCUisAy513BhxHG/
GQQtHUq6q0KYj1XNQb2LJxLmLcx0DHVFNrW7mF8lIy50aCPqKErQEXaZPzYicpEfMa968/Qqcgvy
AifMT8Zg+tDjeMBiCgr2PijKi2YKoOOcuAet4DvYA+0ROje2i6XGDv939Ity82fk6m95ov8Ke/1v
IIzg1lIk8X/+b+7q3wJht/jH9x/s3IrvP/6WCVv+14+vS/JL/EEMLHSo1/WERQjR5DO/MmHOH/R7
eBDsbdMGsRguxSp/ZsI85w9v+Qz/0fU4HC5Q8z9TYZ75B3U1tDJaWMYDB1b8/yQV5v1WMmKakAD9
ANau7Zt8u9/hRRZn12lOcdX0g8PsyyyYrWbmo9EzfaiBFhZWD8ph5uCP0ZYKRtb4JebF2m4mHh7j
H0Pel2s5tMEFy75Y1XHtrH1utrJow73M2LKWknjtLHjB1ZB90hbPGb4ZTh7NcWzqcN+6nceWOru3
8I9aVnRNh748F2qBJHlYN4mlMXi1jL2RGD/8hZZNzG66yqzERyLqdRrF8ymZgg7QX81krzHPOmNR
EpLAgu7s5tn3gI/6iybkZeI0JRMmkNhTh5JXKYkROnO9EGGezqO/XAt/vmb+mrn7t8Qdj+5SmQjz
PfCdJWL+9+Cr6c5B7QRMowjW3Ge5Ra8zVfCbqaytR0ZZEwVHqxgEbRcYeu12yZvt9f1mbjEDmFnZ
HNrE+Rpa2dUux5dJFNM//H4+V1j1F3TV8uwTBTRt8Om2Y5smqcS/BnNndhx5g9zHiPyVsBYzO0/e
kQtyzz27k05KqOdhbBw8rPcYB5BimIBRAeHLpz6oqCccAfjIITqJpC3P3psRNw+VK21G9NnCFjAv
aVi/zaiqRF6W55tULWPh9ItfteTKUv/u4wrIB33RKIu7vgOPpe3qs6nMI5p0j+oNgFr31HvGO1ll
+jCNeJ4MUbMuNdahc9jztKjLNztxSDizl5bMep48X1lrxVmz8uaO0nLNIb2Kf7pDZ9xKD54+gYVr
RHL8Lh8hArNB8uTSfBEtVGEteMJEymI5dtHp4wIpcugQ//3FIXgN//7g+6FNG43wXOLR7vLk/CWO
WUhhDiKtI5xMyJxe9FSlAWgRad2X7O/PRCMxzLagRiwT80ekQBvV83OeiBfHy10GgTlH9ySnGN1H
/oZqUaytfBJHJyleQwFICSoGRRz6qErIvGMQJj71xUQzCgG90WnHVdqA4WoGJCjTsCAz6e67FJCx
y15bbBlGiyRPLNZaEKBgjqJMVdybXnD0qSQ4Qo4tb50bQrWM0MrnHjso452WhGWesr3H4NU2dXlt
kE73hL9/qClOrgC042uq5WeXPvS9UXbvROjafRVpeS2WN75EK3frKYbc5FBwKZkWkVw9hr1tH5rW
kruWLtIth5tP+JdD3CeTvY+gn0FUk8yREcX+4YniCfm3Z8oP/NDyqQe3uYv/3j8zOu6QWR3jYAQx
5CjFbrMllul1yX2vHHJ/oXPvDsNrKMsbHbRi5YzkFUUSXEl3M7nJlca602DzGueZjqVvdljDhPSr
WzQxBqnsodmS+fHRciq1lYbTnXmaGfK1zIc0J5Fjxd1p3YQM5SHQQz+2EK/b0DTeMrM+j8kEIgfz
90p4UXUM4gSPdhr25yg1nkFLFvyjPfkjica6brqVEWbNIcYLlfTkdR3NZm4yaZBL02kZ/aKA2wfS
xc5RRdt2SZ9oD3x+nsLnnLkzE2PwLVhYeUnhqEjf0nDq6YDoAXd63aFzg59GRfSkkhbyczwxNcv9
eFcW1vtsMtxyBQ4sj2BCE2GwNoMlRxLdUH8SUpPuu+P1JuHLcSBs0Er0c/kQlYAUE3M+52RlxwyL
Qx8GLSdFD/ZdSTlgOPREGb1FVxjnELAiRuXczyijasH5VkZrrFubFqCBTB59Bdj2dXrlIueM2chD
YAzuo+6cx7J0vkllPKeQrBm/GK+0/YodP0Gt5hnrXNoSDXNNhACITHjKTcacako/x62jzh4IsLB1
U7QdHL0NOVY4wfzMwsZYgZL8ObWjaF3H0w9KLahFNDJeuNHWBweLdsyvGdYGzc75Z22DX5q74IdZ
pfSsNGLfV1F9smsSZWLIJAPlN2sZAjV2TY5YbUbHY4/pjTThqkacmPKuNVytbBqf/Na4U0586Ieg
eJK+3GVAzIr+cxNTPe4UBhoBk04nh0dU9ZIbRljt88Qn+lsV647SlrVyO3muTeO57DwKT0c/22UD
CDcZD+Zt5v61lnjmRmGdaotmRRd9fpVkKt4InDwYhqLvNCtchk6Z+6Cm2qFzLn7X1Yz/0zd40zcX
oZdo7GpgRrZOhiObHvup95iDtSGHbC8oviazw4CQtubWZuI+G3S/+XZ/LqKD7bbirhqerV51oFWj
N+0P725kE29YrBuDz5ab4Wo10OlKQgXj01CLYkkZIvGOBIMCnZ6jsFQwKTo4WwUeA0oQe2M26Yyg
qDj+ifABMhTkEQSUnZuRSpyK7L13w1faISAvMtT2nFMxYxAT5ZrejmcUxFvmzP/Ucv+xHPx1rbZM
bky+4wYukGg4zr/tJSpfMhvysBco1KGzh52KA7U+VQK9rm9DtKAufO51zUQ0RVciGs9LRIRXoxDp
sa981lUKlesotk6uaz5Qg9aeFTauUAGhh2HP3XfP/mg4pz0nPCuqbKAhaQCAU34hUjuRt8FczR7S
ujpJLhbJFz1curA0FgdLVaMUNLn9KEA8dhSklq45bokedphl2eVhMjmE3LUphSUG1P3oPUol/vsV
9fdqWJOHCIXH9aC7Cd+lq+a3FTUYCJOXA7M5xR2XFp2VU+EQsyzudaojvOc1rEp9YqPj5KtRucPB
zku9k7ycd218Sab+W2d7X5nO3GwDn1PsgmkUuf1PwK3f0DkfvyjUnMBjDQeC/vu+a3KMkl0GQ0Tz
IWoEejCZsmfLZoXJSi0xoyXjxQUh2hpFuxnRJbbl8A9MlN9rG/kd2JVyxmSzzM3ctn9jopiWL22j
R8BXTX1EJxrOFe1eJQHMc2556iZKYiopMSZgiedfuwfaMpqNt5TZ4V2ZeXXjjfcjzzsb5BtXXVLg
tW5cFMLlCcd7hA7qMFqIOGbLnJp0qEnhvixCtHiljFOxvPn4F1d8u/cILZsLC2Je3gzdaJ6qSXOk
GBjhAzuhKCiZ7vBbGCdbJYxNqNtw2FGu7KDuthTEpm7I/qESZFqK5OS1wBVBdTAbj/GCyOHOr6eN
tzRs6A40zmwE+3+4/tCKf9spWBa7fbb7vmeboGCXY+Bf93TNCEo/NvDYddr/lndYRnRD9muckPDK
4tEpkPsHTiOdQxNPP9CE6+fNprbSV0xqxEyUoDU8v4rxpJcujTpfZglTerHSKtgHk3qgaPMwJcOL
oPGKOY/6Wk+FWungmc4UYcXhJ6YH6DbYCVYTFRvrTjxqHA7rdB4RQ0eS5N5GZcxvAmPpaE/Hu1S7
GOB67+viR9hDmw0QLAj2CZRnmoHwOA/JaR4JuzoE4ncszeuo9SyyueGpJOm9pR9vgi4kUyaoLfa9
cPSNddymh850W4CzrCs9fkQMabha/bspj09D7rw5FSYwO4O+Wu5qN/lapQUAWyw4Ad7PRY8Clmg0
72ogduqmdYY1yVq7nKZWvj1xlAsZhPEMEI5k+ShD7ttOaz+5CPMzfB+JzsrskWUycBEqh8oZTrmx
b4Rp0MPS/mz9HgmxR6/x2/aShxi1Wk+FpLuIgEUZoJPOIzOObWpmfAgFvDfV2zSGHCEKMPKTt/KC
3lzhz2N4HIps49O5XDYosbYzbHWI95xpY09WHouZh0U7r/JbiY1S+ajdqaebbZ++dTr4nlntO8SW
peZTuKeyGwmLvviJMQFCI0Mgo3vbxbBoz7AtsnDY95amC6X8zC8p1vSyGnfhe+sx6ilwwAq2Wyhj
Hr8BT18Ex2Pr0y3eC5Ge/GvexqQXWlIHwiMa2YoHw/fok46dhywEwWBlpDgcZRzttPXv4xdjdr70
cpmuuvAHnenL6JFeyLruxiryyNPwjVUpW7shEJfITe5Fo2dcTAU9zEsMWzL+xdUDWwBUEr6Isnpw
g+wbDUDRrpp4HPEtjRsrCr9G0FVZSfaSgiN2R+2x0DwhJd1y13DurmDXMJnAn2BVM2kQszT4EHmn
e9jdLSbsLihhjGv/yQyq5zJzm9e+0a8p+W7teUwn5kA+13iDGbkCX82HZTjWYPSxNVJxjj++DyGI
NDQ9sykLQl0yh3rMk8ynZiTr1uHEUNy51LTcXsHcEVYZQ+8HLgPJdiUOt+4QfOnQH2hUwXmYIMyh
0B2ziXHsnBGikRWWcZuXVUZHWTc5W/g8ipCK6a51QzkWF+/ZCTGgeXN7lWQZWOGRtnsaopAvsUmO
+Ott/77SZvDoRnjdbGFvx8IIHmVg3zRHOZTv7/QuZeeiRdWVtpRERJqGaZk9c/ZVM4GwgjYBRwb4
jYd62pnxeMHUiunBGPH4WJinfegwmMFQgJB8d/2IlF8tc+uxtMjTJM9F5YxI52oprlKUJ07N2gf7
tarIkyRkpNLEiLbQWLZjTi7VQC0Itba5FLvqwc/ENksBfyKIKgC1wzPtBysanN8wSj5PpRlCVyOz
yKh3JPZ60rVBrM6Q+cYN4pMeCSQk7ISzimY5DHdOSPK8IrTeu9wmG/1t0AGqLftXEh3Zw2Lin6d9
32CGanS+EAnEyp6g6VaFi/8Yh0Yi2681pRb7irN2Lsc3ixD7JWiq9KT6cjPVFhZ4ByrQyAHPZQla
e1lXY7pBXE9bDKB9iQMlr6vpbOfMhBnyomoLb2JETnRJNuVtptYMjZtmpZEDorL7F4oVt7lJacmc
Rde+867RLDv23vh3UfrgwecpnEM/bunWBhbL6ATne1Ic3BsTjF7Va+Y1KbVMawMHHl5uiB6w5Ahu
DPAg2nDNgT5m9xXcGWKIVmy6eaiDGevHIMPlWV2jUz5wSyKJMumvbuidWSj4b6XiGNHgZOA5x95k
pRGBhIYom1S8aCTE0pCgdsyxqoDouDEpB1kbNBaxGes4FoXnwKyuXtiTNB/5a9vwCRJUvlBuXqx5
yWbL5vLMqWy+sVKJliQXa9DK7m0Pdp2HAjLJB81ofe1NHGgEZaThZFx9XXm71DYvHqqQ5PHbwgJF
1kgCziCBcaK745lo/rvMJm7z3uzsGgnKW8QcQRbXQoCXqmvlEk1kXJ5Xpjph8/npj0LDGCLdABom
348n+jbkI90J88HBZLbq83jFkdre6xwvU97l1r5viRwOTXkMhnzvYMuRrfnGYr/xQFOuDWt6smr/
aaCyZGPqivOTIYEU9hMKCNP+KFCcCFTHKb56Su3B5dzAupr4MqfbqXwxMSFFFftz69XTUbHKak7a
zfC1oxFBrcIG4QeXLEHR0mIvbd1MmW6jxACeyQExHtFBe6OS26gb8GdX5rtRQH/Oe/+Zagg0MTsI
bgaM7ggERpnhw8LGPgPeY06m4/qzlS9o69F+cKbw07j1GXHn3A+PSs0XUfG6KfHgwKevyV835MEJ
myebdi8SQS5rib27WhAVyE6CJLJviJajgG5PAySoQ0147qOKqiO44AujeoDU892K+THMbI9qon0z
LFw8ilC++1Zp7MDVl9z03bXvtPejQbFsH9ifG6QUCc43qtyZpDn6XCpnpo16cWYTcBpo3qFgVzFl
MqO38J12px/cAHrsLvMPEfy0tQ2TjArGpAsxqwQ4wTTRf/LsBbKWDs92lL+LjEU4i3cTBt/NOAPL
ngbKhDMnp+Or8b9FA4lPLgD8uQtNNdJOcUiacjkBp1/zuH8fMJ5fAyofB93chz4BJbMuWMbz4oik
61xgaMLwA7NdWj/KaDC3hk+fjKG6gYJF4kAJxHJtz+6WO+45zIEOVFYwnoaoT1dQXe5U6Z3FMuBk
u8Qh2zLo+YRHOeGnNGjx4iymCTclL4H5MvWZczWZd66dZgnvMbFPdG0RpcKZ4S8zWDVd5jjdNUXX
EbGciB6XrcvDYo5PJECJAs8xWPMyRpXnBg3pY60CST+3wBxUoKKbFm0MuUsC3mtxZA6BUyGamuMn
oy1gJMxzi/dgjlYCmgCoueU0dtRszne9j9oaIB2slT1drZbyC0SAB7UUDxlJeFe066Bv77XOvzHc
pRKmbZlcGngIrPyM5njfOwx2p4ROFaJeYHWY1/pU0zS1+UJ7ADvTUJo2KAgh1iNz5jYH+6NsYFSF
5+9iq5k2tmS2EIiODWumfYgB1I/lGZzSTr44yEPL3BOqyFz+hDvVnFxnz30dB6HQr7oEUOuTsHWq
4I4yKM7YJUPWfAJdojQ6VxYw7HX0ua955ViKTDbOwHVCm6Uax+o0xPSqZSQ37ZoInBGELx6tzVas
owu3m/Q81S2vSt7DwwQTyIADlk6g3vVUDufWneINHD17vTMjGpuwPvGYYvqQ3jQ+spR8s/zGYhKt
Qzb5VXwAoDEj4TVfplEk5GwGTaylnU8AvVI27xUFkAwxY2igJ4/WprnGeA4j13oOndY49DRjIgNv
UlOGa+AxEiVKuOC2txWmqD0NX28K3+qVAPzk5eExmbNdZ0xfBlsNz76UD+n0IIXzZLXGEcEp3iVG
gIm5br17OOk7h+1G2ns4Ro0clnxHwoph1Wc/BQbrOtUujikxsyz3mQjHd5P0CTe/7KuDF/0gl5EK
UkicsKTQN7zuhTM99sUEaw1A00Mxh5Bj2JGNI7lAhg0cbKYatyGGxSP0fNoMnywOXrFCG5mKW10F
hMmZkRzDFAqZEnI7FNiBCUzUXHxDQjC0K1eJPbZ35YTKyTr6w01uTQBmXOK0Ym83tddczju81a9m
mNin2AweKkw194HAbomD8vTxK3iz99IVyj+6yFTMZALoY1uXzs67tOCSmSgTO3ezi8cBHRxbNrik
/gVnD5OQMqbYhWYly/ppQAAMC4+5d0FRPQ24xD/TFn9cbmffcgEsLG1hj8SR6+OjSVd4Jdor67Lc
Jp6TbJJu8u8MWkT2c7xMdtpHt/LtGxRwbFRDfrCVHg6/viEVpJKovPizMbUQ+a7v65AKWbs5+4Np
72unfugCu8Hp0zynGj5ZLmtxlgX3TfIO8OGWucHcX+kQy25JRa5YqeEos7na15nhHOekfIXSBNfJ
7N9jU0HR+FG385ciansamtJDCqX+FBWhSQsWN17J2j5b8q7lQrvMZgpCuQzMdbH08328SW1cSLOJ
x39mjHj1OuNTVvlio4rsuVYzrq3FupVzusaPYpLSD4r5prJFimzRUqcJZxw9ZsUjHrnXCMTx2ZqY
bfJnG/vMmL955Qip30use1Nh4ZghukVVzUEx9EkFdMvIP1pKRwq3ufXm4O5HNZPNTbjXAKFTe/RK
pmNUkx3aLFUbd+qObOPqZ7sjnmlZd27IkdvMeHabwvk0VdWuNGakZ7fsaBzn6GYZuXVWJbtLacB1
yJmYAfQrUvWcYkjZwogFRumh90MI8fpw64ykXTJttHvulCBjABjbFoZsu5vuRsEOtEdCtFnlW5+9
pY5HMCzlpUv9/rmRw0b7bXw26oqOdDQrCblnY8UqpofLbc6N9OeV01UOjAO48XXuWi9lxOlTOyUu
tQRDXxq3/c3OmpfQGbP7rK3blwne7uDkr8sfgT1yuh/IxEKKEs960PFxrqbHepkPZF4Vrx0PYs0k
sNyy8tqXRnWXekA8STjnrDSSJ7gNyldayU1LmpCUnZdRieki1zwF8wZRNNx+aOyw2hkPlCO5Xx9k
86h4V3f5ZtLdjXxSuU5jhYzf4cR3DPydeqb6Dlj6go4BqGjhTxGDFhttRYeKIlfEBa9CLxZbEVQU
B/a+uW3tTTP2j7zORsblimguFkUaXToO/2NhXVsUwU2KOYkI8LVxgulUai6YyvRxClPhOw4F2eZL
FbvcVkOIO1VXTM9zq340vhkCeWwF5KiAF5CTpquqCMdjL+qr8IzwvnAxkVK9CPyGHUoXzvgZA6CQ
oaSJY0EeX1Voc57uB7a5HTDIfIQX4BKlSaKM4Ryq6dwl+Z3jutldxM0LsSoiQue4pxxj+WpwB7rr
SuAF8AqUQ6V1H99kon9SOQz+o+upNInUT2UrAJ+RfbMyqCCWjCzYIR1QxgIDt9kM02bIac4anVFu
eGUcdVw5n5yuuzjz4nrSfP8yC803zHbcr4D8uUNcPoaCNKIAgvjICCzfGYqaODeO9lWTy6c54eaX
kcgwXXf+2hUWZ0DJVe2b+c1RaEFpp4oXRGhggglNv4yqsEDXJCWoddpnSW1uatdtDqZOdlWnp9cM
LBklAgSEjLnKD0WVpffh0HJEAhn0UcXeQmqPwT4+OwNnEa93t3WdBGCP7PbS2nbFUnRyG9t4NmtS
eNg1P5uz69Dhkp6ImOA3rExO3nJ8wDPxwgTL2o48vNzMxTcjhsHrl/E+qtD1csHmo2q6eB8O3Wcp
CXZXDq/wysz5LqJmLQzHdjdwk183qmSWPRefhJt0R7oeEB4l0zjThlDAPOoSlUN51uanqscx7o0z
hznrNZfmY8ofECrLQRSUPSZbcYyT0lhPUxjigc5gW1nga8qiOuZTgxshxxGfMjlsmD/EKGMEXJmq
sx434bQvJgVuQ9X08fanjyu+CwnOKH8m8WdjkOcY9OpGxXBJ64XCQEATBlOQA2ZhwtoQodk12MLy
GINlNBcc74bRAy0lICoMZL3wg+xGE9syBbmkw8t6uHVZfTfinjzXbv0eWKtWpeHR1qyCpmiaxScc
bifMyyueE7U36HmDKrvDgeGTGhEwz/g7fLMwj/pk6uYRW12+5tY23BOs/NbPRIAqhp6jAiLDd7go
C2oXnjLEz3rEUbzwARhUcWLUZhRc1LgxBTWIaU9KYaKJchCcoiBIqrOVkfwf43256DZBQtlublyq
VLPT9yxzzZ0GgFbfPdjlyO175mEzvIIiqbyT25LxmT9o5uVhcAmoISBYJPubpOb417hxworL9sje
o36VZ2eCeaoKrN0RjmGYosx7qrY6uC2qLBL14khcHrFoPNsOdoJoAIEURdAI0XzcHfD5g4VQhPAI
bHf2fxalco9eQVQtslVDcpVnpyreqt607tpQPQylq2gKb48GeLijxGQHMgetpJ5IwuTe1bAqcbUI
haHERSztGDrWVEqn67JX8jqOxNYYRNZrv87WyXL1aXBnvtPcdULWOHs/FbSFwNiMbv7MK6ij6rJA
dDqPADep2Bo9TkrzMj8dxy/GcqE3RnGDRElHpQPprRbhvXRsIATOUvPqhaS+08XKaEXQ/OWVFZnz
rbYZchR0BOamviZ6GpiTZ8PBrAcXszBuk8Z9MKDiMO1vDoGD/7ifLFiYwaz3rsnQktCcIsKbmPwC
saNJJZcWubjUYhgAFG6w4+QU9PG1GwHrANz8jsQgjlEHuKLhHKxjHO9p5kMXYpEoXMQFx7giPJGy
Kz0crMr4Ui8z7cktXmKKNFZW3bB5mqJ011eZt+lSOCS6xc5dLjPRzgxP/diEXF4K7T7khKSIqfY4
Y7O8IeDo2nrDAb5fGRE3jyjr8ANV4bvbUSTtVNcuqIiLDMY7bE1cBN2nuZT+o29Gn7AoAYGF0gvV
CHfinLgcjhqMMzbwM8Uhaz1nCaKLlxQPHXnnVRLg1mm44RqRvxvUZONFUZ/aGBx5O2CN6GfrzU31
PgxqWCypE5yrcrJXKiSMFB98udADkGK23vTZaefyOvBz2tRD84OVU5rBfV6xxxrHxuEe6I47h7jK
9eONNM18g7ZoMUNPuHAS+pz97I1WG3WlX8aPz0mU3lmh7neNjW9onKM3a0z7tR8E5M0T710jX6zK
kZRmb7OJYGS3mjEjHELDIA1N4TzKCKjqgm622LK/uD2NLH2rr4ZynuLItw9zzH0YiEIrRjpB0SXX
IP/bLWZnHx2Y8z95QzLiBdYbu5x3JsgYVsinlPsE10wfHC1YrTf4sV9daqM3urcCtArrnEd0aycl
1CiT46hXQQXoqLU/R4OgKqOzb0L6/ARS2wD7umRbaBPYSFutvajRb1FqP0BuvVZF3lDz4nf3Imp+
uE2rPjcmBgvHacIDzqB3Wq5nzrmQMM3ymOCX2CoNFD7FJpHBeA+b+nNqZC+cSYNVlEIp7SGgWkCv
wPie49QHXTa6MM/pDjrUSbiw7lRAvWHTvjmEI4kpGa+5p5/nDGSk5U3zxRoQRAp+Gi466/lprGS1
iSa4II1MYKYZUPj0siEmlNKgngJy4jxJqWteUu7dDD6O2+gnTfT5J23r71kZ4661kCmCgBmrDHa6
JZoW4PW30oHrcluQJGShxOg7j2o4FUVNRWY/TzynoQPz9fscBhg92AltumpKrtK1q8No1UAsOnaI
Lj1njTe+WmUOL8qlM1QDQhriHIyWET3NWBGvjoWoXk6N9+R6xrhTuBI3NR17Y+o/kRR+66RDYRxx
tFXM474585AVG84jFKex042CYzqr9BCAkt03BGdoNp5Ok2o/NUU07FUZaJqknhqf/YIfUIpYz5U8
j1C1uMPxWrMZ2i7jMtCz4G8qzJP0IAczZ83ptffsO3pDXiSwaitg66u6l96Obx0lSHtC4Vsxpo8k
9kj9gQxYa+S4VXBIBPZ3vOUzUbCvRcVWobZYR/wRWyaBpAolazOMIYDFmMC+O4XI8GnxpYstpmwt
hzbXQY4R9PqVQf2O8Le2Cu8uqtjNkGmaI+9bwcUBObZ7Sdjc4YVn9XVwqLP5WlG08JQ7MKo64LpI
Vg7N8Kugd6Zr3ReveSbuJu3SVdd507pXYXWwKegA5gk3kSzbp9ml+sh2+luP55AoVuq0156OFNh6
pGfGmPRMZKREX7k7Yq3COEW68WdWA47MFfXGTdQf+0lRzpoSg2m6BeIgufnI9GR1GuzeyJXTITC2
St6GGLlHmRZMu/ZLCSDxWvlnMxVfu9h7KxQAuzTYqwnnRVcPtLD75i1tegYXttDHdn6XPtOGJC8/
uQMHqroYHsJRSjzfw42mCyKUcNzjwsFGBIRBV/Oms5fjyfDS8Jj0Hls+0pibZhJPeRO9+a0d8GuF
zNXH+N3o5JNAHIJ5FoBXizXbbH1fmi7D2d7JSBU77LGQjSa4a2vPZF1GQVZEmygUZd8brOTIfbGM
CgFVrFo3gXNv1KwF7CYFOwxeWzqA4CfLYM2Mlj0Ih97ZRonhD4wC1BsjeAYeXIuenJWk/jVb/Qf/
KEdOMbD3iYJjErx3W1WspM8Is4QE5k3HgZdu2N6ozLm2j/vAGfE6zfdFMZ0gX2PfP0HQMmRCyMS6
08P81U6tV3JcL/RKbMgJXrrcPpr6p6vafWokz45On6lzGNf/YboopHVO7iOQgkEemnFV+SDySrrp
kueEQaGdebeenqhfXsP/tdk//9m7Qgaw+FF0fzPLm56L+eT/b7Lf9k1Zff1//JdfDnvf/wNbD/0p
WMNMRiyLLeiXwx7byR++hdEltF3HwhHk48H902IvrD8sBHdm09TSL4lQfoU/LfaO+wdMZvqC+A8Y
413b/p9Y7G3L/7t/1HNdG4uN6yC94LpxXe83m3UmcTCWGcOhNDHLQxIopOkPp5Y2aZKA0UBgaDIX
nSI///rsxyf+8k/QOwJonwLdjPZ5yWapUYcWq0sbmYdf7358hpgIW23hmsGFsTVM0jyABbv8n3ji
WPLxCUxxgL685WvgulOvIuQBBnEHwVs6K3hB7YO5vKlUFK5qf1KHj3c/PvHxMadm/tugbj3gTbE2
ipk0KFAZr6KoDE6DSVUJOd/prugz8oq8l/dT9+hoU+wcAA2bCLv8OiS3s+MIJh5IKbEhabhXeJwz
GMln5icXHMPZWD5bf9xWyOeKIbj/+PrBR9Rzw5JzC3ecX18kErCDUs2rj3dVWp56pjcXGgxoNu/z
bZDoijQhYMuNsmjg/fW+z8nIMCiCFN2cAsxnFn1IBVK+D5oFSHCa4L7Gkm9auyTqrnGDAhEOYXkc
oWA9NCG4gsnFnG1SlQMumA+NvXdjGdp9fO7jqyonqo92y1j7Xx/D3lqCQaH7Y0ouWoTmS0dqbO8Z
NnLT8i6/oyYvWc2Hj3dN7cOZJFz464t7OQNMlvX9xyct+XXy/PzTWNLiIhCIPz5qZKK6NbP3OYwv
bZEm4HaWsmlv0XuNFv/xx7v/eiNGSljZWF7/9aGexfnM6sIsIvMIbYCcjKxnzbnmqYVyxxr+5Jdy
fBpVmlBTS51uz4n+Kcm75Jq0/BFDT9hYOMEXJ3Kny8fXMijp2XyCbZ68+vvsT1Qrj25DhXrTXj7+
9a83BCPbS90E4LLqsfs+Ll8cLB/77Usiw+7Owg/qyqEyIRpJm1rPA0eM740S5zYb/bc6JGNiWENz
7fMUB1AQe5skHgA2Js7+I44xW556nJtdygvqcVgCGiMdj3szzwGe/tfHLGz6jSs95HW+LPRs/6z/
k7LzWHIc2bbsv/QcZtBi0BMyGNQiyJA5gaUqaK3x9b3cmTejKu+zetaDcoO7g1FJEgTcz9ln7Wz8
GobEaNlc2P21DmqopG5bultT7c4aHgcbDSLaYRRoZnOI51cSFiSt+QkWTU74s+BBfT/6HPs8ErNB
mUQPtgjjFPoAjTfMTpFOKmIYBoRI/Wzdxww/bc5UfMMjQvDD8xg5fSo0cSHxlHXSaH8lxMPvQ51L
ce7is//7lFi8QDPsfl04GmoK8Y1WiQrxYaZMcxRffiRK5sMeW08xKa+HdlYJ81ohpTfijE4x5g0W
4TU8KE4pzHRPWJdI6Vh5Z5JaE8TLtPrmdBTOd53zQ4HQQf5TnZ6qAeqNNlVfpwgR5CIhzky03gyO
TdgHx1HLKcqOtOyhUuqd7nZOA/cU8elUamfq4zNibWATKK3tKQ2hm6DuoLLZhsDVFDikdMFfieMb
J+BfuZu1J9WezZMckc2cjPMD1xk7bTGBpsclyEyBsJmY2l42cxPq9yPZDQaCZXHNmvfzlM/zUhfK
gFtDJ04mQun4774g0ivOolcNIuhZtbns9VXrbCaiuUtLJHRtPnJskRXzZhR2enIt52LOQ1ovK2+4
qiqoomJ2mmvSWvt2zJq3ovGGx4kF0Za7fHCqDA88VA+kdfRIjRpxMCD9GONNbdpC/lgZIJoIN8hZ
f0IOGCFWX3JJJOt2KCrrWBIE3Efdi0Hi3qprfSIhDbXTUJqrbET147LpZ9jmY93ex2K2rpE1RRe/
cigN8FySRFyRBNZOg7hGZa9QyH4uxFgprmW7L7EQ7rtbKC5omWD7PSfPH1qnOf/+O/I1n0O/x40a
AMKoHeT7i9uqgmPTccsbUt6+6k43o4rTo42G5obtSbWNwDcgramqU1QGmP1NNSClzh691cAd8wsh
cfdsaYV3BnUXPFipPaw+x+QR9W3reoo0QH3/OTcVZftGi8yAZcdfft9XEL56f+/Ppr/XJoMy5s++
PLLd1N8n2k8XgsI57v3+rFTwXwd3nN5VEo2rSqvjTVm7JrluavF9WHRc/63JDnrun6fMLteF78/Y
VGT9M4VP40FHzr6Qs3Uylbe5xOeKOYPbz0Wdk1Mn/naC8cYSbcqw7xEcvgOWFaOmFv1MfAzYXkuh
x5A/u89G/hR9P9YPFjzB3z/JGmwhqjDRl42d5rgWod1F6o9hUllOhPEdArhuoh3jKZheHAhkBSv1
97GOh63ZNuZDJbp/nGaJ08b0apfJSZs0QM+xvauhBlwrVKdfyP3cDCd87ZMqOkymEl9bX6sulgMR
qK+TqxzqrZY6h1KfFrIrJ4IE7/mJTfHj59j/7x/KYbqcupIS82qBQaO3c/tJvTYlMtiBwOs2Fk+H
MkyNMwac4CnMCQyorqgg+6d0JU8WC7crpfubSG8dPGhadQWkLYn/8itIr3s7IZTTlM0T6ttmGzr8
j5CRIm0vtfq/+wU7U2TQDZ667N4GAoLaLQQ9dgkbnexoFfkfEA72XVP6P5Fn7Lymz76oObjFiuDk
xc8AHfVTShHdWIBQL1kVxbl/pszFP8epB8I3fzWK0gEPnw3mri6xMhbrERMlL43KWpAaiMzdTPNA
mosIJxGrDUAXHntu2rcLGCQ1Lkz05ZFsYu47j0kaw+Lx6wYzJirG97lb8faG9sE12mY/9CRfFvLQ
cPRmL48Qszf7z64ck691KUXEIGYm/TWZs4bjvLYPtDr9KQ4QfqQ/A3W+H4iRASnf18F0xD946OAz
ox1eJIgztsSzuLgQmB+iTH1JxpGbiJyNG8Cgk1GE91n2qVYXnnJKxmAoiXI12ZQUPG4LrIA/h+QR
apTxmCEWS+MW1Kh8eEedfij1mgIcTenD1QDr2NO3Ve/7G5nwlg0oB/Xw2VWQdB7UOltqcLOuRmRX
Jwwpv+i9rb9UbVKf4sL+YhFueolnrGR8NwF/KJ49oRG+T1Qknsjj3XttPrFyjfropuIrCBbNU5+o
vbT6a+CFZz0w4cgXpKAgkE1fkiB9H21Xu7Iibg99QKFQQ8joS5hhiQEbhswjcIEGdXSxjurwuxpl
SNdsZXu/cikQZC1Od/C9+smeMRxsQqAAn8/4Akn9ug/zL/JO8jn+ebeRY/88rQMfisSO99hYQ7VG
Ro85jni3sWdU67quk1UXul/R+FUbO4LYGLCufSt6C2ebbi7AyVfGm5NPKivaND1qxJjexmCbB1Wz
0GvDf6aG4AO/au3mkmvaTlDXHtGGtF98nUIRNfxm23haqoFj7geP/EPXuLWNsTBoAyUvg03fxCBw
wnl4bpTuSwsX4jvYkQ8Bm3n+4wSta77gDmifw5b4aQBGO/Yo9VqM1YzxWAYvtGiAScoj6mUfQjkr
zisqx/gmLgnqp1IS5I/yGpGXDFk17fDZBVPZE1DyweRU6sUttexAYVjz5NRa/dSXOsI1qNtlV+Rn
J48uoZ2grxUBS9n0bPciM1EustcaOqZjDZYwYWH4m0IvsUuv53b/+Sq5hhGbRPJ6v16FcDh9qLKR
YhdFd/rrLILfllu8ADFhhdMOzYlE5XRK0RbdvJIS1axycMuhQJislng8tZntH4aQqLNuJ9FeqiQa
gr4Lz2qjvfwdUL5LQMnSqZQSP4QRQxY/CpZFghKS+gxoJmnZnMPST4HJW/0j1FcilaZXr9h6ZZeI
KOUFuF96rpRn2VHQ4jyEdY/ZGwUwy4qn605eZkoDEgtRwLiTvzE5q0RZu9Sh1O6wLgoF5qQPCQIH
LC6DIFHBR9CfHTTG7DtLiqrT8VIP1OGYLnwqA/zFLXJtANWFYf/o/Q+waylwSiiKjpqHu9HFz8CW
60HWslGXW1cTwOAtGSCRI07qRvdAMNQ+AIgBOGVF6UeeJlvWdfUPtW1/ZqTxnmHsBWu/mK3t1Nbd
ha8YxJft5z9CKEBl/SN2sNR05mm+4A+pbSnZjEmxmEgRQpuYGW4uwHui+RWaN3m2qm7O5LGTxdx4
7WaYem5mXgg1Vvb9oANbin3SYAv1wRSfh8wDlF1q4bfZD04FELmXnEqMzVxjmaFCkn2PjPwxLbHM
c90ywbG7tW6hfUJdYvHYpKNaAuOL0moj5zwkVMCFxLMz75vyWdtFg+t8zWuRYpkQuGFG21/HCNg7
CZXwW9BgMgWCMr36BRaXmhVFWxMC8SoShdRdMBYQ4tz85FAhdj9S1A72jdJDbBMTSoJtHDaVPG28
AF5zN6wip/FeiQ+0SKEGdRW6o09uMQwfh57VV6tOazexzNugjdbNggSlDk7Kd8SQ5VszCt1VYCdQ
UgYrKZaWBYewbewLckLvNNfBm+0kZ0pt7B8ayqOep84bVybuYMjnEBx05gFL0ngVoplnCR8feUQe
8sIm1SA/Lqd/m4cqP8oPL2uwrLE6K1uRx9v6ooaIyiUkQrrx1hgJd/3aBKUQJeYb5UMoG5pWW09x
aYDOU/8itZZt+SmMQBmxg6k1fllxHaUq8iJC+QOgqGXtUMm+cNOOULqGLVPRluzVHDc9m9WkgIPv
lAe96J0vJskKrqTs+x9ndEaBa2tpDXuEuzjENYDrPCV2rqHumOsIJdE2Di3jMnSw7TT4kt/14Yk1
CpVgGbYtYauVp9gr2oubqA+YxeM3JXpDoLaXMGvQe3hALqN4BjNXxX50DJNunXoO4gTQTghJxp4d
mTi7sAJn13WY1ipUfnGErFxUtlPVi45LHsqmKdQCG7oOeyuv7FnO0ZVjihWoS25X8Rbx5Uerh+yr
chtlnoZepFZT7YLIOFqGlOj/oNirBx/zPfURsTpjFJ0tS0n2eZS6q2DAfWQeiulAIuZ5zrmZLLQe
wlnKQyJJi5OJGPpL5LK3aaM2fjajCKXFXNUnq8LESSkTdeubTXWkHsBfzdMIlsOpV0qTFkfZuGVf
HFHkY3vStZ2JTwQOVH8b9MV8XWnto2036pL6lsIaSF9kwx5E2Ey6d5je5ZTup92e+ipW+TCp6uFd
zfpfJ8nRwBzHJcVuOSzg9X3t0+QYZlId8r/35Taxc+cnq3NbkjzuayWUw3boKq8+P8/SGV91bVYv
pIWvtdUpr0lbRvusQX1iipM0EzKzFUDZjROnOYQjjjEmaLHHyVWrh/u2GDzqUp+y+SJ3jXLWCWFz
3rfUYhays4mTGaz0r/kwLmWpPG7U+krJqS4C9jft5ZhsKlFI/9k1jKCsFn/rO7ckFSZeLJCuqoPv
Jwr34DYQm7ofybHPWXlErRkkNBvblY1JkehZBoBkZCgQu+lfo3Kga2dnPagUAdqDNl0qVFWnBElW
K4JsK2mynNdjt1X8qvAXhgmBJItMrviCGAS8gBAli042WDxmsMGcT7pZniz5CDKs4SUItP5IJIAH
9u9z5UtVFyKzODfMEGtEdtot3bjs975oFF/pQMw7/UPWwgO3e1G/Iwfl9OeJHhi1Eq4fG5CKsrKH
2Gmd46THzpEHlLIxhv4me5/jumL8OiOCykQZ2jCsW+9Nh89l6TzYgoICO913262T9PlVd+386pKL
Bfb2RH6cy2bIU5DkqH77ssOwpHKp5Io7KiA/X8A99xSUU36UQ201xaehCndNieRlUCE3d6rioprL
iregwCEknoQtq1ujQAm68SAUXoJYrb90mfioTUEw+92Vs0k0z7uCfeUyt8vxOILYWmaIjx9E+vgo
m8ac9bVl2Nlaq63qij50pXuB8SJ7aYJJ4j96hvgfyLkqd+5nFq5LIrGZTzx2bp6WE9MQMR3DKYZj
F3lEA/8T9emDaV4ZahWvZhOtVoiIAKKXty80Qg1gEp8731MpICdoZJYGIgY9Fynpck3yQ1hBFRSc
K0asbCugCmdrDg73qJblD+92xz1YLhc91xduJMnOT9xhbQ1l9dFXSMv9bHjRu6nE0svslgSsq48A
AMki7EdSvpPtkg129l2h5Njx9O16dijC0kTT6759pPwlmkIe5qlenPLS5/Hk9QnrEfu9HvPyjU/Z
PeraBKE+s4s3JVODzYgdAhWDdBEZ4jZk6NFOzk7ueKuNON6GaZZjaliV+4oSLJiPTvYcdRnsBYqp
iR02vAjzLS8xq0MoJsHKR92xY2GS78CtJodBhfYxAQMxqeDbuz0CfqfpfzQ4IDVaZF3xeSgfXGS2
2Hby3bmWWezvXas1XiwDlZHskn02/jY7/7MrZ+XJFheFSFUbL6o7uzyEFbLWlt3W33IfCByyA/QM
trnxV77avahOMH1JS0yxMLKMDobWJzdgHy+12Pl9jhdqnNzE+YnYKSK0wdVGx9Q9MFKX5GlhvXaO
eujUeXhSojZ7hdrJO7Ve+9boL2WfXG3Rc9lm7QN/Fq63vIQHmbkOYK2s5GysYUNLKgnUZJdrL3ml
T1+AYA/HKsZ1J05dsvvzwK3cj6doxzZPvVIsaZ6ixtiUyK+ucihN8P00yPqsQvmKwXPIBoXaaXSe
UxEbJo/Az1pviBe6I5g2hmST6UStcLItNIpGHf794jy+ePM+XdvR/RV/jsNzpzYrnvaq044rUIng
u32MTZayDylZo6AIonWjIYKc0Ddxd/Zu8gOYlK7juqJaVH4ASe5Na1OhoEfOok2bH8wADJKcRetA
5Ifq3oOcrbNiryS5fSEzR/2ZjHpDGBwjhHuaiG5/vrOudC2M+aiK/5yw9JlkoBZhPJSo9UGefB9r
xNljcgzqrRuzeOpjN7vIZkry/AKnGjmOL5Yx/xnnBQAFQ4p75VgXjb9eYHvB3sxROwdk3LcdlaIL
vXedfcQueTkSEESc7CQrIG3gNZvSeevz7llDT/FEHetwU5pq49hI7wQd1zYgCJJfWGcKhQlml+9N
0cijz0aeVhqwl/8Y++zKWXne55jsTob+7E/8+iREoJjUAd0AqVyQP0QnXdN9HLxpOn/OjibFh5GO
767rBpV9UntjC1mQK0E0ijb9OpJdtmO/xgwv3Fm13mzu45is4/BoRN6u9AgfxTUGMW19bKoCyy6E
YWvHod5OjsnZz0aO5TaLT33ASuSPic+uAt56CQj5Gd/oVOj7WQOX/m4eO+0sYj2XarJYR9sQ3zzQ
Co+F6MqJ0i+HvZbEFz8XL8rb+IsRVgXwhfjY464BS7Y0HsfMcd+tHqtYES9pcA0H9ZNZhyCL7LMz
A5Dt2H5960v3SaRaYctgROZ7VKbbHpuKwIT9S7gpewiglWiLqu7qvY73FXCxDqR4QJ2910TOwgRG
se9B9jp9mXMPEVjzZoCbfu/DACZh3m/x7WA2CQv7kSwzkG+x2WtFI49CFWfLVghBiDsUhNbYAMoJ
eTQgnUXumLg7ub7RSswiXJBXj3L147asBrqmf7uvmwJKMIaGAq06oqgUXFpKGbDnXeay+I7vc/kR
U7K00jK728oudRiD5drvXuL020GZ7EXKzXBf8Z56MtAcOviTsEoIElD2TfDU2pl3aedfUY7fPVWE
Aqd48i5U8N4DInJO9GS05PeZMjoyiDN//5V/vi7zZi5LRx9W5dw8lO1oHmw9Nw+q5UYsJsWhHMzF
TMcv9aHrM+zXf584YgvUL2T/80TbKF8j8qXrv/0t39ae7gnSzHcp2pqmU2u4E+5zxFmpNLLuY3LC
FLN8zv3RNd/liBEYFU4HYnzI3RLAgO+i6esOGWb2bhTYP9Rh+A70onmhkL96zKYCy5kgHE6uwpWF
ZQ9FpYmNtHnw3HzrhiGJr8okou5lsCy4QSeLgrzOLhONPJJNqPTezldzA9yEmJF97K79+9GfM59/
YrQBvvz5J4MOMLCXGJuuNal2Isd+UExBGZaHowlRry7ct9wwYYOKUxrRyCPZyDPkubIrzvW78de5
dtTPou6DVxQ+JWJItKtYzQ9tUF5g8NZPudXUT3II4M9F9uT477OADdk7vwiUHpt6oQdwRI4MHTq7
XRySH2TKTCbE5IRXOK+h0wLwA4/Jz3MATHGP4FVWPm5nGQHHYd1fw/gFtC2CSLDhmnMrjrRMVeFk
FeODnCitlGT3NCPesMSgPEee7Yvcfo/bcd4N4YuiQJV79oqRZOaiVNE9qvpAytH3iPBUMc4lmgJJ
TITso6KGIyka1ZxQOQqTnBgc5rSQg0RFKB7zqlfbMcoU0bL2porcA/QFEhWBM5aLWeQsHJGqkI2c
kefYeUvmQh5Sku8MnbKzFAOGixX85XZD/B1WGUWT30unhoWNm8DRrAjAma7/F5bcJOl7TMXsuGU/
NBvBUY7JI8Sg+UalTJ/IzUC0Wqz5+rK9IGg76mJBCDa8veT05Fw9E8AQc5k+U3ysmOpK7aOcuvYE
Y0C9w6hSAHxkQ+m6D2ifOnA2eyZAHrWvn5pJsR6HYtDYeYlFi1IjkhAg/bynAL0rtBevtL4OUm2h
t+ugC5Mvul2WWMakpIdaF/1gqb2UnhVf7TlNriCNyker8Gu8fRmTTeaX4C/CsNh+jo0stgwlKqif
REiMFBx8dbLOKe95H42a+KhpPtWq5kNLnN6pKJwPk1soyPDx1XaU/nlMTPVJUcOTXK/rRPFhDfn9
Uq71ScZaKxI5zVqxm+INifwIbH7A+zWwwJ04MPRl+BmlcXPwTMQnImYnhxAsbFwlI0jfGN1aU30e
7JUaRXjZsk3yHPONYqvocM+SR2OC1mDayQ2VHLKHEVfmKMrP+qhATo374rtTvcq4nq2q6LKqTrm2
1NKBUBOLBo/f286INL4zI2LZbIQZ913xpWVTY+/rNkFLrbAVX45Eq9inBvbOM0p7J49kMxHWBSYk
Zj6bP86pdaxNuyC8GOMAHkOe98cp/+Pf+jzHtkAqIHQHU/ZAfpA6BAGVGmHL7x3Ydnil6G2/p+aw
R7PAjDYb9cbzza1NSKVcyDE5O7DiXNjErlcsRwo219T/8MN1V0TV6IpGTtxnRXccawoyfXv9t3HL
Lx65HaJqzd3haPVqPIHxNpa9M417K8/YMooJ2ZAO5kdf/mc2h06oe0Z+oRoUTdek4wCVjvFaG1gD
Lc10fs1QqxHe0v0necry14yeOHvdNl7ljFJYV3XSzfMMQ1Nul3ye3gg3DGVD1br6Bhvyfx4HnuOU
cf9hUiAr/o3gMwDSKdT6i979HysP5duQszmz9/eoUoYBuLzWSBkHZqg96CN+oAQL+zUBNnIRstsG
FhcgE6ZD9YBmexGVy/8ZkxMg7Y9xUNX7z3GvctWHLJjh1vRg08yRcl2xKGm1GeV8Ig5lXx7Jxio9
li/ZNkIiCNomPaohcRBZJsY2cDrJI+L1HRx575DMDc9wOSYbrxCwkZwY5CRKH9R63v9NR3op0D0W
+T8AvbrxD2CXZVrQPHXVtSDH2To0qz+oevEw+0NMHg0IgJ7unVkFlABV/42KgP5RxWLw0TSj8i2a
4L6H3KEO2BZZT5PfD/7jrFsfUTF/45PyfxYVvE5f975HI8zwupqyW4QklFvl9IxigziTTqyyNlXU
0GLrjBnYTMzWxdxjavWlbqXVPWmXUPG8ss3BXdg4SWCWXBPQH0sL8UOZrB1jMP9KFGXDFVh/jYGc
kaPxp2uSthqFq46Gx1acrWTd8z39PLAbRoc+F5R4jdjK8bS7Z6OD+NlvXRJalotR6WBaz+VQ6Lsx
VbKLnlXkv0hTbZop/zpPwVbwq69hVVUHwkKQFYKCzXfVvXGlVU/jeP7b4qLMcDVIAqzy5HKkGe3d
1Gd/DUVmXSadYlp5lKtqs5rE2CDG7keeuelq7aeN8t8BfUVpcj1j7So22a5rg2Y0ffYxtc06OSBq
pYv66OSf3VSQrz5nAev+6rK91l/ka+cZf5TAhbUzJdW3wXa7r7nZfCOC1H0dGJEHYgRPluqI6oJS
YRaQqabiLxp2/S2ggG4TzEC+YiTE5XIaD145Ttz9QybF+L9fp0IP/TdW8P0yNVWuFwpE0Cvbf3Dl
qLpM/KzCSPJ+5VUl+rdVrmI56jXnec7DTWUP/W4oGqSUHpbX+hjqT1kG6l4Z3fC91NRvBAq7n0OF
U8HkfjPcDKhcVZwyhxI5eRTjtuY57cGKidt0AGQfnI5S8LsGT4kLnaVI2a4rbd731En91Pr+NCWt
/k5UcMCeIyaqZrnzLrB0+zG0e+PmVRRNBFXS/VSxBc+D5H/5+Rribd9/1dsf//f/8LHwUTia5qns
oTVqd/4QVufjXPLm4QwkmvugUWCwGAwKthaauHwxunjTtaHdBfV0BoKIwQY5wjObUYyKuT1+LWGs
bOWYbEJWt+c8hlnnlaFKuSsn318ROpiJ9yZPhU7RMcGYrfGiaYV6ngyue+pvVmwDCV2YrrmcFG6P
Smxnp9zsPXQ0HCkDlqL3sQbD8n+/Nqz/uoXB8DYdROyOaqGp1Fw+pL9xpHtKAH3LKNQl1WI+SxOg
IPwCHRzFe6LAbpltLaOkm+n6S8o/589ZqvadZTq7L0jE/C3BW/9pqEb1kRoyvJdEVzZNgL0LAvdp
jWbl1xilUFffwkDGnYEYDbqirIA8r8kcRO/zaJmPBMyjrQNG5jnRuw+Cvv03X9g4gIzJrx3gpV3Y
YO3de25xJvb3bBsT8vC6sDdyLStD4rIrF7OfszK4+dnlnxBt//1j1bV/shy5tCwuFVQYhm17aK6d
Pz5XNoMuVapgaed6Wnpxop8d0QSlpZ19Ps1FpHnN+nOizUIVyYfnrkiDYZikNDfZsNeADQNna4cg
v72FCQojZFN4uHmVShXeaD5i9uWfExYrezM1oSMHLbZjy6HXlZMe9FhE1FiXw3+3zr2ab0v8HVAh
0xRt+9K1kH+Jivq3WA0ADnZh9Ajr2TsGA8Y0WYvPhZ/HT4CKozX/TfspVdFPqUO2JkzgXGzXUFAS
ZePb4Jo/JkrVHoBngSfsMc+mhv4rlUTmuZli6yyPbDKh1MXYGt7vBraXEF9WyVD3H7pWrMJ4zr4T
vsEDOMYHUOnc0xi2JUTOgtV86/hfwgQcI/aEyiUP3OrYhzHSVDGRm9EbfnTpzbbUYc/vHZUedc1f
0Ffs2V1nyHPGD6pI1X1PlGXj6EVzGFUq1YASJ0fKsaGIl7Z/pIjexk2rxOrUMMKDCjYNh5PIhEno
BW+eXVKjNlIaLrsULfP+9PoM7iV4UzQksWb8mjeDe1korXeWWhI7rvyzXSv3Hjmd6RCqSDGmQGR0
CP1NhTfgX9XBlyQzHLcXPqP20iqGJhBP8YNhjuCHwiTENtlIWZ0VyhML+OImG7dn8RTZhbrz3LS8
OZ7S7nJ044vQaAsWEXWyzR3ESCqP6J0LIGHItAHPnT6qHrCCHZZOQnDJbfzoh8aP3W9V9z1uk2xV
++lDM3nOTdPNWxKbyTm75dqsnNQ0fMVeynhhaaOc4j5+LaOYHq44ci4zzI+KX7UlN7Ge5/Vb22J3
L7s45cbuShu0l8ELwndqA6oH18/Ks67k0dYe3HlTEBw6K9R3PhihgYrKLIptJhMuaKVbMzvZWUlc
r2MT2mWn1jWTYx1TL2I31XSJYVNllnNJtci5TCxpQEH1N5AGFNZncJHEUzwP4h+xl+TbwBv2MvP3
me+zHCCOnbBSoSZc2fshZdl6ib+ChzR+67E1PGr1hPV37ObXrOe+2duK+Ra3oLXt0Qx/TIG5chBs
ff/3GwqVSH8+rSwWSY6JcYerEuWz/rihQBxLukHF8aroKWILqINfUEhYqovGb6OTbNS6MXemYmwq
McRtPNwTScG1uPSK1yrDBQtg160sJuUFIUtAtmOlzBOuveX8FLNteXdjnKwMfIZW967N3cPyROS0
fJhAUm4UCm3fnC56dtVMuSAq9m7qpD46YZrcJi88mg0mbsOI+VPW9fYpwuQHKuagPce+v0DRT9Vn
ZjQfSOx/tKqafg80d0/oNBcmjz1awwASQlx+2GBngoWCowdAFkAKGXasj8OsfPD09dHT9MHabVF+
EDb0T/3E6p7Ic9OpNRkXEeLONICZVMOPq/tg20X7yMVnkUgsyPzabQUrqYer0tSgk343Y+mdCVc1
/ILG9IjoeF2XqOKVyNep90sxkJq67GmGG/zAitUjGoA9sxnC3P1sPG/OjginsJSs8k7/NkU1SiNH
MR8620oeU5wyoRwkcbSXTelGCNFqhQ2vgLgkU/WrkV2L2pvFXWUa4dqgtAYfpRG6S9cPhs0gKpvL
1PcedcVSHjzw+lhemReSfJQW512Li5H78O8XIuWNf16ItmpopsfSyQSV4ul/rCZ7nM4GO6YG/T0d
p/A4lwMwDjQfWdZ2L02iwFgbyzc5nGX4TNbedBkjYC1yvZ33PIxk19UrHicJ5B4zcA4ZJos/Wz/Z
tlo6f4kx3aDwoJkuw8zFNKNe3Ab+aJ51Cyd1WEQ2hejYIeIc6mqP5EfKLbVzGy0wP5TeUO11GOXT
QepvpGRHQxiy9CfXe5QyHm4nJAYsLVgFyRpVpIvTaBMDSAxKdmosmHDGKpVgr+PZBKewCPfzaIBx
DYOWbxAswENsJB+dFk/f+aUdYn9Q/2phKhBQhHQc35K+QYjfmri2xwF3BjMWl5S4Owi8EYVth5K7
yMKbPONKvdMqBld/vvcCRd0kKkCOYijNa9UY9aOmFF+j1LIPRtv/asY6sbZpk29GU2tWat9tML5I
Nymr3JXTYqBT+yaAshxdix5Bz/fUWIMeQFcbcfYKbfM5DfOVEffOS94E4QFk8LQcJqf8CNH/Usan
2UeVxTdVGmLl6mTkIkpChReMPdiqdpb6MYUhd4ZBx0Yy01xqfVIdKghetmBEfxhg+UBhUWVixc2w
6TdSOcC9JuHdvxgi1GiDPYW998LtJF27DsYUrGjsnRE47Spx5uCrpT9rvtl9S6vm6IX6EXDEjkqQ
+c1otObR5TZDMX9mPpVFT9Eint3XZNYEgCDeAyeI9/JINkGZ+fhL4EDtq4zrSI5Zc1+zssUasS6c
J2dqHv6IQPDrB7HndOxr2wqKLs3QJtVeduWRFzhfqiqp3yCOGqoS/MRNd6cT8/GmUj0rCoK7utC1
BasrHtpOtWuCrtrPHn+k8soS4qEHqxXRm7LAezEPcVCYm2WGw+KD7VADUbc51sQDKLCR97NCTq0u
LPjHggEer520Zyl1b3s96bZubZ8TVQ+2tq5H59DyqZnpQGQm5ODfooyvG6lVsSlb+ETdNPywyrA+
wxIuoS7c0qjv9zblI3toyMYyzNTmhJBbPyQaouHN/3IPEXGRf+y8CNhbFNhTMGo6nokL1T82HVEf
akEYo4V0A+VnqPDdDtQaHMesg6UYt9ZSjoWDRmZ+EjOmrqKkmk7UYYWH0jGsNW6WT+ZYGMOj1k5A
i+eUwGjcJRsvpRi8cChm//d/NPeL//pXa6rmep6rCdud/3oCU+OKd21KtaneYMBumf21dOZpJ9fw
rt/hBlSF/bn/LgfIVTd7LagvpTe7t3G+DKlnE6+mA5YIH/NJzbbgzb0blu7R1iWjtJSzPQ/Uqze8
kdjgYe8muE2wayMqa+pAqylGO5TheHIoVzhkbaT4C9OHz2m5H707RxtcT/pnIMs+jKKIFKihhNcR
V3Ublhq0/tLpXlMFFsZiXKhNCKQqS+0XNJvOe+dgk45CZXrCX8B7HFqPGjKXxOaL4plfR1EjEwiH
7QgaoxpfjQofTWLSYHUHt7mi6fw2VcgUbKxgtIbIE0HqiZRaoqunpiuRQPoU9+q1epJDstHLfKcE
Tb3xQS6w++Zb33f5VBToJoJ+EfXkA61m/JbPpokFLErsbOCzCtTOW8qVXD9Ce6sJEy7vS22VkHxH
GsaEXAU1VVEoq+yGl3no3tymtb+rsXKbKUV7NULcz81S63ZsZUiUtgFk+BB02wZK5GjDaJrVcwfN
OS2taPXvF5LxT+smEXXwNHI3Lhturlv7z61h1JCIi62UXHnlAkAElXyWzf8j7LyWG0e2bftFiACQ
sK/0nvIq6QUhlYH3Hl9/B1LVm9V1ztk3OgLBNABVTRLIXGvNMWHrhFfXiilctTzIqKNPc+4bUZ+1
QacvuElzqyNzgKONfOnxvduh9L2XfRVVxafU06grciml3fMI7x4bgTtlVyvmqfdd46qial1o7RS9
a+klUmL94BgNxOxAy+FFzG2dNM/hv/+Ttf8ZZpgDLZqJCEYXgOb+DkGhGOt9u1KiJRv2cuNUaj+7
cg7O0avz34eisn0ycTiceXy51yKu7Z1vd+G3uLMwp+nD88R3eJWR352L3kkEeCLD35ag1FJD2nVN
4HoQKMFsNFS4sazauKkO4ahfm444EoQht8w/CnUY133kOnu3c6rHWEH1g3p42vmxpqH71axNnbTh
2rOheiQDEoVUq7M7ZQwtCtwTyppGPb2TUMoa7NHFauslNMD3Ag/dxWQK2F+tMq34P/T7FUaZ7X6M
zR/wa5RzWUL1BqwyvLjYNB7CudSfLeTwYhZjtWJhG56/hI6kLVa9bverBrwrf7rhkmsbcraDq+oX
21V1oemx/2jqtfIw+dV7ZpbZSdcN5QEgSnVgoc7WSTbnQ171T5q/VyqfSqGyNPZyy8ZD51oIiBdU
llkniOhFt5hy5QDjpD2qBX6TVtanO5mNhYyqnPsJtnlXQhW0bfzOrMR8VbrmRbXAwQ0lViS3XPJf
qWV9CCmIrNs1PGD3g+KOuzjQ4185ZqQFFLxwEQQHww86XEv4LAIkEBiEQK8HawQOJADfRn1jsso0
dWSVh3GlrKnow1Rfln7gr2V1xV8VF3K0NxdYESPsNqmCspWDbRcKPL+splq2c2L8XJIaylIHvWV+
JQ+OjRS1Gprjrb9OiQCiOga9Gw8Is+u0vQYDOjY1K/IdmjfTpHrK+f/YrLj/41Zhg8An6Khzn3At
DMT+/aBE2uEY4zRgA5vDyF/gG/ZTwh0GiX6YiQ8S+yCbxcjWpMcqV1h5TD6ymK74fYwswEpq5Ab7
mxoRSIwKW9nIpi30a6cjyNJit7vGEUiejMfFJRTmL1bw+hXTbkoHFJxOwDZj0WJ7Kbt6z1krovdf
m4YlvVVO0T2JULxMK2wBUO1CbGoJ7fph0l10Ud3bZir2siX7KcIlE5bCUZIl4+5E2VhUVd7qVkZ+
qyXXYsq7G5Vghmfb/UM/hfq5haRgCFCmpd6Z27BxA/CEnm9uzUL7FqhkuzU0muek8r4jecG5MeJn
DdvoOzDJ+DyOufaE7MJZNlQz7uTg1BlQKpvRXinH0M2cw+Ar9gEFDdxH2SbulmxKO3uTLXTjcGss
sFryO+fLoiKr7asNxH6VqiuEbdHUj+92lnxrVRC9//1eKhdHfy6e0MhxEzUEnw+JJ/PvsDUhk9FL
wwmWTkRtkKel3hJsirchLJY/GDN4tguVfepV8WWau3rNTY9Km637kVqKucguxwqCNRLUvCU0w3Sb
mGycmwnv5AaI4sQC8B7oR/VYI5BZU50bbtS5KbD7Orlp9TA4hzrUK+zLs5n7bIvgos6HOkdSkLI7
3LIWIZibGRYhE8e9gz78LU1a+yBbKiXyd/VoFMDT1Whr1DzO7Y67x00yg+je3RGte5FSmjBvMOhr
Ke1ry97Y6rjRfJXVlpaJXyga16+y2snJ73HrDu4t27rzp0r9rSPxLXh8Xuj0p9BQg8ekz9+p2S++
WprTUO5Zo8WQgwQ+8AXBzm8vymFf9W76JA8JG3Zg0LhgvdZaEmy8YqSQpxxLRN7WiD6DzcIcFyAA
MlxALmpIc8lOD04Vn/UCvmzalg8wPNa9lLSO3Dz+P+sKa44A/f3FsMS8PNWs/yVC5JOZadlmUDTm
Jk9Qm95Kzxtgw7Q4HbF0W9a51h14eC4NWO8/HS36zDO3eKlaDK5YChmI0VvrOJh5sOmaMngm1Atl
1d1Pmla85hUmDk0Va/fAA+tNEjgW8yMLlkLx4PmN9uLU2rqwovyRnbP9VFs5OE5FfRm8KsSZrrXv
nM72L+5ITYXUxCo9y+BszNRdP2ti7RS/yUrXYGSxK0N5r7xMQxTuJ7NsVn2jKS+IPs6TDgjTnYL+
WERR8ECkOkAmpE0fqcrjSunjZ7PPq+eh+JkTTfsGCIEgzdQ8avzjV5GledtqDlbemvJBKJtt1Xpb
VKDBz//+g7X/vonbhsPHoZk8qhyKuP7+wYaDpqu24kIW8dMWJe70Q/Gz4hnklAEmV4EfbuXPLOSS
h4DCHNlKcks8lfZKNtx5dk7IauRG9EgiZeeb1QUPgGbjmyOWpPOr3BiMXRrikurE47EfRE7ZZ9iO
x8Top0XNxhfpQX9sVapL5OpFocriztbieqtrFAolmOkULLPJoRefXZ6Oy3HkuZNlEFeowrLPN3WE
7cT2gejS9qaa8OCKbtnpx9BGS2dtO9S2h4bWvrZWusrNrjjWXp9svnarrk49iW5O8ZZidPuMWtM+
l/PBSEjWl00N5nZaRUgsnya7d5+o3eSmHlBykMXuU9MV6ANmdkVuvv/3T+rvnA0YKEd1wD3xn41L
8l+RLdMmzuk0MV8wsIrxx5cULAtEFn98CcP/+9vps0/Pv3+z1H4RROM365qW6Qrt76hu3ncaLpfF
L2MECWZ4j0RHlO+thzOG2qr9nSrM6OBR6rtBlZG8OPb4JGcQzH0mC+K/9CoAT9Wk7rBQhnONhdJZ
vhIpzphqBz+uyVpj31kuQsYgnd5bkMxjnDZg5P/pp9Jg/N/6azswNh4p6w0xRhwciG3t8TzUwEE4
3cab1Gqtcc98MhVjOhimzwpobgo2P9c0048DsICjmVByl7qjcrDGkpUXK0cqvOdDrRnDrjSajWyN
ZuwfBx2q7x9T5Ig8+Y9h2Xm7zG2OId/Ap0w60PEZ4/9AhdyuCy/QaM2VBjfvtTD6V1lwATRkWTeT
90n+x4Wa5zUPcKTzbeXyMIGYYyEWnrxVaGMNic7zRPY8uAIlhS7Z2+DhSG0PEK+IHkfzwWPteq39
TMWrHkNk2fc1Gy+I7DTG/kb23SbLC1JSdgxx5Tx+zZXX6wRL09htDKKCXDlPU3I+aPy7LeZhfNi1
TVu+n8uqJ8+yGivbIF4WSTRdMsruLxVFJ8u0MFF2pdPzFIfOIzZpuEdkPq6tdtZ/tP2Lkuj++0Cg
fFMLVtxIcrsXyvb2IvAr3Lo8quYcYI61bxZQeczx2jpJuQTePXyPm09XCayPgaDYKp/S9AzMqT8L
s2RhpBn5Z+RR+O3230t9aEnPBWjLKnUkAo9vGdFWiF5kj1iz9ZfboYyn8KK6q1uP858JTT3DcVm6
QO/nJLuJhj/OHCN4kZMXqUQ+/zUQqS3vQPTR1zuApv+5nJyWQOo9GHn0d7+cFoqoWFeogbEh4w3l
X9KkNfZelH3vozjEkkFT1aOl+/WzMNDGBYrxptnwX8l9KFuv1Os3y1n6yS5Mh+571HfTMjRM+0Ik
xzsOFS64iZ2H74k3rOQMXfFmfetyGuOnNNMg1maOvVVqJ9xlovKexFi/WCzFPyE9QmiZ6ujRaMoc
oifOoo6n5q/YYx4Vt3U/2U/hNuI18TokdXgtlPZkVVH3qgZFvtGNuDjw+HXuwhFv5ChXuu/dJFYO
YYc3dlMxXpGVS4LXcC4xZtmgYZkR1buodKbPoE0Q3yP/O6u6E5xF0XUro/S0D1v8pK6+/y6/JA0V
4deR/PS8lujXQzRGb2XubOQMvOQmIArldA+1ysRsTKwnpcnPRhj/PjTkbLb90H7e+muWIwMay3+m
tMb4Vtqds1Ud8eept6Zl1snOLq8pxIplg9PgQSYksqC/shQe7wu22k9Wpq1lt2e57tFNPJQyutu9
iqoNN3FWpFs5Smi3xb9JH85fo/qLA2b2JQN+e1VF+yEnIXoUO4Ud6Eo2E0r4MQCZnSRF1qEb1cd1
MkO1WyMMikUROvlRtm8HPSKOhZYvW/4xMfYpvZLtwuED5DHNNf44aI2yjY3poiC2vigD/kxQlZuV
MSIubMoW24oXPC7EBe9lxudJbJhgUncmjo9+neIxh+g29tVxzaOx2kl5banoe0Mg3TQ9O7pqSIyo
v1C/Wb4N5qJw/edaB7vTx/F0bf1abOfStmMKyuzIfQa7bkpA72yzQ4vutsazj9Zj0aZq/NkSXSpc
QtEI3U5p11UXDYATlhG1DZFEt0+YlFBy2RkxhN14JFx/67xN0ufOIoLxnEbpSfZTI5nvegMrr3vy
vo/u5Fn9Cus242BGKuWt8XBurXaAxz39irSYJKlRdut8FP0hbSmE0jH64ktpB9RshQmJZZaWqQh5
ZmFlgCeYgbyE5Sxmxe9lBCSrsndTFFHIiGLoiTB8efJGGKbgIp2nsOzbO+RPWHAI90l2ZeECLcL0
pM3TefaeuoCagK/ZHZUO0xS4R9n0lIhyiibqd3KuQiZ/k6QRv5H5VNcmm48WdJpNE50nkzzIqWph
lMq3Gifk/uh5d3JQnj85W0I26ddfMejlRdWb8euNnYTAsldivKGzNj9ORkNgOj8F1kg8aW7EjRUv
s8Qq9rKJx6y3a4yMW+082k9j9wD9NQwRTsqeqoC0ZziVd/DnvixN+62Txxm8RgDkrl5898oYJhXy
1hNsY+tk9jH1yE2HvrqtX8paL3+SQN9SASHeYyKIeBwSwiiUSN3Dk5y2I2i1h4CfGcDubvphdXAF
OIcdCsJJKmQe62oulIKUfOhxBbuQnC1WGqNvXp4jfTkrlhDH2DARAYHmRZZD8e/l043S7JJOZn6R
nfIgm4S0sNE5hXG1Jb94cciL/aqwT4nAEmBnajLO1wgNvd+dhqozP31PgFnuk+nbEKfBUmS2eLKs
ql6ZfQ/CvLepkjXjq10F/oNRRYtSN9NvPFDRmlXutOzKLPsW20Rr0TOXhyqs029EUVaJUSTPSJnM
S29E1FbPZw1jmG7CtGy38iwkjK9EykyCasLmm5ue5KyQ+tWdZeYRwRJO6lpCv0qTKPAe4u7Vy/45
WXGPJr/cpZxl5ADnxm7U9l+XJl4Dix02nsLPXXGMX7Lbtyp9UzoJiQKCzlilz9YYbGohWLnp3egn
1dlJO3U55EXzYUfjZczD+Lmn9gZcOjuEVlj1B3CNsAqNdzDV3Ya6Isyt6qJ86XJ9L89rWzbUvdK1
J1hf2T2Ij5kbVWO9SFp0oTiqcVcg6yaZynJFXhGnwWPUc9PpMXIkqYLTB4+gmACJq6C9meCfla7Y
aTAonnoFB4O40gX2l8nw5LVmdFJMNVnI0Tzv+wfwrgvyARFmqGlyds1OXPz2wc9EhJ0au+ZehaVZ
kCNY9mlVvwQZ+Eg3JX89xuNzVkzJz1Ev10HFvxIjinViEr0QcSRWo2i9Bw/pb1aFD5GwPGr2g3pj
TkL7GkvmPuq8l61LuaCcjhsDOkjkZ0t5QmuOmGZCUFjGA/83jHbw3xS+bl+vbn2B/U+fHC2m6M95
cjSb+/6aJ6/311X+t3k9m6mjCZQDMHkZbsmc4R08aqQ+NWrTFmaBKWyuBufYa+EdxNwDrnI4rzaC
XPTl1iNfFXHxWLVVcJCtRl6jDkrqlMuh3ny1fbxIr32IDyBldxrCBd5NTpcDAdZtu65Pfsiur7cl
EZ2wL6pw1eX9//xT/G7jN/xe+L7//sPkFLXmdq7labSTA7JPvo8LbG8VaTWlB/If9PVv+c+//HYZ
hRQPpnNGv9V7+6Wf9O6zBepAdM217ttkVA8THlbrWiTiXTN+yAkVVQsrvaudE/eZ+KqTb8T+N+s+
8THY2e6gvuKw5G/doDF3E+zUp/nSqm953MhT/eBi1PNg3Mswljz4Av/00e+mNbHB8DFXVPvB+hr3
50DYbVxOl+ebVzn3r/NlU57vPgIGpGpNzHZSt2v/PlfOkxf469q/37ubKxt4spa4jITmvUnB0jGu
mxfZcnrTvFfTLNsFg6YsZJ8LevXe8ytsevPRX8umPBhRgAsCKKJtYvCTWhZB/eF0ZnJUtSzclFRm
rYrO18/yMGrYWOmDi9vs3KdXHm4Ehar+Ho61HET56PubIfY9cFSkvBFblGvLrcwPhwBznZHeHKgX
0cqqOPJLbO7RXsH7nweqxnijYN18ZJf9WozayXIC99IYw6pn0fHVKirhXJq2di+p6ZC9zIA9ymny
YMwnRHk4HnD8QThO6+sa8wme270TYoJOO7wQo+LZE9lQz0WJvScr4rUIMZaO42wXW43+s7bso+ZG
/Y86re/gP5bfRTE9l0OJs5s5foQ8Yj9aA2JPlPTemxl6+YJdrf2t9zGbHIbceq10YAFeUZgvFUiZ
ZVI1yxBEKiWlPDBhnJTTiThO/xwKDJ/4NmtHR7H7Z3/CrxFuj3mQo6WGwS8EfW+vmPnwrJqA+KFb
xns5ylO2oOysqHdytM5ac0WZorbtMHVZ9FhSrcupxS9ULxLrbGn4Gta1Fq/VuRm6NvgyCu+NMzaw
c488fJ2QGEq9T/zgpwb1Aqjhe5Y44Gu73t5mA/D6JM0pJfXdd0xcvDXgCiqaMSF5CUF48nG570He
ULtOOfFhaqP6yUyzuypz3fd4CPxVzf3p5BVNjl8iKrx5vgF9Z2mUIUZjyPSXhhV5Mxpk2tRDklyB
2yRX+aqcDIUiSA37038PsJ3Eu7ryALr8e0CAkT/iBXVIRasRmZtH5SGLSIsjagi02N4ji0P3bJKZ
0WeabAP49gTPNdgMtVUs/uiUk+RwjzUXJZgDN2Vuh1lCjq8oWPf+da9LBM4FBPWKiyuaeBsHhrML
1Xx6FE72s2BX+qkKhSIwhWepI4pdkTnaNoBT9iw0FytAx/2kOhgHM2g6D9T3kr9y8Buz2qi4ygOL
INhZdevvplYb/HU9gYLSWSmvYXprD21lkftTxc6DTf3Ek895cvudAn/tKaZAbJPb7o9WaauTPAw9
IGjJdkbyZa4E+5SlHFDyeWUqR24Tb+eFjpqvh2LQF/IKt4Fb07FSa/8VAewz/d4v/XRpAoN7xumd
GpbUMZ8THTqQ42XqM7fbahnoWfvsi74h3x0Uz61owbqaXfSc+MWwdCaPqGbYUFWah2866tFVlwXo
lBHjgB5XmgnqOkXIBztSx98v/26rrCU2/oAlMf6gGu5lM3nZnxCh5VNUsGikeQM035pomKuVEE24
nJSgPrRQ3Q6WWv5+FWRjlyyGeeQ2LF/Jvqb0x13RHexmMnnem/6arctwybom1uddzHBxm/aMtrs6
qH49XAZCS2znMoHKW8f1QNGDhWl991uW0nXU3IvQ4wcXzD/52lafFYHyszIK767JTDxsOtM+GVnV
7SOn50ftxspJdfGQgz0V3ou2xtzEL8xn9jtUs+D0/YFbzh2F58UaFgR47tzA982nmoYY5Env6xyC
2zhdelXhoUxLHgIjgZ0+p9K6gTzlkuJb8u2eVuzlsLxIyYPac/R72ZNWYFyoYOfHNb+B7PO6Douz
kL8tJqV6j2DYNyztYkeOS2mdNy8K9Ys9HxKLgPACnPyc93RXuWVlK8WJHHUxWRlY2MFF8VFitSnY
dy+dsmPPbUXj75ExocDPqaJ4KWf/caIu2n5jCPY2t9nyYnKincFs9/DBoxiNN7i91TC/6QAEDX8k
47saqz7m1mKv2yXWeKxhErQL5pJApHdtFCt/AGpfH+s2+q6KtHiYbb8e9BbfV88f9bWcIQeAsz6K
2URRdoGCgLkdwIVLo/58Owy2+4vvAjrY1OzOdYMD6sJMm99T1HBqeMCp3aYIQOPabWoR8vf0O+gP
FB8q4yHxS3GHylDcmWU/q70pmJNNOQCF/c5RpkceOPr0YmbmUxSWHvQyQHv4u07IIwm1rmKMHI7s
MqGxBmlTYSZdgLNNkntvcqzHIcB+tQpKcuBObj9ipKIfkA32GDgzKg+N8sN3Ee/+7kEorZShDsCc
+VZRmvs4oDzS6Zoax3ugcrH2KK/VTZmPNBmrH3kmtFB3l9fEMr/OBGpE8q/axrFuHwCk/s5Ly+S0
PMSl6LLFrf3HHCX5iawnPKOfZH2LvHXXFsXwppfboWhLDHRQYtWpyLbh4JTvcBCCMM/eQNbVO3J0
Fea5fvmuIjB1rbR5BXbY7mMSb9wmOdsoKNBIVPV5GEv0WqUpEBjSH9gUPXax8phGvnV0iipYJTPv
Z1SpyhvaGGGT0gYsnnGLWYg4REvWsxA+iXyIl24PxwOomblGTWpta1UPv6VBiZgicO/y3A4e3Z4a
srm7ts183+HasZJN0jM5JFnXIbfFaJMRXS7tFxPJ2TkuSlh0czcLFnPNExjhPInBo9kL71oY2BEO
YfULxbVylV3YN9dbo2mRWXZKdJl4XH8dYI3EexE7j7d+pQUrsXCUxjuN4vM2tRIwp29Nw4OthcnB
8Xbm12Aomr2Rttsmz7tFW5HcZDOgvQ75xipV7yWs4KTVjopDklmqrxEqpa1RWs5aNksKdheqTcRm
yg311dGpJuPr/+zUjn83lu7bKOzkOqlGuapYcd7nRd0fheN967zAQZbfYC+cGCWp/3DAP54+wx9X
7oCBzpDZ3HYpGDmhURfrKEddL5tywFLDrR8Yw8IkBacjaVO0iyVU7tasGBdNW+qXoIgMRtDdXWwq
QIgoOXs5T47GgDtIK4Iiy1w7W/PZ5uexCMJjiw3wJgjK6tHmfwA5lCT+UU/fmxk7naTiu9D04qWZ
YgzKkEW7vdm9a9O3dma/4PUjVnZk6UevqMJ7rMt44M+0mLTJ3iFUqY9mAqoUeYWybrq420yF2m7h
/20tENc/ROq9d0ZuPRcenpS9EmbH2reTiwbJdIUkimr2KFqYvRNSz6hUfK1ck0r34JdCIfQ5Skvr
ua3Kz2bososc61lQ632of7UgbD6rxsjGcz7P7EAgG8r41aqN5qITJ/PE0qhGd0MOmh1SENdUBysh
wB9fFffKqIj7qinPPqXoZwM6Tbg0TBBA1FEkWbYtcRU79viPLzBjKQj0A3XyYttc+fhHvOZuVxKJ
BQQuR0u+HAkyk6ttedpL7K1kL5Qc8+Lj08mP7kcZG96TnpcULRRWA5mvKA4ixxbSD4VzB1FBX6rW
mL91QXxvzZLiltrEVh/SH2EOpn60sUzUitDcu22x7FvPetNwe6J4ok+2sqmq07LNzfDVDdTyELZ8
er5m2W+2PbxSTJ48dHEAGbscEGMOtf2WZrFH2aPjnIXblA99Ob2IuR+mm4kjS50dAlFlrynRSQ/S
55ZwhLNR7GS66lakL3TRVFtTqI21cLSezrR+GKbAX7gg6IYZ0gkvqT34Qf1NtmKClCQF7e5Ob0Bo
yb4wVpq7wSupjbB7CwsrmrLPKNIGgduDP+I2lSSZO9tvxdsuN3Bz1clau7hBLFu2Up/IlPitpdaP
3AH4EniESeXcXvfdfW3N3+p5rj3VxMrr4I+5Y5bhVhYpn/ivZcdgLuQnCq5RyTlX91cAFBexDSZv
ocYtSJWK5YRR5er2z06nWEUG29WyGKAh8ut8Hlu+Iw4ww0uEw+HObLDFUnVhnk2/Rws4psUTzsH4
01P88llW0641eiwfYc6vAqSNd5Pi/hoqVFd+V7t7T2t+6FRlENSrw7XTh845UGYeJPXnJktxiqja
VBnuxJABXwoLb2nMiHqszQryyJj/+iZi6aXotd/tbiZ9Y2Na3Y81xLQcQ5xVM/eVlNWzX/c8gT9p
3WUrHKaH5y6x42VoD/UhyLrhmTICQmNJqu3laGUPLpEHw9vJ0dDoKtZdQbGTowowjFVQDjBo50u5
qOPWjm/4X83ZcWjt5XG7kaNBqtdwnENn/XVunymbQB2qtdWPPWC6iv29OnmHuE+Ug3wlD8XoeIdq
PjT6yA7s1r7N8XCpXKcK6iw5UQ5UXrhQS6X58AwAiE7Rq09+IgSMIrOmTC1NrooonWUctcVHVY2r
UVG1bYqB/abrajycCIgd9aKOH/ok/CX4UD8MBVZ944ruGmIRDeLEzZZ6aOQfSWLzpVDUx4Cw3kGt
i2CdZ7F6rSqADZ1ihkfh4yMvD6VV1vuux8WZXcixq0q8Aqh9+j0qX8mRsem44cuTlSQu8oUcyqIc
Sm6oDf0m5CsH2A5Xt9C0tdcKJ8SVG4/NXjYpTb+DgNDdF1pmrCjIJE86pCbrnrjcW6KxHsLKGhG7
pQfZkgd3CIuVnWn4iCIYekhKo3iYzNVtgkYoeZOmlvjqM83AeiCVtzGAnFLcWRObiZxTGxEjI3/y
kjjBiGGjwUNg0tIXK6ewYTKAEslRIxXj3i1acylHYy1ztmaVu6t0KNmXqI/4GuuHZD6kU/H7IPtu
Tfnq/+xz2JXuVKJ3WszvdNTK9DR5SbpjEWucsFydicZheW4dq9yOheucq4FUCFHP7jK16rAZfKDZ
fFP43bHMvJI2Mddq4FV3AxrKNRlZH7uuIUJ2o2n3BaGs1RRT5wc/G/I28MmNY0FJ0g3gSZPi+Qvk
+nz3VeX7NGJNjxLAfyUrFayGGmWuZmjexkHMf4RWZh16YC7b0be1a1SSSYxCu332YvyL4qjJPsH/
YPfboLfq+cjGjI8yab1Ln/bOo9I5zqOV6XfI8IsLTzDn0U9DAl6WgoH3POiGln5C9/kp58tDoibb
orPzO9mqWu4OTUFxc2PYYFigtofuVF/9+RBD71kgUzS3coDYJIVy85TbwK1PDhSl988Zk3ZwwsaH
v9kMD6KGpZjDydkoU54hEGlxMmBHegXhNj4EaavvNdKjCzl5gCZ8Qf51ZYNkBGvb9H6UqavsBvxG
ru0gVJZRavpeuHa7T10jvqhjQJlxE7KtFO0COpi9U90oupd9Bnuj5VRow0Y25UBb2vU6sVwV/Amn
ycOQjt12TEVM7PGfvlzEPFWHBwyt0MeKySAlChRIkoG62eT21jQtm8QkrMClriINXwdZLg48MOwU
T1bEf6ZfZycLueyyifnESKZUuxzHx30GVwZnnspfaQ3KTz9tzyDd+CxKN13rroIwpaROfSlfohBs
KKkOrCeXtfVJSj40Vf2W2A582VkA0ofiqyUFH046frWCPGfnlk/wahBGLmyrEUehOdlzowIOJ3wu
9ubcNMj7r8pOcbdytIQ7uM50tdz4Y6WulcEaUQ6m/QId8nQJzdF98E37OjhG8tZSgrHJnQnHr7mp
T+XGjroScUmsnTzMNZcxeWbwA4Zy6rkXqpUPubWbjNUQlL1PLoDfnCKokFWxruupt/lld+Wu0nGq
USrN2UFqjFjqiTc4itahiY2a7WGushKG47njBhHdyymseCH/GDM5vi72Zi5++BjZPzhk80n97YSh
uw/yYLdg5CkgAEn+nz6NfZpjTffyFGF1YqPoeb3qVU1ky9iPNij79Gtvlu5Datsemc9mWMrJQ9lr
BzYEOAe2qNxJrOpLQHD6fpqbORntRRKb2VGOtjUajXJSHBT0lEo0U/Pud4m4GG0VUXAaXZo61u7g
55O8iylGgsKxUPNOOdkIkBDypwvHdoxnHALMq2XFH7LbGMpxF+kObKt5FmJIQRlO9NY3Rk2xSvxM
cF97gyyfrIM2xuHTAoaoYPSN1TUGu0W79xNz3AXB4KyNvtXe+mo6W76wHktYPedOxahFXsL0cYXG
sTm5pDyHHv6vS5fxLhTKNld7H4/Zql0jjtbMhVIVzZUdNEBzPCjWeqQ2V9knDwW+sTxs05iiusoM
1jp1DkAz/X5TiFIEa0BTSJd1DIapROV7qWOehunGzkia9Ne/XsRmnf1qxnZXYdLx76Fm7qkYwlQN
Ii3uhs2MnL8d6pkuL5v9EgJm+vX61iuHZLPTkCKleD6sPKoiBiQI/5x5u1q1ul1Dcutvp39Nmq+R
z9cw8xSFY6FW+zFRBD8Ws3kxxtmdWLfsn5RqFUNv/eoaledJF3yLIjtaZW3m3yWFne3CotP3pqKG
lwBQwloUhxZIzEGga1qo+uhREdG0F55Vz0GleE+Zo6oPRYoRQph6T3KCopcsUgr1QXbFLjcUtW0u
cnqFSGdRBqN5qGxyLG3SkfBQ0+dsxBAMx2Yy9HMTG+DmyE+awObc9OzaPHuSP0orCN3qrrWHoxxr
R5E+tgbK22ay+uUUApIpkif0ttyYQnsbIme8lzOtziOfEk7c67OUymC1XER4JJ/kYII0eVmZkb+i
4pOKnYi6XDHG1oYC8+jOhA58B4ovuXjEUWSr49HhLFKq9lYtQdOV7EyRJADqQkDU6PY5LWo8i0bf
OVujHcFpcj9kvzkP3mbIV+AP3gxDKXey5RUhm6YUYWmlJNTblxox01wBkD43ZZ8oa2OJbGnaoK2j
8mEeYFXarACSR8teMcIDD4SevaaGqwMGOKdiPth9yfMtbAvtiFRnYZS9vYLuJk56FzRnW6XYbMgr
6x2X6xWimOBHia0wOhIvfHBJlAGvAQuhWpjxuqBKgT0ypfX7w2Q77TcM3Roy8b55tOc9N7Z1yrIj
vbcwEhWnhsGy9xirzuVvbfxeOQqxsyh5grrgHYOOwrxIc+L3XkT/j7HzWm5cWdb0EyEC3tzSG4mi
vLpvEG3hfcE+/XxV7NNaZ+09E3PDQBmAFEWgsjJ/88tGPvfRcIr6Ap0In0Q5P3ApHwxBDj4rhiid
z2T+ylF7JsTXnqEQHJ2+cx9K2cpRmNikgl2bmuFztZNhkz5XzTle7OfmXR27fhW9eCiskWssjZPq
yzTw2rbTtxt1sQaryIe5iM567IftGjuGRzbn1UW9Lzbd4YYqwrJTpw7DYTIXSoGzjzMLAQe6o6F4
g2lFGbF340swTdyMRXfGURWDaNnSq6vI3IbEPHrJfS4AZevECMYxN+LsveFzganX0mvMs3jvu3iD
+Xpi3enwBHaZl4Z4PU3pus+r8WtiJBcIfuCsNO0X237xy9LT32nmzOdpTJ2Nk9bFNUrD/Fpr2n5B
7YD0k4k7tDHM2T7ij0TtkNFxyE+OPpPbAuXohVr3xrbRuppV9FD4gCRzpxvu7R5kmxqsvW6Tt1hD
FD1M2NZeYtBNhD1zz/eeyT41UCUPfRanj6oxtlKer0K1XU5XXSjtDrvSyQv8yKMKxx4KKqgV9hi+
/r0G+Lx9s0B3xRRk5Lv2h/2AwXrCIneNumR8rUq55BXGA/vj8TXOsg8Prwz+WcbwulRZhNSGJu4D
WVv1fVSbhSBlrs5kH23CwQ+7szo1DLiNEpJPJ3Vu5Q04qPdhtC5sD4BQGnd39dCuyEJH53S2UOz2
4pYMPDWxVR1Hzg5uryRWh+6bZJuvSwgIL0naNpRkC//RL22BI2+jPzhmb+4sjdSk4Y/Zoa3Rz4FO
aB57y/SOMxLZOBM68N8avYWVhXQOPJP+IWAnvfWLxngEGSZwJRjiF8AP/Zpk0fLWLoZO2dZHaoB6
H7dNGl4hQw4rPR0fDb0pfrlRug/JKcQrLf6CJhJaCuH4iBKSgdFM1e0MuOO//Ly7jvHcf7cH8YvS
o7lr8TpZF7GnXdNuiNBzFdqmbIvoUfWhjqHvYXlF68++HmcIqK/dhzDzCB17o3IvZj7dLnLr8yNz
7eoUW+u/V/Jz+4Mkr3dS11UvBOsxlG7krcJQN9g0g6v24fBvCeJqpLC5FbrA/ylksjIxofAbc2o9
xs4IM6vwou0gB6iuk76tv2l2owMtmupTurTBU6BrP9W4OnH5eyKx4XvXd9+xBI2fEuFHT25Y/BxJ
TACpQFB/DRptyCvnUY3NcTPwo8YizGqxnNLCot2FeltjTyvnFnGEqPUCJ07NVteM9PiQBEF7WeQ7
hLWLW3y1wLnjrRp5azgimNDg1H2Ig/Ki5DuazcJOaXdrZ42N1jFOPb3fntUZxEr+o3v8fI9Fa/Nz
5BY/Pv8KGFMZ2KB42Hz21TrJtS6J7YP6LOr8ZTJ2s6NjYSU/0IBE1UWHDv55EqFxffBB70JKScKT
n4tft88OoRJllJzUw98/xR/6jyIozLPqgkQ3PoIQVQ11QcPl/41bw29c3ogjzbRZWzUaUraDAm/Y
L4BPiv5IWNe9jXnsHDpUoLBIWoyvdbLrEIY9opTVHhtdA++Kys0DUjPBHbdHwVIGNqi1fgNsM76O
uTVvYRcuJ2vQvUcFGVIQIAn16exufKny3DnU/K72TmQt721EQkBeIfWdnASXSTrI9lxp8l3dLl2H
3yLfc2AoR9OWpA9AIQkg6vzpx4xkzpFy84hYpVg+dGwNaqmyZtlYvkK/6y7mOM73iwH4wzczc53M
CN5McFqwPwGrew/TIGW7baYrWzYnhOzuQ6OjPAC7CaKnE7C3rcfzggdxs1KH6sVp5xFlz78j3t+2
1+XzmhjYWH/OcTRnXBUk7rfU1THi9VC+Qt3jf15KuWn9bM6NuZx8K71NG+U+1kq4zYemORlWgSGt
l967rjNcRJmNtxcWTHE0wvjls0sdJZJCMLrm99pFoyiIiTxUf5nW5EXVYd1oPzNfNIdb3+eFb8Nq
TmVG8250EHsPtfEVGkf9ZRo1AlOvs+BmoyeF3Fd+nyL5cqSoZhwax5kuVSGKbVdM7QssFntl1ThO
FgBnB1bVJ3SqLMROl6c6I18O/SqEzIsmpaL2kvUmf1u45oFMqPdhhD42QOX8OkVGcg8dCyEI2T+X
FDd99LzOmqX3H61+626wGzyVFot7X2vehzO2kF58Tb+f2859IW+0U/11APPZTCBgg/nYzQs2cK7Q
283cjMGrwQK78mIn/94MuHtqHogjXzuMORg90kfJU9W07deOwhNxnt288I+Jt0tZpg9BZ0cH2xfL
KsGTfJN0votcCvq5DfKYt3dwe9N/nUOKPOodkKg55eodQu2wlE5y5+a1tsn10dq35QTBfgkgxcoX
c0AEo8yj6aB7U/mkBsjGAoay+6vq8pI+Pze+9VPNVxPIXEfbGGnGLTccZj52Vr0F0fAadfqyt6zQ
oCAxYMWmBx9NUKLDXc5AOyZ+LbdRGNv2Y5eDBhhtnFyD7pmc3Lwq6tjdl0lUvtdZJVYaJir3fifK
90jveD4b1kvv9fNjX1UX1T0KEZ66KhRry3LL97EsIilvke3V6Fw71qqBrXKnRvWlgBIYzM/z4urI
CPXHfnYDjOx5EkUooJ+GxqqAFLXiSb1YLfKgYYgGt2riLyOefKCcowf8NJetGvGMI+Skjkp8RbnR
0tjSOAAcVqHTG0gXRuK1Ca18R5422gWy6QDD3BdjmW1vo2lSHUjsoPgWCfZoTieOJiqca+Dc3auA
VnJqrFJDHpBRWJ/RHaBzvhh5qRbJmxWRe7oPXAq26nwqABLDjQ8mE0STz1d0is+q5ZQedeC4ur2x
9NB58fwvrV4voG8wVCA9+qIuEvH/HArcZ9Rp2Hxio210jyMulx1EqBo+1dbUkukJNiQUHn0e3weN
x91I2PsjbuMj8T5RCek/Ai1NypgV96De/W8tQGVII5159ZbyAVshbd12iKuUg1buRG+iDNva6bGw
iKZiFgocKUOSMXZiXSGwo1k8gSCyml5fTYG0Usy7FjLWPF569ZIlxn2dP3CTjpfPbtWMyILsS4sI
WDVL4Y8XdaReXMeb2JsF2KnLC6HjwINMHYYmSlZjPo2bxtPzY0thby9jv1ObufrdvHj5zo9NctBs
V9ZoIHZf9QZ+lV8R03fie+La0y9sJ3+N/lzC+6yKjeOWv1nFTJwO4yzc2brePUWR9haNQfgFTvay
IZm5nPJ86t56qo227WhfjDSadlbmIoeot9qX3NkX3Zh/CTfwix1079r2bSiLbi/yoduqZjrABbAb
Ue1Vs2yjcG2QMzuqpldp5spGmPJ8OzcrvkVJ46+WrD9hx5iDBkXrTR2xgX6vfTs+qC4Rdg718QLf
bdKPL7X3XWWv4AQMT20/7VRrFrA9KLY8qFbWhNMFpuo31TLtxrlLxlRCskl7VY6RnVMTZKtKkcWJ
tRzTXLJIZAItauziYM+YFqjJYdGH/BocfatGsxSulG7Vzu1da6QGNyiBxgDnpOJk26LQ2sb9UZ1L
oQEwoo1kqEq+tfEoVjUcujs16vvzD5KyzUV9CqH119LCUadpLftupLKwyv16v6AB87uD+UBW/nZg
yB5ACrvqEDUNJgKu4DeBY0rcGM7ZHKlMU0DjUAjWxtuhakeTUx7gzp0xjQX/uanmITwpPFoVLv+B
UVMDk1lsQATiIJhqe9y9R8oO3vjF9mtqedTrKRt+APcv3sgMhduuxUCwnEKPDB50kwJaT4t/gNM9
6PaQ7GxovA9RrD+lemrfgU/tnqqoEffL0F16PRdPqmsWkB3rCo1N1WTVSM48ak/+6Ef3TraQI1WH
gdDOOc+Ro2pFSUXMNctgQ1UUZi3LjccSr+5T5COiVJo9Vp9a/OcI0tefIzWakCq//L/njeG406o0
IUn9n1eK5Pn/uuZ/m/evvtt7u6y3Q9Zj1Md+cWWZ/giSLcBrQMqvtT70zubNwx39u9C6km2M558w
lUT3qcOm1fdgROXo/a9a3b8rncl8ni2UrK2lq0CH1fW7VUMGq6riCYBw8OwEYqu6Oxv0cFR1uPem
fvUushzKQD6kuzlN22ux5FcC2GDvjH20hsuAKSvQCKppso1mnywPy3Hvs+2X8JMrC2flEYMPfUqQ
PhF2fxiUI/aCpyl0oQj9uTDnB6GH3k4HdLlpW7ajC5Kv5zStk4/AWSfSbrLsp+w8TwXNIJg/TCyC
brNiOUv7M2vs3T+zJsmeU9cKNY17Qc7C4UudDLItOztV++ekwgEZpptLd8D8Y9w1zmuAfOVdyy/P
QRnndfTM6S4bvcY5MVZ0+A7qomoOsfRXdpW/cpU8D/XonVULAyfWKSSABHfKHicWLBKSzjgbrlPe
WcBOd26bZy+B1owrB0z8T7hfKzag3e+x9V8jo9HekxFHyr70y4cir9JjE0AERksveKhsAl15q32Y
KRGIPne/RephRtVnP2bJwAoXA+0k/i079Z6kOIy1EFq41UhtrxppmomdbHCYfHy6VROudQaIskBr
XI4WsyACMgfnTjXxnT7kduk8OWR+gMaSKY5x2kxmJ7yvdDDE3tD9dN2Iogeo4A7MP3GIa/Xxs3pJ
PPNH7Pj+ubWS+Ll253rH86FZ66QepSsLKX+yId6yX0wvIKHsj1/KuNoPWpH+1C3MCEXR9s9krbQ9
wO/54IA6fDKsGC6inBLOaMtRovhKInDYaGIkG5l2+l1qkN3SS/dxWfjO8fHNHoUP6Bpf0eWbFuD5
Y05s80NR2ecB4cRNiy7KN6MfN7Y31h9+6/V7vctBpgNHfCebtlMTmqLCA0NeMod1qIVj9mKkJuek
9pNSspatCnDWZ0uNmbFuvsqxIbSsJ4jPxdlLzRwJH9wBfKAoAMba6hJLG0N1NCt3w7+jaqCW/oaf
U5wCcnDJpl9aWvN88HYIORXIxlB+BQhCZ1+nh1TX7btMtlgmbIqDiEm27VgBHg36h5BY9iyQMt1i
tDt8bYdiDcyx+DHHXyCQwdiQywip8GxltAhspYVcczOnxbNErSDq5XOtKdTIkOxNezLXM94m23kA
WbgV6M/gau7+r3ZR119C3M7Q60NrAiwooolKcUJPNOuEscT+U38CH0+2Haptoou78nSMLVrLWrZe
UWgC4rdOnAPtI4ES9svohYSfVMVr0HK36Xg7nNOpTe4JpfMtmmLJe2H3b1awiF+ZzFqx+frWjKax
ttksX2fXzo+aG8QHq7DNxyYD8BP2afrNtr1VZz84Io8pBWbGMeJHtclmK/qCpAz5/4Wkr6P5LTFp
8aT6x8xERiFblj0RLt9qbB6GRu9fOlQ3760Kx0Y1Dbm0cI3fZXZ2rcR7r9OrJ98kve973b7MmHFV
U+s8Ky8y7LHeW5R5b76s0xQWu3CYi60arK1K7F0fMJQlXUB06f1hubWJdjM/+iLutGw7jiSXtMBI
t7c2WIUPQZB7VKf4RoOtCBLLl3zCbZyLuBabjyaMDYRjMO3StqSfyqsPVTlMrzfv0wmi8KZwUqR0
lTVqIKXY/szIpUrb7ZS4hIRd1egay3E1kKZatQPpNK//TFczQymB4v+drvo+ByRrZElv11S96u0/
L3z7DH+uFw6L57MN4AOqGZ/XUkf+FuAKefIGM5oBb/VjAn7zWFZVgswKklR+wl4GQNdVtdQLykpt
azUvqoEr88uQh+3lNns267U5DGgcypNFHibc37a1Vc1QR615CdAry2vUV7LFtN6xns43Ez5IR9X0
0YpDeqR/avjBPkmSkurOHOEd/3USZWzUztPaev+/nLQUpIKDbCQ1vkAgZ98TbqF5tqu6sIOrFWIH
HgZdvlEPxTIJd6mY2ndEerR9DnN674X69NG0bI/kwzH0MU/QPJuqQBSFjx2h9UrIgckykIQHzukU
WYtPADSXVeHZ0X0KBO5eHXVBZ27iXmruj+Z459sPdZ3lX5Okf1x6aXJ9e0Uz/lEN6PAS1006DM+p
aS/bITXd+1zE5VEUuCDYLNP3akBNUZOtRque4t5/BHiLT+BiLM/4PTb7PipNxPXC+EptaiStI8bv
CUJFlll4P0M3w0unAkHm8p8I+/Ah76bshRu0PmNuIDbK3QeDcJbdIHuJRPCnfypH7xBwR7FzxCHx
Hw9DJx7Y0i3h/vOpeHtqqvbtARk2WNbG+kgdQSpA+XM/3FVZsRsJ/uPtZ5Oc6UgSqBM73fLEGmv1
5nVqrD9Hqi/u6CNhINYOygvoiYZbgbYbCmL1/NUoc1jF+Jpe9NjjJ84vahVLRZl/DeidjgdVy4Jb
F+N2LMyA9FIyfyVwPvUdihc9lMGT6kfVkn53RKyqb2/9jRmSgll+gGAENY5+7Eq5jij/EeyAvTs5
UIASTLrUOo2hb3SngOz4CV4N2ehl3jk4oa6mvhmexxI+6jw6bxU5nnpdJP3XNGlxAKvD/jmBRb/X
fMSubqNSTdTEV8Akx/qcQPPaaIsBkoY80dEG7b7CsWq6TnqwLSvXebY14TzPHexuu/Hts2qC/Cn3
i1N3m8GKnWcSduXKXYR79HWCU/YxMK+znIda6zW7vJniZ1PU2XHRmvAm1QT1s9qUvui2BTw8MmYj
apfl8BbLJ2RsGeQenTzZ8aOe2nMQWtMjzguIUeBZs0PC4dnMqP7UZWa/m+a3QYo8h53tHjxQ3VvV
DGr3LRl677HE++QhwddmpfoHEzKEtuTWadBRPzHiuj+4hWMfc7v4oR5sn4/YOqOMX7hNiz4rH8sd
Eveucsxzk4t0DUBqvhsKGdLp31XQvGDPc/LwtNqowNsro2Sd7DB0z59HfSZ13fjZc4nS32aUR7Ps
U6PaKP4c/f/Mw0Dh0ZxhCtWNCL4YDmiwJCt+NPDgKKnr/kMuku4siJUQw95OWj2jTCWs1zSK/TNO
zPNKRVy35kTM6iCTOLdL+hbqubNJDQpfpHJDZGTID6KU671Fwn6pKsv9GZXuuU/LcR8QoW8QA9Gh
WU6kf5A0KO5AzgkECDlC6QUepDzSyAJsMKO7IEXVvibIKqlnw6wbwabuRX8iAKHfGE/KKFn162hz
nJy6JDC1U9xT+DNj6Q1o8qwMJnt6weQ6PvQlLj/B0iwvfye0Qfa1SvL5v00Q0a8+HZaL+v1qQ5Rt
SozL9ur3O9thfRZ9X60+f/GokmzssMLBQbAX1m3oGERww8+cTdsx0x3WxkyQVKOo91tFjUIgXGVC
I+t2GTHiWnPxc0r1yYW4IJARpyJUEC/hWJSHD23vNGfYU0jM853FruFu1fdizf1GN8MW7RtgxnmY
PSmUnnoZRuA5OFbC9pSQPtOivp+aTvN9afB6lArgOnumb5g2Bmt+a+lDMyMcobmJteu6mkU1duKV
yjZIWLaduy82tcOX3Ceol75RqtWLfKX/r1at5csu1e1yx5YSLf7yPUuK/CJTBpTXeP4HMchMs0r7
HQJELKr1NK3KfhD3ao3lJOgaOCbmL0al4U4izVy6pu1uL2kwN6DZC21vxeafPkceqYEeOvSmG3RQ
Z4b0G2zj4B696qdJtjBad54D17wu4VJcVFcYwwxvc+FstTkt1+glm1stSXGInY0R/oFsw/EJz0oZ
3VbesepQvZSu9t7mQXNoWjxoJtbMVaZcOj43GZ8jaqfxOaCOMEwC0OKXj9T5WYKR8LDWLR6P23Zs
SRZWUX5A3Mg+mGPRPDq5Ha35CZU/U1JI8u6qOw9Pqbpyr0mYBtuYdPRboyXQeBetR7mrrw5pgZo/
ufb2yY/Hel+ZbXOaxyC9zJQMNu6ii/fG8t8SYYe/DI8tSz1739VJxTR9taZW26q0QWSO3QOCj/Fd
VkXoOtJSXWpQ9S+k4kaVgVCjmAzEd7JPzajJHsFPH8qtClM+X3SCfpbw/kcbD9EthvGMxrrDNZfK
RR1MH0ZQn4zMX57tPqkeQKTlWIi384eru/rW6tphi5GLiU4UToefL750NSQKcO8mfCj+jqnuz2Yo
Z8VD5a21nIhRDVRBKojfw3LD/27lOGXw1YkDYCQFqi0d1ooP5YIpfWTW9vcsnFc+wiw4Y2HfZACZ
jDHkQLL8b1/WW/qqd2FqVQJVZiTsrFfftudTOkEsV44AoWz+a/SzSTD1z8mf5zaltw1QH7hXngbq
hX33WIb6w2dP29jO3rZ5pBuSFfE5MJSw6Qnu+31vx94DQCC8DF5GcHCrjMT6Wchmq1nDrsuQgtZL
I3pBNdi/L9PkpUMl/EV1kSU/GEAxrrf5wUwxDebJXg3a5uwcfWkVrU5wvNZ6QhBWjX2+HZUfyHNx
MT3mQqxa4PoIX9q/CxRso8Aovk4kKMHLobopqJDtKxQeAAIh1dlRxeR/X6Qvc4CgFiFN/sMkwgCp
Mxx6x27Qxhise4MS3SgpE7WkUaguwAz/7vLp6v/OGrLsB3Vd524BaPbUIKAcNVbx4php+cLa+FHC
/7hXXWiZOZu6xbpcDRoYEAH3BoxHpcF9KnVySPmUbUIkV9670qSeaPfOseWDvfuzfweGrX7SOzKP
RumcVTeXRbZcnuQ08RWpIFyAjMU7KxYIcLFvSPI4J1vyRhDa3GUd6D6VDdMAID+WoQ2sxWvsg0qO
qQHVZ1mzfQhSBLC7EhWoOV2Aky14cMmcX9b00I+ccTqqJkQtaMXQG8MRX91/TTNiKDJqGjXvTZPD
9y7BQIBjQ3jeg/bTeXDdRe56q5So8YeA8TMZVfhrmFEFmgFNBTpMFz0Gow/seDzNjrcCMmOzDKLC
f8GDa5VBN00oMHX/cTTxG9G0PHrmed2tYkBoV7WY5uiCr1J7yo6qqQbYWmtHP4+/1bBEr0GbIqjd
pw4SyIRza/Zn/t5ahL5W8abdBPGzb+D/Fofxg+rKvPscOIkwXJKuZu1iDQn6eyVGdOy88bvuk2gt
lyF+BhIcHUEMZXudTDvpDu1aV0azyYaGsjERyMURpX1BENjbGhOxrsCy6daXYqJIEdvQIH371Z2a
B30+WecuXrwecmV3Wot4O5GT9aqa2CUOt/X3c1QtwHWycrgd2pWrMjVWwedJ+uaXWaLoswaXXm0M
y5shzVDxRLagewq0abdMHphM2dIprp9niG115OKy6uLZo77LzxdQP1vbhP33+b23/J53yy/NkvIh
sVn5x0SirfRRDGLl6lGwGQiAVqxJYjVlefs0AgpcV22pHVSu7h9NGXOqpgFyFY0DLTogpk1QOgzG
3ezmxl1POWkvhP1VtVR/vpgYLajDgmL4uGjz2ZP+z6GGFocwq3rrl21875Y2u2U1gpJFuKWKXa+4
JeD3yTKTimfCKey3aQp1g12D+WpP1TYaDe9b4z+GQLl+tdGcrUBOe68JMD42IkQ1aR0axylHemRA
5+cKD4q8LXHMRxZGb3NXexdSrdOmjH5TycLZ6e+Bpv3mN28m/Jr/DGngbcSNqotNYXueLH5pS0w6
HQVawSPEto6KyFt01UGYvfXcENtdvcj5qrr7bBT7oQ2zXSfpvlmRt6upsKqLxFe/WYkAqJmN73Vb
VidLgwvuBR5JDzCxIaaIm6JPvFMmPPslMoI7Te4/y8E22DW0f/rl/H/1zxYBZ+HazfcurPmfxfjq
AVDzXFbIqumy1cCyfmelExLS5WhsRRRTrZKK0iTUlzNOdVTgZXMmz33A6SluxcZyk35dqE3gICRD
eqxOqtk4KfpUmvZtMBqA6iEM1pVdauUJrD7qya2bqFE1N/ITDFBBFez+EWwMvb2ZdbtZf/ap3Amc
Gnhp47ydfCn6nhEZyztC3Sk8SwnFPHB1t7tEDghLUIrH6eGk+gxLN3e3u67sKwsPbwMmV4seW9m5
RHjyKJF9wK4xcEYOcxW5qb8uzLj9FqbDJup776eG5R4OmxN11sS0d+SU8DBIkoKcCNRbyMtW8/2m
x6uN1UKykNR/YVpr8p06zjCyEED2dldT4txgCM0XZHEzW0OoXyGUxc9zzF5YjdY2ZixkmA+pRgkM
2F/54efVJXJL96fb2I/hEPTvdde223GauzuzHoI7AIzIGOvaanFADHfAvd6Nv0fV0j6HFDsep9Fy
H2rfuCp7I/ww3Qdkhq8q7AlJK+CWbF3zqqoPTWfC3OiIvHlspAenriWPRZz9eMCbvBbjw9IXgB7j
MgA6mr84s1edWOKR1voby1vpVzYkw1MGyYDoHtQUsAEwvnLCYqTciY1nbZvyZyS8+D5SMvUDXmsX
JVtvmT9bNIhQtCwQwvvbjd1LdZFj3sCWKefBjwTfOOvLeTFAL2nxXCOQg4eEzN8LpCTWJoKyCO3Y
47HEumRt4Sj+HTFckvHQth2vf4boB2c/TcaNjn48jIo4ONZwDPfZVIDY8O4CEB07P6mjvdogJekE
MdDvqstoLOn7MmwdZCvffYr295UJbvW2jZIneTE5Xrfvgar5482LW3laW3/9uYuGhPlS4/sV1+Uq
DY0M/CnKkaUb6S2I08jKL5QwzVeOfMR77CXYFVYOdU/egc5Sdud4QrRkUFkaXydCjAd9OY6WhtuH
xZYUvUGdB0MBB6gMOPovzQF/rp2V9l/GOFkbs8EaiGQyIXNLMfD2223q9lLrDdCuFh5RLnE7+kcv
v8KomH+CMyneWFPrbVEmxX1aetlZox6/CyaSl3mdLiuAGQDA4uGlqIP2LraX9s6NYm1deq65Vs3P
gYmKK1G+nIilSARMQ9bVxmSasV+RaeymdOI9lTuI6CrDJF+UC4peV0eeQ+MdyDEYvnN3UXElsg35
ilK1fURwqY/Xqr3MlX1MeIDszGxxYeq2otIOqe2IdeYGJVkTYT7ik/aLTFFxD781XCOip0HWENqO
KoOgAMfTJi2XDQoC5oNq4b9knTJzIW+mxyzsBQqrq8kr3vMI+5VE003SVXZ4NrVYO/vo9E5H1Rb2
4AHDSJpg5YTLK3vyed1NZf1esUDztOLGUc14Id9n4ZB0SQu3evdLMrRB++YFbXQVYfiuesMynI+9
MQNS6PA8M8DkHwBj7NT/ayj665IK86O2iTnsEuJlJe8Os1xAtFCEerQmp0Fnth2+dfDIE39D6rf4
oY0mlIfRm67dPLqntBDWNmjH5Ate4Ds3s0GNZDp5/Tlpt0GIFWJXYl4ic1lmAfS2rULcvxCyOPsp
vPc3wGTIByf1S1v10cWUa5CbiHHj+2yEi6AuqQ35zrHugD0rfwOgqiPS/uAn5KA6wcwMdGPXsm61
cYGh7cpyIBi0seL5Z1uNTyT8wRLZSBRAJJvtYPmGYOYjT1z7BXIiZCwLe18WjfZb/mzkw0KZCzXQ
ICENagx5izbLdOtvF/KF7mBaFx1i6CVJ/WvgRb8Bc/lPQ+FYSAYD9dCpDvCsK0i7F114V6EjsMs0
3XmsdNteI9bTv3s5N+4ciPDHgifnDYJoEo+jUNj+olT6FU6G+YG3ebsefb97qIH0Lbn73alzbn25
qJJIEKsyDZvbClx2Pg4hrv9dPRzUi7vgUe1bRXtbhdUMeQ3sJIqNXlP8FIVLlBXZv9PAPFme730d
XLwIqR3kT57mQtLunIoMS9ve5ZI2MSX29BwK8J7e6JTv1RJsXfTpvJeiAe9eoevVm9F2zL0U82Pk
D4GZ592dPy0NpR7pDoqWlz6np6nLdOudZ9c2NwWPv9QryKmEDkq8cPDd0ZivptE01+q36lAvistv
z65OHndIDksLtV/1aWh/7c26+V1RJ+nzeDNa3gT4HG/RmP39ViXsl1o+SvpzJ7O30tHB9B3zCZXZ
m80t7Jpmm6M8sYWJJ33nOw0+JF9FCr/mazCi1evwNZkl39fsj9+nme9gsLL5OSjzbOexJN8hh1+d
UQzxdwKxnidnGpPV0ERPoMM9+5j56ADqNYDAcJx5aIS4wGtiinb4I4OgawDxZ15oXahws+0wbJPH
KTkdfvhfMOAZ7lvWk2PYoa5mYW37PmtBvIXt0Rwc2QxrI1tlRddc1GhXPJIZzt6qMC2vQAbf0L7P
352rG3N3qzqcXsb1Rbjhi3KZGZFweJnG25AahwJ/RVEmeogzLGoAGMfryCrjk5pOksHcYume7dRc
dxY9txB5ltjM+/MtEvK0GHgldAXlGJXKtJQ6aiKtubdQwP/siuWgSIzmHr62W1Ph57l2UaEppAm4
fVqB94WMRWFIJUe9tFvkWXgQeJY7XrmT97ewNtTQNGldfw+1MV/l7GM3oIDqrZYO3aMYGue6THuV
Me/8eTkSKkAYVvn0wvufpkQp+EOq30b/NdkHSnAci6Q4aXYcfCMO8BdwlJgZHkRuNgiV5xROofFe
HMzpdp5uP5na2O0nHUl1tZIHbv2n2Yy19Qq3+Hlmwbu4lQCeANlPxWNpY5fXrqaMJj+OGlMt+Vn/
zsRmq7hWRfmlqnoTq1CbljyqEI2+RlHy5+hzNOJrXTVNlLC6XvseQXTfAPDPbtu5Fr2eHd0SZwEe
Cc5TZg4Tps6h+5OplM6lqyN/ZJV91G1UwM8L0fT4BGNYJhkUfGb/hdFQTW36sPW1U/n1zyWEc2zj
6/UelCBOjcbXcLLXtZ03Zc4ZWEt0djpz3nc+CIQhnNlZOV32Zkn0UOhV5Y8RulhnGLJYCuBn0Jv+
uTPs61TG031StdN9JF/6edZgLjePql+9YEibgWEuNGxb53hrL34ClJuiw2wn5ukTxd1q3XANStQ3
FE7cLXiAglgqvguej53RghPPxuMNJ54N0Q0nrkMXws93qQHCyIuXKPEMcYLk8AI8Wb34mUbuJ8iK
QwFO4dZnCEn5WQJSLHKeZmfz/+HrrJbcZtp2fUSqEsOumYdxR5VkEqnFTEe/LrXzxvlSf60dlRoM
M7alB264R64wvlepzc8zsKQCepqDDqYvB9+vC+sFDbS5quo7J7dVG+wZynYDgMR56gG9gKO0zC+L
XlZPiuirwXYA4TCrHCtHpTGpaw3pEtW34gXApXEXtMZ3OV0OItjFTdCv5TAPbcqhifNhme6jQaAO
R02k3+qR8HL2QJ9gh2MiFeF1DBiGYp8HaL42zbPMuPQZdN1mlrG7JWUIskxUMeaISa54kqDWtuVJ
Te3zxNe6xDTF1I7X01FgD5cGWbWWk9eVOtSPfw3lY/QohSEC498+dWW09IC3zl+A2+cuKASMi9zV
jFWRTuArJlNfOgKjtDrr3vI6c3YYuVWILJOU0cSZcTRG7cFBa0z1hHIxlQ0htJMcKrpGVms4Wb5N
x4lWJe+orZsZ1ld+6K1At81UulNNMPCSU6oI+778KGKj3mLcYm7kNtqFh8KBu6m6cXUOrCJYkkfU
h65vQqzmZ3xdkvj20QLRXc+MFnBHgpbSVtbq5eFa4S/mC0/T/l64Vf0zvwN7ZtURle451OLGIM61
UYJ+Qddxq4dJ+RRZoFhwccy+lBaZYqAyn7YaDrPaSHt2MEJAMQAGcwey+H0Q6r5CA3EXV2q+VZp4
JP/XfcQfbWS/FGtrkSU/VZ47PXRIShCIq292TBJS09xfmUTLamoW+NXnL/7koaWoeCmUZHnqDIWN
eIzmr02ague/VnLFTM+Kw9tlvqtn2VW5RY5FVeRrDe4owd7/Pkw+g+l4Z6M31P2UOL+f9PZYXyTG
blDKFznlcWdYqwQK20nDGRwEzqet91DCqrE6IERAyPU/85ZeVIcCiZ4XPRHX/ZmolJWGe+R1ft6f
lToFmnlenZ9H7p/nc39M1gXMpi3SHuIJlkLnZ91TO+ehiadjAQi/cdvMc56Xk8b46Te5OEZqR7wS
QkZX47N8UFHUzZZCWoTmEPsH+nbLqwZoo9vinrpitq1qL1x5ejtndAGJqieC+1Dr+nVV9HSDjRxG
n6LaKwk7yAJ7k5noi6MKpS/j2lcfh7zUHp2h+2inSZyCRNce8150J0tUr9imqADt/MxdFlZcbOVe
/4zQTr+F8RQeRmCCl1QVSDhlefxG4P1R4Pv5awAyE7hl8hUCE0e+vEKnMDPKje/5+jF29PqkEXag
s5frz24YlYuk7vOfWb1zsyb5RdD2kxtB+jpp6CjQSejPphtph4y0eTt6dv1ICVFBNkTz70qTamyH
6DKErYJ6a6CCJ+6HJN8Z2Uyqocl734XGdD91RcFFl2s2g9t0p2X1Aodk0GrzAsmteu8BDgb+DxLl
NueCUrtUvbGSU/m8Te7NleGjgw19kPPygBJxDfxIba975VygC+WYVRHmKxj70QsCW+wa7mawI/GC
88f3AN+nL6EkR5u4/T3IpmwdCCU7ufqgnrEMQQRHD3uaMdnaKbTiqyaxWjRjYFJz0MH86dGj7hfL
BEW/Z8Ax9TPoGijWH1LDuYOafgnGUgPzTEJSTN54/msuKK0KC8vJWsvJPIDiiBnrsY6Hca+10Rvw
i/jOwJ/lTp7Zph9egu61RNb+DpH6+E6eKaLy8c4t7idku34Yk74tcHrBshISaFO72a80KF4L4Vev
npLypQBMQK8rxNK3SHZxmk+nuA3x6fAD2z2koNrlXGcPE84c6NAhyro3zcG+VwLPJhygkQAtZHeb
kme+D3yharKLHIHrVnfYZaItQ8V2A3xXR3HNTC+2FfsgtURX0eWEDCsn3clC6hTPsWmdWg43ONXq
Trrj5CtbV7plNesaX9WLTTtZ+1o5LNUyR0JRAU6DbEP0gFm7cc7j4tUJKIiiQvTNCQtnEQeDfpcF
QXhWVUj/dhsr3ygK0Oq2o3c9TbOtXifFrosQeuqC5GRotk9Xa6o3taUY5kIk2Ct7fQXZ0UzuskjD
JS2w4lcTn8Q9yWp6p49le84y1J7qBoXJrMMuIrZKNIvmM3nwGjDJtspv4J8FOcRm3F6TqEdLuVnx
1H7BG7Y3yZ8nIBms1xmclOuWf56lLF1/Vfoejo/xzxw02tnBJ/DcdFU2wrZyfyh2am/lnCMG/Wzn
tMQWZopbR1q+BGLuMhNzQblDcR4acbTItyG0qWjhFdoyDgP3lx4lRzpizg9t6t5UJ1Q+saekpoaA
7Xs/zXR4g6YZwesR60ow4KldP7WGO62wAqsfosYe1yP5611nTNqmSxzj7MEN2vaGiE544qR7FwVB
iCETXmJtEO8LaEb7PPAWToJwljcf5Nk/Qzx/fy+4qYL1oXC0zZR35jNG6EXoDi/yYBy1RjTXcz++
rybRPcuFCkDmiJL62XFQKYtK1SnekxANpC4a/M1QtsCpGx+7qsh06w3+c0fdjcaaVkYfn4r5oBqu
Aeet+CFHE6r+C+i+4BYsHrbDDMI/kn8oR92OKUF5uUntaNDWVu/6x8pDfIFLbLtHN3nUEVnF593C
tbScUAVyyKHe+jT8RE8TjcV0ZepN/KvRzF/AbYZXpHt/pYnT76fwhbrxeLoFZTJGk+G6nGNDYgXe
sUYMIocNbduLuqpR6gp68yWb3rgpRm/IBuuXVEDPFH0Rv7Uk05AqtJawjlXqiP6Ku321k6tY1pEw
YPZwlqsR9nBEquOzi4rCozeoR62DoZVCMa6ad8pSfJFM5e160jTvTkUVK4dEvfaschoesghoUzr6
e0fis684bLMvcWGaYesSuh2gdU8pwYtWZmBh49jn1gFdIZD1OpJfiRHV9zpomRUQHhtVFq5lduaG
34shOwY5ufhizLaGTh2S5FndUasjM40QXwZ06eYIZfXmIlRzOz43lr4FAFo/qATly37Sra0nUNag
Xk2OG2XUcBXP2l7pKLexXI5Df9gWYPtoN0/GI1XZDvtCzV0jnuOsWzyPnqtxGNGtGWh8zqvIg9v3
ehyB6HHUp7h9nJJa7C0/bI8YLIl9bZvNv2fGbbUXa0P05YECdLfxkKR76DDmW9pxh+Oq235z9ET/
2Q/pIhgbkjqBI2tRGjbUHu17q+mJu08ZrwLyvlMv7IXS+cGH1TvKzuKWtpbDti9/lX1V3lPNbB7Q
nXuX007vueuaKHE3hLp7mhqainWZtoRBKgVCLffuumny7uTZoHavNSXhg5yqg9w6un16wF/POevl
oECRC821HBqK4Zy1+SDPgirENUsZ15iC/h+i5rc5K8uUverEO8kru83Ls9uw5NK1Ts3rx2kE3ysq
Cve/uUXBd7564v7KPGKtRF2Tgjd+pF2tGy+WAZ5FQ5D5KCsNt+Hkd9mzUT83doNZEM1nLoth4m5p
Lt1hV9VtFMJx+0A6zhE0R4PEVhIjldBPuwbq2hbmdv80aNjcshh9wRvdhqPZfdQwllZAWKaTie/w
uZySR0wu4kXh6sqnr6cHJ+TbjnDUtLd7WVpLgm8mn6PIWvUdXIe/9aDebzU9qj6x25GPs4um3WRO
p+46xW7exJBSkuNxaoT9m17V9cF0BBUpI6abxesg3xKs6JiUp5FeA+7C+pdm/BSdG0BlB6/hpp62
JHHqXl2bnz1QPtheDtSHYNLydTla1BvmYR5SdXc0NTnI4YRk/gIn1/Qsh4493eVE1XTIqDdnXMdX
Ch2GTd6azqGOCwyddCdmrh7Q4ak2g0LtRNXzr0oJUaj5s7UYkW6TW0fseD41LtuoDYIXa6qvoa/m
ciToaSvGUaG3scUz/pzVNYY1ck6udgQtb7nH3X6Yz+S+oPD1B09t9vDzwfR72bC1ELJ605HKXDTI
QN11tRq/2sVPQ8cf6HoXCf2zK9AXkuYoNsz7Uy7S95vNCm6TACu04feOAgWSU8Xv92q0Ildvj6/+
W+0SNIJpALXbf2T+5Vdd6FlwGs13Obj9IGw3mxYOjhMb2TKT3TJuUQFBUthsg0T9TgIEhnGpu+Uu
GdP4hDJZfJrkPU+eykNsWfVitId2HZTQe6+VBVUt/64fyEqCnnXONinyb7QZu+qYl7b2crxSe6q+
9XZJEu/+Ioxyk0VHqAaggsB4uwiSeHynZh6ts76n4JRGxdFqM3vjR0V3NKpEBWaJhEsBDo0JObtt
PK18yKwazFNkVJTWHmhdZJdCERvPN/kownJdQyrFvclCsaLTUdlCF9oHzaLB8PbNfhPFjctNp1PG
fuFmOrVjrSjgH/Zc1REhIKxBFRjFYaiGKoiUpW+qFxFT7cUrtXvKE+g6lWV4BK7/NVd1zxy3OEAX
UMIt4SzcmJtZgdPxLpFkmdb8hFIzXqAaRA40En9mi6vqRzn3JqsgQZI9SA7jXIVLMqM/12MZ7Ac1
eOj/TN0W5VwximCvquJB7peLWazpqykEI1HmiIMDWNk0sos2VIO6wfQwWwXo3e80ulCL3K+VszzU
VaLv68rEZ/i/KXnWxPi6JaZQzsiLHujYl4gWMtVRrCrKpLxHz4Q6dKefolb3H1whlNlWPNvlZhUu
a6v0H+SC0g3dynW42cuhqAe8AUv3mCfiWfZ69cB0dhFt7CuXRahIsY2wRZYjXs+LsTfGS4h06mXU
xIg5KB9VMlg60SYLCXgplH3Ncdkbrbc1leQToexHMfTlWf4ezSJO92U5enz+iFou/6yqHQSObqDW
W6/xZi4gENBAKCi6Y2tTJpvGoBi+kJP14L0lfP4EFPQ+5FcEhV3jMce6JOAbIb8WpRZpS90fol1C
d+WpHLvspCfqj4xCY9HsLCofb03td4dqQFNDsmUh741ro7K0rRxiTNEsyiFtAJC7zXOG4H8KdtgC
jgHHmM64N1jEjxMiRwdZxyqnYNyDsYoRP8ESZAYKuLFlPlGCzReoxhbHxHXLEwTqn1piF1sXk4JV
LmZnTDeI72gzcqViFBI6PBcZrfK8tS9Kzcj2opF7AvbtckdlT/ZBDQWUlyh7at0wvhQk1U9OfcJ1
Ar8Fdcp+KQolF9NT02dIAr7QpnUfojB8bQ950xk8avQoO0dA/pR1B6pjfbUKFz6FPFc8ur0JEsHG
TQ3gfbtqiWC2eV9bz21ZZ9uhxI48jCyMHtreOlBJnRVSGPY2FPCugdc670Uxun42k6WoaYmhhUpN
dv6LILFFNIU05Sj/okadG54dNzC52oYC4KAYX8H9RTWte4PGW9bfo9dh3PczfA8VgeWY2u2BGjZY
rqBIlqEnuoM+w6luq60/7bQ2Sf2F6jxP6I/LwqIS0u1bVKNoz/Oc/PT+rzm5kJpVuqCk1h8rpH5Q
XJ3grudK42xav3zvCoPkg5Z7uq4MNT7JA+oIJC3yVHN8rD3qcAVkPgN9+55WbrDBXMXe8usc38u8
Pft1jl4x+jQS/Qe272N0o+h4FegmCfkIswQvWY0KqZaFdHgbMswApixsqBPYcfGeBO6wptGpHuMp
6S90v7HRsGNKbkkEJEMvaS+qtvYgwWZZEO58AizEgQEO+tgDSlJwPHnVuXFFvZBDq827naJX9sqY
ucGAcvm0faPbkacGx8y33JUSmfC94SsAYtAcNz1IYGMK/37MtPEKbEQQHq1C6MVX6CPK8uGpKYzX
2I4AeY9l932aej4eRfXKdZNp5JMAV8qTvgjD9BnMpH7sEOp8Mp0aGF+nz45FgNYTLAwgMjrPoQss
TDR1eFdMFNm1uXStcBNZFUbvH8zUURG0wPlySrSjZDHo+azUTxZzyG1N0ILWjhATJ5r7U823G9xu
nQzjEocIf4PgIx3427jsAyhzevJc0uIGODN+N5PZorrtx6eQ2+cm7TT8kfIsPxIuEW6hoWbZC8ML
fYTvC21TGU32bOGOcEgN+r59GdLzw0n6UXHihRdEIcLQ6q5UAucY2k63iWHsPopQYM8WWsa3oiUT
m7NTQted76fDukrzbDPM7d8sGEH7qP71Oqumqb5rG8Qi5WWXJuf04IXWcuCG4efdd5w025UZGd0p
RAwOq3c7oHjLArpxCG+F0Vvr18U27JJu1xVD8ALH6ykF56wDjz+NOIQ+xGlHXD20i4r25YM6T2Wh
Te3HbxbIyE6mxfup/euh0HUf9ApV0gjjXjlfyan5YKapswzTWR0NF/CjmA835sNtbqpsjABtVH1k
Yzlv7isPlvG19RyZjoGOzxz4c1F8g10GBXNGZ2WRgsPRYKwkdMtRdPOhnctGxOjIHYw22cIsmw9e
PdrXmg5wtwiBkboN9I6sDLjFAfGUB4nuDL202NrK9JVpFPHhl4jH0qiMZa1THZPQWSvMfg8l1FOu
Km6P4lUfprum1DMw5nO/MYgDfYPB/N2YOefI0P2cBL1/zTxUNAuvy5cZfZaL0qPB7s6duttZXytL
kbr/zcW69UPviLURjOy/IRTgoIvf09Aci2Y5enq6vWJJPOQPsGzgSoilgX2gF1lvgNCn4tNEzf6a
LzlB5K1qpPqts5OaNNumQBziCsRXXx1lA1SyS+TZtT1q++o5x0WQpvcJzNkOqacjzVP9p1NYp2Fo
qg9DI5WIGhe8/UB8lyTAkJDle8bZzN5WQzvsWiQTnqwgQaefgsz3IS5d+zCZ452Rece+jYIrNU8C
pGIL6nLjYL+Q2I2UwQvX3P3qozyA8PLXGJP+UiIi+oVVjPUxtnvsCNxwSsBLEv3TxVc2k47ovl11
2rnHqn0dBqX92mTVpxNjHH69KOll650atLs2WZgWG322+wg1gHoIwfdHcx7arjjAxBoeFWTQcmsK
j42LLqrTZPqhMqLu5FR9AVk8Vx8dh+a0n4fx54BjNya1FCtrnVxkJhxlGOZYlTae+hHUDxH472E1
L6LQIFagW+tVK9t4ZosagmJBCi/Uj2EeDVToCZkwARLY1Y+q9anl/YQmfTPuyn4I3wB7bMYqyb5N
M+XXdMvqWE2Ti2BI8SnnwxprM8z7xktbDnwlc8deyAXBPY8Q7DCVTfHVmCk6DjoWy9EqzshsFqpr
bafaEF+B1nwz+EQ+siADW1V3yQsIvAJ461A+dMoQbSJEGdEEAAxKK8o50FQcOveuTZBDN0XrfLQ+
YCKgGOFJuJ76bAUoBszzqdd4azWNtZ0cbnoX4po6RPoudlR3jdPvHocP88EEPbMazbLdNak+g6r/
G9YigkL2Zzh6VbOjTw/ofAb1c51AZeG+1GeRhaz37FWXOyaCZjOPjiQd5MKSEnyxm5Lx3dHByqea
3ayv0E+BKFMcKFeKVxCQnpSSRhHGuHAA8M4Q85+GVRMmXIsb1fgcp95AnTEQJ+CP1J3p2y3cPKze
5Vnmt7/PYMdW7xBa+oU8k6tOHAnAB4siUr1Lk3j5a9Z8+nMjPGpT/UQPwqZ0IsJLT6cLKwq7fhmm
Ct0xoHfDoBhnUOKz7yHD2HYx2coGaIAz9K4WUHAD5BIPclUPxke1jJx7+RwYgl4flHuOQw2hTNf9
6AD+mW+2qVvkSOE25skuffeZaHGnwAb8cPEN25qJ+7tt7NvDHgmq7tnwLXGWD5ft5Hh+eOr4/cqx
gElK8p2k4eE8ZOy02kbtav4JqHqPzVsdaMYuGOiy5EC4+AbGzurfFcnQE22Pu6WGzViUKsC2kmCm
CBhYjLsVV7YCHNqCywtedwkX8ChJDlnkWq9jqAVnenjtYnRb6xXfJHsHzK1byWGCe9i6t+1mKwiN
7xqnfUjo0G71BNoQrXv0c/4d+1zSruuk4QVe7cNAVxQNjd60SDbSXnsEoqA+NjMgvJiwfJ5HVhU3
QKOwXZFDeUjSAf23IcAjJkH9w+msxYj049sQRsGm75tmG+pTfACdGS0nLLM3nqKVa8lDbLxeu8Ac
u35J5W1wnJQXPyT2lN9i0+LqUZMU8o5U71iOsAfaVKNnEFWvvx3ccD5Og8F+kCGMp+guWFxHW9Ay
iZbpoCCOgpHd9VZsCCw2ufUj/hhhlVKA9l3QQUINd1aMt+evDrfo8lyIuCV/B7WHAOVHNPnaWi9i
Zye36dVCD3N7H2amt5R/Bt3sRcyl4EG+56ZQTOBnXsT1Lb3Ton7cqV0xHtHl4DsuT/8dk0W9ajhr
WGbqb5qytZ1VH/vmAbjx0Rxb81KjAJmYg7W/0vsz/EeXMNdp+0vBLT2caMJbLr2s2LzYPtkf0fO0
DPoy4sdU8v3sAH9fn9n8s9xPqbU2h9BcQI6rj/KAzEBzPZNDrXHq4zQfbkMV2vlxLJYe9l+nZiP0
sDsp87mckGdWkqXwerVwvK4gwFUuxHwrkMtBY7P81ymeV8+dl8KSM+sRME3nxUd5CMMIdoQ8Dfo0
OcZoe11XbnNcNGkQ5N53OWWpLaLVcwIMLe2uzwfvzsNX4w6R0XFrwFThf4Fm4hojK0iJoS+2xLlH
IyqaI1SBGsiwUl/P/pmTC+q8ann5OnXp30LSDB5G+3urd8adHMhDPFeSEZ5CaU6ED9cp1WyxnFPR
Wx2riFwhcwFlJ4gS3B6mVSr/n9QlJUvKatPZEzGEO4pw27vW21hHHo5riThrKZ+lUZhTvZKnbZ/t
VbOx9nI0tBWRca62a3ov1FwwappivT+2rmG1aKG66CBQzFrNbggrB8vbjUQLyYNN2FWUDvVeLu0H
DPVwrGx8c0FqaN3z2uohKhxn3aRpuopweljVAReyIU3iPYT9wH6f4pqkM+/S4GLNRS+qA9kFw95m
S6pLg3ceYuKaXQA7KeqibGx1GwUOfjp/dss95bxHtSmdk/1jgamt6cAhZOxGF9cc6OD/OZNzXA1X
Qyro7s3zXYQo60pvwi8Dd6AddX7UEw1nfERiqV4PqKiVZTk9KZE/PjkKcLHIHQvglgwnPyr3uooE
jxza3jA+GWjhZbSaHuSjtNmfpqiUbCt3eFAWT2Ghf8jFdCzNE6qGOzGbNTpZ8/ugV7FzuM3ZMb+7
MiZWgVIFYWDmCngzayAYvKcgspRt5ozlwRfNUdFn5VVfHGw86L600PgRtZ6CSb3ibNwyVvatLbL7
aOTn2ELd/MFfKneqYy2WCMLY93GvdJCz/GDrYjDh5ONrG3uHqh/Ed2oYJeDQeLhorakQRuvDss0o
soH/TlZO6Y2YfS6ky9jt0DVo/lidTptsth/TPD/YVfDOIXUio1Io4LElcVBNI9QibW6Ha8KuNT0f
7dkPomqfZE29hF5EZ8FOqCWl7otcTJABf267685gXofHcDciiI3dgbeRIFajaNNLQOY6NG32alp5
stD7vv4yI6qvlsl3PaRyphRa+20qPGIOrzGfwiz9NG2vPTQpquuLlFrdRfGjfZU4zqGvKhVACU0O
Kp9oso8ufEvhpA8ZFNTHQXH5P2dlsdLLyn+UB08TGxtxwTs5KtUa6aiyUpdyKB9VW+EJPYHikszP
kYCO2iWOHc4ZL2KJsE/WsRvuO82zTqbh9ff6fLBL7uY+fgLraBr7e7ngtW13TEzzOpLznZsP97yF
O8I/4xillK1qBwPZsVfQkpgPqLoi/DYfhnjyV4FJ0CsXwjjwKNfPezqjQcbDm8I9KMHXPLeid7+m
pVqAlrjzuqjc9cBD95btwpwrafm2ZQA6ZeTtz4VmWVnOs6Q7A/6d69C32amznH3VenuFLwrMBEcn
U9NzPNBbewAvFyg513gv3NWQdrq0mV7qKCie8hZ47Dyy28p/Qvh9IddSEanPrXOSS6oHRoHmJVJE
04s8ZPDpPTu5Dqb4IYjLZEGFLtu0YWwckGQBgZC3dE/d6B73h/rA54YgTDX16lKeJlNe7Oue+tbj
LAoyuFqPeniKdN+MvxzHJz0yml0RYbeb9X40LnolPPRZxSHVejQGRHJRDDcHeIzM/hrkc3VIEKFf
eGJ8NPGE2PilVd/XnjiLpshf8FiHnG26gjDfzV6CEbsh0aX9pot1VjVPbIUp4nUwb86S9JB3Hu1H
/TEviAeAy7oziJVOaFLmd0qmKXcVRNE7tSiVWZkgXdF9LdfjPLzO5RQ6POeHG7y3w1A/WxFFENx6
hoVTKjRMbEhytGs9NacQ5OjdsRniDrk4G90mmS40juKuq1mXQJIEJWcQFU0UiDtTgSNTWXCQZmmB
f1QF5JxlRScowR18a3YIIsWVY+Jfyjd/bzuO+WgDpn7Ua38fTEX3pjidcgjATyzlMLWRi7TTxt/K
YY2BDaGxMV3kkG/X9OBmgPExU6pBycLhDNT0ly+QKkxctTr3UYKAclsYq9HpwSmNW0QQnZ+lXtL8
H4viFeNFe9V6dn8pYG7vyYy6DeCkhyQK0/W1fI/wxH0/YXghGzyKQB3fIzDcy1I+PFf83Dp+VK6n
XEIaZv2L2UWw2bTwR+hY0UK6Uw6O7S19owdd3IroRcTxXrpfugk8DxSn6p0coiqZw4D5SLXM3xUa
uH+E5cTZa7m20wE4qbBQnhP8IU5uB2MIqwXlIwlFBIZjnO41xIXuQh9+r9Khqmv2eMWEQZEhhto5
j2Uqno1ZVXcsUntlAlQ8CF81L5mTflm88VlMbtxeg2SXutQeyfyHqdcEmpt/liVzYqprlQpPgWIQ
UeFdgNjeWngdcO9ZWPOGjr0t3ObkFrkwWOrvR0gBjbzLdbCDaLP12YQwZ+u/kZs3B9VyfVBHSFRO
YJBW6HSlB7mahfSSu9h+Mj0TXkKVvcvpytW9bQ/QYi2HCrn3osj64NyNnnsZsHdtLMJ+fqRfJe8D
H7ZJeUR1GdEOUas7Gzm8R2FhminvoZACCdkcXOV0hEDDYAzvel9xD3WAgZ7fDvVr3l5E0t1VKuSi
PA1fEOkKXyNwL7RVjeAwEuPcR74BtWreIexPZxD5d6oeqBnQZiOsnygpxGW2NoZQfDh1TGmUuzg0
QMBydZ89Nb2A5yygVjtDnnNhpBAlt6AJulP6YOtpSgRczXeRhta0O/wkqr1ZoZoMWHR6sOjALPu+
177jn7p0hQJLXR+/tbVRvbaNXUMg6olfOkgBRYR0lDka/nOKxeXCn/cihp4qLeZwZVk/+KNPpwYn
qQPlq7kZVL9ILbfadggSNAgsw5DFFxce7NJtKfYDhoDKbZBOtj0WHKoV9ghGu1m2yFAGopBoRY/y
AHs+1HD2kINAocPgiu7LBvB4Xf/3OfLvpH8oEc2AnTAItVOslSDHU+zHC2QVZbPQjbJkkVd4JyMw
rb3azeXKF7XHn77MDiwLzRqcRFCAnvVIRI5Kq27BEZBMFCVTouswJRZdNNyjol8IeLlXWSgI15vE
oZspN88jC/HkDVq29UEnH4K8YNNNT73IMXeuopYvY5FEy7I3+sdGxRQE75PhSF9YnACLosrpueZj
6eWdv4m/Jzi8XNJm8C/yzHU+qiawz/9MN3xUi6wo2k2ZoNk+TVW41dyWHlsUO+kziAwH8CZtVreH
cVSEKM1bmv3sNQlWOYDF5QXT8JBbqprRxJ8vi+/0SfluWn6x0DSkyjwlzi8dlM0LDiw9zkL3Y2Vj
hFyWGm7Q3BjgWVQ4tBh5uWznZY/Oxr1QC+3g29mnHMlDCAplq2vVKqypxN4OTif2ERig/W1Kno2e
9XsbVpFjw8swVoIfI6WbY9yYTF0X5O7fE3oLPKj9uo5uT0hnM9c3Jl7teyv9/7zS9RHy5dAoo+HS
em+3Z5HvANEGy903oYuDeKsTSc1vKxdRiV31/IfF2Yj6Asa+7UoY4IBvD5dnke0jjnj728AP4Yqc
Yj2PYZLjohv4P/8cbX6Jan6xv/4kU+4k33jrAsJwvXXgF8pnH+309//s9gpRley1gEZZrfs/UjWv
zonul38d5Jw/GOmm9JoeXPJ/q7fNqamWZ/Ia/yQwhf7f5/hnmEdAfIMcFah/FuTzyrkGAuoGEbi/
Xyv686pyH+Bd74QnHFqHSA/dHnp7c/+8TqGhR+LUYUTjKxLAsDmQCef5wh/s8Dq2AMAuGziKy9ue
sq9/75ZzcvM/c3Lhn7n/a9/15W5PLV8uL4q/X+6f5yrzgncon/v2Nv95qX8eUnjTi6P5xrEtKmxq
hx99YuXPmVnnz4MZf2pJn5+DKsifTQWJB8UPg61cjB0Qla1fzX1e9sJ0rh4E3q5KrYXNsraThygm
B5SLOSZcK7sb3OtDkb7ydhMeTEu52mWOgl3psJcj+fLA5g5OLpy768PFDFqNEBWUi1GDcHvkWfSr
5ldW8lC7YE9/L0fyrbaoQat2kT3I/RTfQQAOjXN9AafWxJZUW1/JVVEM9RkY0od8uDxMJAoxUguP
1ymN9pmZDN5B7m9a5Nfw0gIvPb96ARLh5Cl4+vVZK5olfXnIVtf/n60jY9OEnSBcZWtK5rmu24FS
yTwcizY8wibrrv9ALTPsx0H88N2q3uuR2SCnYWV7W9QTKLCxeULMDJMbXRm/igBSMazfb2paOEvT
HsRdhObBwe8RfktitX8B/fatBKv55Y3JnopH9dHDSF25cVnNCBrSuZZLtEhc/S3HLN4S3fSFrs6j
GSjhW41U7ForFANUcWWf9cloV0mjB5+Qwrdyq9aZP4lXvGdTx74X4H92KEZ/vFOsSCUvG9rvxoQG
zPysLi0n0pvIeVR7Ym7sWJwdrXZEU+3cW1zfI4IfM5kpaWbB61537zszzPcOd3qymOwk0BrFQjLw
dmkBddMF5QzWqxu3JaxWgEb8JanNna4ZFZXq6/8j7bqW49aB7Bexipng6+QojSXZsv3CcrqMYM5f
vwcNeTAe69berX1hEY1GowFCIxLoPqf1P4FlpV4M3Bq+6Vl36Zxx/McGvEUEwFYAvqb42Enm5h89
jD8MVtZ8i5DUuYja0vlkeC3yyzxHf2IAPlz3/ew/5DXgJACPYhx9F3RbBnaFd9Ec1mct89tNyErv
MsegMk5i3XlpW+xuIX46++KE03ceeNqPYLK3qT3j7Chf6jiwx16zA2gvXXd/RH3zo0e+2Rc7AvxH
UuEUaB6B5D10jnUBUkm/KVuAGWCjHCA44YGZWJN4qhfCWy4A672psT+NED2gN+OLZo+w6vTFNMBk
70fAryP85RjHdasYB4KHeEr4Z6ffSVBn5Lkjw6owVw7yX74AcBwPjGGTjvnpTSd9j5TN8tpJ67Ob
TgY7QIySaE6dRHPhH4A2xj/j7ZI6AXgPk52QKywFNzx1UiJFXI2kEiNRnYiRtAVAbM26YGdA0AFO
jfCpxUioE/Amqk4GMRITkRMr0or+15GQLyZ+DqgTfOGxsxpJKjrRpvuRUCdeNL91okZCzwTx+hea
B+YNyQKEI/a+dKv8MRcX3g0pkkBwPs1Ak/SoewkwzCqgE+8RkPPqDx2zF6Q4JUjOqiprTXrKABWd
dDPYvflAmgVyWBCHMSLceujGo0c2SK21zV8pFuLuRq9xHJzUdGG/uVHsdYRYIWRxxI8CvJIWbYDo
bEJzBDGCENKF/Ajw7b4rc1CwCLn0uWThdDQnCzFgf+iOuWs+4FBaiW2kYkljHOe8ZtB1J6qUUzFy
4zUvDRFLBjtKF5+IIP4BVu2WXJC+Fwk2svWExWulSO3AZOXhu2PslncVOv7MdwV2VBd3FX3qG0ju
8x/u5B2ggs/Ys5aP68bR2sVn+ly2Z5Ipb2PLvrhpBzoPMQA5KL91AOHcOwg4vc4O9YOfQmvhDntQ
VZi7GLD063mek88DQ46LZzHjZIiiSCNIPk+2Y56cpAUYjBAiWT1dj45nIIcLxXjqscPQlE9Wgb0J
PW6fwLqRfuYd5zvWNIM0jH/qYIgt2+ochiCdRM/UuNZAZIVIlmxJjWbPtVcFXvtk7WR5h5Lp8bNu
Fe4FUQiv0oHCNZHlkPvSNJKrOyTPOhryxu36kzHF0k+07I+VY4ORUTgUNmKnA79oexqUPbEtaGvY
82xp8WUwc0REYTQ+dhS3yIirNjQBGcNbX4AwvgctjceP+BnHtwjUAmaxQ88q8NqIoomj7lUWlGBB
FEWAHq19BJrjV9SvwQgPyiSS12nnbDx/sjdUrAJEkoxJUT/qfDBfuqLChhA8bdykOuA3PwY/Aqxp
iKsF5qKOrD5RZFa/BDzUAPrf2HwAZAk+poXcNjsE0HpxDh56PLRx7L9XyLC4uDE45ENk2JKWkVU2
CNeBNkZaftj3SKofuiPVZsBqNvsan89BGz4AjwXHt/QwR+Bf4E/AlEYCowAWTe5c6qBJgFFmH6j1
nFX5fmiA7ktFPyj40sFBwIm6wphCwMm8ppFRnwEMY0i3gdY/rFlhAQdVuK13xhO3w/FDUPUVCIwr
xISIwYllmujYO6Q5UMuUapGgZsef2y6x5DIlS4buINAfHB4Ac8akAtDrwXSsm2VKWqh/f5kmBujH
5mJPje0GsGS0TKm/CfgRCLctOQjv4RxQJg4DXhPlMtXm6FU+xusypZ5yZEAtmizDMgXJ+nvLlNQK
z8ezicHlLgeOZepxy3sGMlB86bBMqcs4wRmNE3aVXElqmWJHQy5TOTqxTFuxTMkjtUyptuu6tT9W
xksSzkDXvS7TCdBIeLXEMiW12cWW4iyWaWszuUzJNatrqoM+dDHAK8W6bGNnaQHe+0C1OWBA7pYp
WaNlWjse35JLfy5TpMPJ1Wv4rr0HalgrlxIiwfuldV2maZbijCSoPmmp/bZMqU+QPwK0/bpMx0pA
JmGZgow5AWqddaAu1TIlh+IMpwUOyNFPVPvHMrXMGplzYl1aPdhee7PP5I9eX89P6Hv84CSeXKak
FXHP3FUMsfzkDzBE3n5NqbihZTrWJdBW2yDaNmUePk9BPa1xcAs+IoRdP9GlKLYpMjlkwcHmzCYO
AoSHCX1SiK18MTK3/jCUvfYUJCAJBUsU+FuuJmYbuEzgkwH8BxrZflxsa+Tf3GjUQ46kBad7pEb4
b4Pfw8mfl1SkVlqfHhtEZD6QCO9QAyKBYrB0X3vBosS2CjfOpD+mHQc4J8J3yC2pljsfM7t0T1Qa
kA6xn7V+WlCRWqV1972Po1BqcETsHEwdiXeqFzDb4AxVN/mRGszG0B6BjBTeqAzgHcUf19wdqFlZ
J/mpmoevqhvsfuLNu2itPTmnYbv1POrJi+qGta6Gk9Qm3FM3Q+kgbKqZ5OhJzbPSemnYVb2jIvi+
nIfK9/eqFwRtAq5v6k3k/OJpMhNZuYAy3JBFEk2xhSjZMkreHn/p6Rcn05dqyrw0m1fARB421KBI
E/1DEnxXnSBUK17jxy6QSyYA1fxTCwhe8aTJjFpTXu1sB5xi7Lwe/MI90kOf6OLbabiqkibYcDAI
SxniJXDkHRkIIocasijtw39oNeUCnq42HslQ04EN971WjehL9X/t699bTV2ICIDsvpUm+iJDd32R
JdcAPtN/bNXZDjY8Ez/etZbuXgA2VZ/KmJ3MIC41fBIiZbGZ+bJkNZ4ylcSlA1vAAqQwYJISxRYh
2ZfWG8K1bbhspWQ43Cv2aYsgO7JOerM/h4+eBwrLqzm6A1z3GV/ryMruHHTN47FYamL3UZoT3tVl
o2+wdKYlyehiIUvs6Ljxk04eUxe59mIGlvVIBdKaIz1cAMnI3SsZNt5H5LAjYKARnpCeU2vjzoiK
YUF65HWMEIiHAoHfqik1MEIE3QJM5iznqh8zHwdVYCIlS6TsulO8mYdckw6TzLIj+2AZzeebKXZ2
KbBzLtSd9NeNwaNujQdpSwxeA2HWqgvwDqJkhV2zrdENrpxMqmCRxc/IRdlJNfFopLzz1k5ZsbMa
RtQa06IFzMhOzYCPPcw1cs1a4Mv/npXcMLW92cy/VM8JY8Hj5J9IQhdST4rxuW4TcEBf14VZI6+8
t3EAqmS2CQrHbMAbr3Km6cLm1PnmyajaedWPXFv5TfQdYa3Nfkqy8ZEuFuvHR5xcH6bR1I8eOOvj
debhDTKI+IPSmPQuBXYCYLx6jsBEXbTvu2I+5nlwIDXkhKOinIZq38bj97serF6rthoiFBY3NoWR
EbxugPK07CVVcDLft0O2yjUskRvT4Yxf0jgZsCdDXUlDOTanNGMwdjeaYzc8InjaO5Cb0uMeeWH4
ECvPsnHMnegxLNY3pkRy6alNw600LOaF7pII59ezrX+UvpGMBYW2NfUAyH00Y5PTZ5tBd+slzSfp
SMU81FfcNfQVVUhfkllgvY8l38yVO8heSLtpwQDj1R2oVK8PiO5irf3oJ1EC8gox/VK5ZyAE8rrT
jSyxAPcCSk3VfOyiEpvRICYQFqUqQtXdA3IP3opU03FH3wluIGlcKtqBDk4H0D7Ih0OKNA5m6cna
HLVMmpWziMhBxMrHhi6fmtLO8BW8GENWy6mlCno0PEy/s9apBdwAhsV4guRe7yXTSg20xLggudjP
F6qc+tNbzZ2M/1lBejg5/t2YynXhRnsXmQnU9l9NKctKT5m/90jpqHbvmZ7d/oehFf763itl+l9N
3TdRPb3XRMnawATWf5n9/C9Oq2Z35u8b0+iU1+8Ndsqx3ow43f8XU0pHmXrPvJwFpXPXTp/iflla
84C4Xayc9/TkSMKyLpfpaOnL0KnxXjHr9oHu6JIH8a0sQdgRvtW7MGNrVf9eQ5IFNizSnca9b36T
gOOMLGi2HQLx46/7oUPa0Jt9QI7hPnETztZ3bpDJv1uTGHGAZ2wRF1tZLy1KW7f30u5ffZAJutBE
3Pp521r2VFSrGZBru1vrf3slbdzNqyrS0FSPygE15iFkroXc4N+TSTr4loCQISGwnQ9/96rs3LVT
PZOK6kW1oLu7ZiSjtv/BYVIGoBRgCm1wfIh19Z45OQRlme5uhKpG9alkdKcq7sb1Xn/K/RgB+lvg
DCAR8Y81///qXC4QC7lGIM/w0k0RR0tQ9IG4HjQsS2QR2oj+YGwPyGdsEgOU8rnEqc8iFZgCGbZt
XUdPpa5p5Y7URUrXX7op4JSZ0HVmG9Ajf+rWcec/Nz1QIAnWIIFd0v0PPgi7eEP+v/lwZ5f8jRsw
9RrVjLNcgcgu5uHOB6PJ/P1kjoD6Erqd8LcXMAxiHv7Vh1KM7U/dO7s0v//RB+a2+Ko0AUb2v/sA
eGZ/r1/9pbFd/b3z4T3d6zyAsUH/VGmI2gKODkKukEeTYf+g4IOPPBR9XvZmCvxhPjQXqgma0Dr6
dvdAJSWvahu58VHaA9jIrS9UAQqGdJf5EcKRhVHVYjSrzQR8zLOSlyZDPnKMQIM5HnoAXvs9e5iw
46FU6C6qnBQnt2W0VRVzzm0A5LUfs2s3VGlG7udWm2sA8Px2vxh5vcWJcwC826tMONyC+Z2nPWJq
rvIhN41VYs0hyCPgPlXEACdHHoe3qmiGqENg+ODjzjQd6RLpVb3r7pEb+EN5SXK/SD50IJo+ylHq
ozdvADjfymlXyl2Ml0J3fFQSPwuSVZ14uvSGZhlI3Rb27Blgzn4PhhpECOdcVJ4D4MVrBQCegl0z
WHwhHy4pOnV0RAJJeVJ66TSC8K9hTLpEFb/XBnVKDUms1odyszbKm/Wh5LQ+arE+lKwQ66PpALKp
ZHSHrMd310c9e+1KuUprBHkZsrmS+yGIJU1zwGYbPaUq7u1DZNYfybjSM2brc6ez+qDkan2QTK3l
6/pQunfrgyoswIPS+pDPl2S0Pvo4eFsfJOtZ7O2Za/9Q3pCcl9kHQ0+qo1rKtEYA2Axw+evDlH0h
NUmsESUOwSC7KkK84ZMCVVzXCImUXK0RJWMpiHJojdwpX9eJkkee9bZO5J/CDMy9y3j7dxXatXUI
QmATIPgPmKx0nUsvPgVOaycrI0FcAXJ6tgUbIRv8ZtzQbYRJTFZxN/lLqwzxHmilySmaRitZ0a1U
TYBXBca8+nEUJmUf8laZo96cHAQSI4DggIhSNQsyQYqjZ9XjRraxnAFRcz0AMcg3qUT6N5YDpIKs
KxNIyIBAwpDuHadWfeC6h6nhSPFR3d30RNPQFP1z67RvYycXbmbmpne/sPxlankz8mAxTOk3DViM
khTJCzkKsj0h5HoH2lI5MXKQSlFOroc5CZD3gRy26xzc9EomQfg6AquvQoKJUpLNqTdgBjrrITcA
l0bP7n4AnZt4B7cU4evieVKberSCQxskAPsokCNXBeEDGFSGVTPH4YqKVKFxK9aRqMo6BNJZl0Kv
E32hqoNED0FjMIAxOUM4hqolFda0HpJ8zGgja6Qxp+qsjQ8+woUs31ibNfNUwycyO0dhqstbqZL6
r2GDj2+q5dQX+XjnNynLDntv7vZT7dz6LWuuPksf1CQYmB3p840dulV+U/HWR+H3AIgUqoj8PDfe
phAuW+Oo72Yxv9Jlaof4qfFmqm8m7uryjX3po3AZsQH28X7aBqA8I5qERZt3Xbadql/cOEBKXlla
yuX7Sajgt26VAGUQi+PGbw1Q7at8yN+WiBwquZxgdZBlutysnffcJm9mMdPvum0gCRqofGDxoUm4
MeZq+D97nWmqVf3Ju9+uU+lmYsn1SqzuIgZpDotBx1mPxgUBrY9B1TSfECAxIJHCzgAl6jSfQNpq
HYC8AhokUZtHQbFjbWQBOwTFOEeuG6uHATkYKKZRDTTYFLtrVMxw8rtsiyk7yrZOiKDdOY8eqFgB
6SP1WY5DVtFt+Y/m5O4LiPCyF7BbLqRUuNZbhXQtcfrh3PdeJivJtaD33lyLwcJ14xpOirJNH1q3
rgGO/9Y1BIy9uYbzEwBzCddo0H+5FuceoG6Ea6GpLfpCqz8hLXXnV8BUKDLNvgABwr4gGD1A5knj
rxx/ti+go4eMAdJV8zOAT4oi6UXIXwafltQiCdkow+YbnlRzIBGpI3lwALN0AZQ30YGUBW64B6Mk
ooeERZJpZt0+xvwfZYzEHeAegjJJAfD020cvBZxA0DIf2IG/fcQZVb1DDCDCl68+moice4htB3is
v92muyKvHsOpAsLl1aEij4xl2CFaRsn0tLaA04BMYeWkHg/6ucU/1TsvuScwrRiiO0RX5CpHQNyS
2yzaKpk3tcm2BayadIkq8DbtnNyJH6jka0OkYQzuJgH0w5lk1BfgFv0FkOONrZqI1o/HDeuQwkt6
5GbTIaO0xUmLEsk7EwcIcdQ9KM8Rtocscs0td2rQldtpa8Twh4gG/v202l7nR4Qhv6h5kH6BR3AG
ftojlegC1BKQQWtusCMvSVZUU7dOOyAwyaJ4joWptYc0db+qpmQcqLVxXRRyRZCk4C525ofC2JMq
eUWLlDfT2yKVsusi1bscgDO+bVQXlt0sY2r/5wIlJ8saKXXajAWq/ANef7hHrhIAOMQDpYsHZNpH
BthbJaKevdl/iUDgdiS5FF1XqHpYaoUqmWaVNyv0ZnqRtqVWqJzKmeGt7c8VWvTM3IZTjM/K68Oi
FZpO081CJr+scjyE8YDAjuuA1AqVPYgKPnOwQscRIMqvK3kqqpsVqrznlnOzSqX3qekvCgDBykVP
bg0FG/DagKNZNUHXVSoflvQQKzTr6rcVKkUgvVpUelzt1NwAyvV2hZI7SO3mxyDuXtQ8kNwAEMDd
Cm1M5JjPQQXI0utE0ArtTedthVLFdYWquSHjv1eomoa8BEwsIpqNPSlQRREDiRNnA4g1EE/G7Yd6
kXlzdfI6Y5EWhvcV7CRs3RlZscdxkv5JBz8BQvjYVyTtR+tycAV7N8DI+pKdSd91+wLos4l9NEGP
99xV3SvJZ7OaRJJicm4Tp/7gmhgyVVihCdSwfp4eqmwE2kM6I5vP497X0fBBDBo4ySXA9s0D1+Jk
GQuXjGD6x2tD+0Pv6Ej3yQEDRA38AsDnCEx8ngfgzIZMwwej0I/GCAxmev7R84HSmYALZ03yAGRU
vGwFGHmt7RqEE8mhIf1zMRVF/KUpQSVgCaRRPvf61+iFuonH0ANMABARmAn+0wIAU+RWMgM5Fuxx
IiSqNmimSJ/HAJqhmULqrvsSD66cKbD4gSYXGSlHxEDdz1TbRsDsFTM12vrbTCFh422mcD5lA/oJ
XCv0LNLSfZupGmcyDwADiZc0Qt02/uk83bqZKZKLmepCu322nPltpsjViicn18vfZqqxJ0DDi0fh
Dfba0LT4FTjWbzNFQ9awokbwId7M1Oz7+ldg5Io14te5t+Fzl+ysLtQ/I+phgf8C0yejQWghcv+7
C/49txe7ie39mIa/BuBXAgoFF5J3w3xKQiM6KXmL2zXzEIJEGlSRa+KQfQY7jdUYPlJ70N7IcdeW
XbclPbrMiAGnblQP0vDvbjQfT3URIyB+DaRlRONSuRTmiyRGLraopsaWMA928W5LFpT5/vcoVLca
cuJpFLI9mQcJEc63haPU/qYLTIeSN5njL8BLALyBq+51sqiHACBN8On3CGSvevYLLzNgmS95+Fil
o/bQgjnuiMMV4EXlIYKAhcw3Pe1hsjWkN7PytsLgLn4CwV+1JhW6UAvWO+0OQbrA3xdtg3TSrIUn
blt7a3Pw5pGckdzEB/VCm7Vxe9NnFPgZAFCwRUOa5CDdRUXeIJsBwFzklXCc7qjfsuFPzOijg9Kn
SidNgXTFTH1FFR4AO/eGZXzO3Vy/sA7QM6Pp8Z2Hl2Yki+RhvAXlYL7MRDXpBIAPfOgMnIzqDMHt
IUg36c7ow28JyF8PpEX6QBdq1vOI9CaHzKXAbTomTHsoRqPHzodom1TpIXNd4yR7BDIbXmW8LFi/
lS3hn2tEwNP67QF1x0NAOwwVorYhJskQTgJNtTK3AzCvggWykDCPfhIsZO9zkCWPyJlcSG3S4bbz
D297CwQqGAzZwtYloL6HNl4X2r7VgvCUNqBwR/QvON/FhWQmYhSBEiDK5Twh/rgoQyb4p3XQefxW
6pGpPACKGz+lyhDd8eQ7PpG0w2Tg9Xf1nobswPY1hBtxZCje9a98kt1TWbbJEZ8faHO7VzrSEeUY
dYg/IG+d9i5gzWgEGrJ0V94I1DIA66XtoqVrA9gtsO7kILGp/VRbO1NenkykEMiL9WeRaknmt0gp
QyQP0BmuygGw4m/aUoXshdoZ3qZyY+f41mWGmENEq4nupZIBHspFBvCDtXSQ+pEKdCulSZAaG/zW
/JKN/h4LedG2v1qOvPU/BnnTo5sjb5i5PF2/57QatZoORIemW01jX/52X6kzDYiLrUBAYfjE0gKz
vphTvgeXO/BVhYgugd8AYa20QBB9lQHAJHgsrOWMjFq8hQl5LN4aS7ynp0iheeR9Nj2aZgZyMs0/
IQx0kqK48U2QiT+A1GB8fBNrr04EvDckEOjnFNwNZ7obpkw/d4ixRLRXim+C33KlBsx88zin8zIC
1g8Aj/5UCYYKxBJl+4PkZM1Mm+lNr2gKgHSObLzplnTIPICxGD5hgD5isWY7T2FQgB8VaIQ6/qB3
JVDwnu3CdJFgibjhycufSRRUIvB85gisEBrePFeHDnjACyrKS8Y+AAR0BBIjWqVRlO7sRIMTogFd
bM1ejcjOvlCp0NIc7FFhANZANCg0F8lQ3o3BwDHnVT2Z84YJhTmp7cds8jay9YgYTN6UDwhN7pfu
6IzfgVeycBsTAOUGWEG4Zo3Ppl/U2zTPjH1uzfGFdCPsQyDLHCSTXoYTNzv81kagSwjKldVjywg0
kCUO91yrWhbOiP/QrV2AORGcD4smasG9SGXNLn4gzMo5hDarzl4+f/eGqVi6vmV8N1sHWVZj/gss
ifEC8PNgIwSBwwbwUfkx8w3rbHkhuLnKrP2MbK+HEgmzv6LAPSGP2/+sm4740PdewIg5LsNoGA9I
oON8kcwAzVtoY3C9t8D4ggDTfDwMpCH1bu//lpBBulBDMuEBXHOV+xnitwCXaQxT+0XvGf4xTH52
yBI7fbJB370wNUf/Xjj8I14K/Zc4rKvd3I04HO7K6hMwEB6ssfC/OUkXLLPImHau54wfJ7DErApW
hLIINI4A4eRet81NPn0cBNDzaFXBphRF7nruuraRZk21Nf7JbQI909ZkyiobJAKkz7YhKOeDPjnE
YwMu5m7y8F7erqg013b/xPBuuOHNXGK5odhnnY1oFiCsO3o3HVILDELyVkf+NfDJhFQrcdolb02S
Bo01HahKXUh2Uy1vqR6xf9xcMm0ywXrunnxvTk/c5uWEqMPGBpJcap/q1jX2w+ANu74B0D9PsHsW
pWnwsUIk/aJMtfhnzIBMUYDRZdHW5t7zK+ubPoSO4McNnrMw1tc48hrOgDl19mCMaHaaM/zUtcb9
0CfZOgbB7Mfa98B8AnbSZZnW1ZcCSTcAji38c5PPLfb24weSG9yoQfrEva0ZO9UXu9KRQzAnn4Dc
i3eHLDSXtpD7M7cWbNbihz7K2Yc8WPO2nPtV0RrNmYtLHiH6zajHfZSFDd9SBXZYtIUWYsti7urm
LGVCGTQ3+ILqzSJA6oSFrzj83zcPPAGtQmb2O1KUOnQLpJJJbPV3ILSv+ZFkshvEqYP2sSuMDQnJ
E+lZAGgDRL4ayI259q2BAvHcxNjYAp1GIpskuqnvooA/U9swF45Riz61cDsiRG02tRM1lX6onswh
AzyzG/7tsOjSQ8ThEni5QJ8R/crG8lZUl3qaA3VRRxqDKFJFzMLd4Hj1Fnjv8dPMnPYYNPE3/ATG
T3TRwyFE3KY7rZTMKQMxOWEFmEC0oooQx8UI5w4vJEr1/BVcYa94Tccex4AoIeCTGw/YWjAewLmk
m4vWDuIFvtiinR/VxgNV051ucH4EMsM+mHrDvGnXYH91Wdo+XytlT7SlZmw4OAYg/5WExEDniTY9
EleWY9PMD/EycS39OEVg3aK7pKze7t6TgTr6HM5zsL3TVUXQuM0VQqBg9D1T2dzqCxPIXCupcu18
EB5Ql4DwPkTYRdw2Y9YD+IOuQwj2siwFwJgsB6zwgE6KU6ilXfk14Kwt6JKCaVcRcDZexy4szurS
1NVb0dXxr1azARNFtVTB6x5HWVS2+lk/OpoDADgh89MEmKBv9X6MwLPWeWt5qwCMT9lK2dSMpgR7
GvUrGoZZd9slKQZh2+MHHVDuI45bF25t5T81r1zmaQEyIh8wusBYjL/xAH/GdcX581wV8cYE0MUp
y5vpgH1xA+tp6i9RpoUrM9Sd13rQvs5tOf7DzZW0Y47Di+c4weck4/qS86D9oA/YrxhavTr2gc2O
vp/rGz54mcDFBT5aqntfzCK/RGPbPsyul631yNHWNYt6JB9OxR6g0/Ue6CP1uersaIOXgvLJsN1p
idz4EFlV2k97HKafuYmoaSI21REQPEyV9TP1op9F7aWfja4dBSZa8zQJ2/hRdDasz18c3XAuEdAg
da28UEFnoXsJk+FHmGNrhkR0mTwOKlWnmNdK1oqt87TxJ2DhohVV+IPmn/VgXJPITuIG2fg75IqX
57nuoyNSsa2N64zVsx5PQOjzgOauxz87wUEPqNQfM37/P5UdIGtUmz4orU3t+9Wz1QGAzkjMP9uM
ok0t2nDwcJ5tfNMcgUD+K2YGQLr3BeBaP3faaJ0S3WIAFNPiz1Hh5GsbSbq7MUrjzw6fL55peB/A
cZQ8FXP1SI0iSzNAI6ElayoaZactxjoHsYowiXOa0A2N13aM03PJAmtBYrux+vXojnwnteby2efD
Uwk2id7GR+sp9pGNnriI8ukcIEN2eB/O8r4YLrlnZzvfLE++yBQFg5F24B2TJUdkzpJc0012No0Q
yPMif5hkdGlykMxa4l+PSDZWcqv0H7O4GBEHWIfhuhQZsLPIhZVlz66apWl7wZqaBJRCXPSgXA7x
72+l7OjT7K5SvyhXWl46my4ccEoqPKULdTp6U7Rnjvv9Tp5YoIQFI9Ke5BN34PgA1uGHFv9b0zoK
Zd9lk67ZkOmnuxF4jvZSgcJ+fyfHx3UPwi+331IF4mlWRivyAsQEaA3AyXky9G89pH1Ur/Uu8vAn
J+bBTPpqG8fIhJLlInTwpuLbn2RxBqz5qfSR8ECp2+RkDWK1KLvgs7HezvhVPYziQnd0AYKEdeAi
KPZfZXcqVCRlaqaKJLsz/57sTkWZ93p/V1RAuFQ2lWd27xvrEShIi2IeTGR3eCYYNN0AqVV6uCEZ
YPhRoXNgT8/4ciCZrEBmyGM3gDIeLUmL7tzJ+uoHDBB4Qk4XvP07q8HQojUDa6iU4W8o2PdD8os0
qGO6s+wN8FOSi9JEREOxGJI63itVHLaaa6dnfDUC9DFYeB2rjk0LNO9rp3Tnt94SQWDtg/KvGYD7
4GSIZCk8AL4NSOFOS3CApibemtLOh7UxHd3TPFv7fo7aFgmE1j7wXPek+s9St1v2Q2ZtpAUy5gu6
e+mPVTXtQ1iyZaFpNc4t4Vk4ZfVRavMJf09xU5lrNW4aIA1V+kCTgMlQfdKdmLHJNjF1NO6owZcL
8OlB6EAj6Uq9OXQG+yr7xdMBWvv4KCvp+el9Z+xkeUq8EBGGRrCUxpiWuMcWH/CqTxtgdwAE6/Ep
GBnzJ986O+kYH2UJLyXOMa4M51i3SH7BJk26x3YywDkF2rgeImvN7lMRqYniJIquKKpaVXSQC31o
OGcLveh2eg2KJ68A7244F8cqZsWxERenqBOACIrbKXXicsFb/7eAVGWZbuliYCd+Y87eZyp51Pze
nJSSUaryXd1dgEci3TkZQp0M3Xr2vFJ70cNvsV13n2zmRB+asDtretB+QiiUOGMFghtVMkS/HQqA
uSypNvWwxvLSBZw9iF3Dmh1qp+BPKUvCR2yUbdLYz55INPig+LNTs14qmWEG2ZI3VrJrRSvSY7q3
0hKnfSS1kdU4EIrmF2lWWJtME//XTatexQ42GF7zwIvXwxh+z/D2cC6dHihLAMWVF5JRERAwSy+K
9KMS3al1lREuQU9Wr+8qqEiGQelobZva+/avRv7sC69pDd7z/nRH9aOcvbPn2xXO1QP/vh9A9mur
IeTRqhQ0JqZdt0sXiYPbjnhlOg1oPHXn8i1Vp66fggghy7Z5IX7i/7wAGSbcYTP3SclJzcTBY7sA
+AdwuNzxrRlniOauykwD0AtMUQWpUFGnJsoO44ANx/dUtY70fN4xawgXdnjQyzD/6YJMCaCRSQL4
NpB7F0hu2ON1NL8AhmYE2flofRtmvOFqdv4rbpofHgJFP/pxx/CeBYSSoPzoI0n5XBd6vEbi8vha
BNFzmtjFL2+e9q0Ru1/iAqjKlaXZ+KfLqsNgc23DTNN89mreLMhyXR7acOTSmwTZ8pt0AhCvOQXD
hxbAspu2xkkE+Coz7GLXhgviOXBqUTVdQJgj0B+Tbq1kSCQExmIX9Js208G0ANgLvuR4PdsiPHP8
QIp8bkccE2kBXhQho4oY3+PYA88REZKJs5MxNJ7BvOoDaATe0CX1nP3k8PFMDYzGa5DjVenLyAm/
Tza3X9ysM5/KBoxH3LVe6JK5HUAnKu1CpZCzAl+kjXakIr5HyhXIHfwtFRG0Wmx9i9krXVgD00uK
s+JoluZC/Kkjc1s/zpa54Ng3ey6R4PjYZdlrp6fhq12k/cFO6nmp1Zb2qbHAgzZ1yBGrgMC68L0W
0V+DXoHgQaA32/Pkgq8wCiIQIf8uSyEpzb3nSiVD3LV5UW6soX6VJqi2jC0tOtGtlFLz0AYmBDBt
YVP3XUf8O0dPgBIFPG49uvjo+wrkT+OiLkVYIteyQUj7VV4P4Fo0QGm9mq4yfPF3RyP2PoD5zLjU
TmJcRuzLr3wHyIQOUtI34BRvdmAit1977J7wioXf3Ijla3w75tiSat2XGv+ie9aCS9LDXy8y4MuT
Y9nxE8/8nyRPK/xfqVs+PGhagAjs2NcXskGKvF4r8YIL9gJyMMwXgs4ePegAIdQ8E9/2QdLsfL/8
lBntcOI6iNL6iuNxDc4P5kWML4tIy5fYD693gaOZAE0ZposOKIIUGElYo9h8XdvNkKx9w4G2W+sb
0DTVj6TsW0W+z+IRRMukHWGTEgeSBrC3hC28IsyAhWIPVAKHn/WUsYqv4tgG4DP1Xr92aTWAPgV1
Uz4mICScwpVGfaVOAtA0XpzfmgMPN7IAKCT7ysJUwMRavvSbRbX9WGUiWhY906XM82rt4MP0fxj7
riVJcWjbL1IE3rym91VZprunXohph0cSIGG+/i42NU1NnTkn7osCbSPIrCwQ26y1nT2AursZpACr
B1oOt9WAYEWFYMmVjsqJW8/Ie2DXNfHlk5wsNDC11xxZv3fXyR/1+TcLvU17n/nNiYbI7dAoRodq
ZGCgp8MO8Oyzvqrb9yNS0NQD0o2xVpNNxhV8yPyD+4fDWfVnOZraGtjPjfSb1QfD+ZD0o9t6w1nh
9Qp0h7LZ0Jk/nB6thsi+Nq+pgaShYFFt7mtgTG86awzW87yNfWuN0Ei89ZtI3mRqyJtZc+BS6IlN
rUlGuZst+7QFqphlevv3eV0+SSDLHMlRB4C22ZhWsAP6WHNGL69Ep6fh1CunRUyPghQfBjR0bZhk
7ZpkcwBkiayQENSUK1fr6Ly4CW03x9FLnINynWbjGAC37YBrXdZG9bsD8LwF9JofdlIAQpq5zXML
fCDEBsvuHFkJXmzrzNtGQDV/kSVwOgE8XvxKUKE2eZc5+9GmQwO+T+drYgTBLUi4c2FmgEdCBV4W
H+0+G7RGZ6tE2vlhmISjZY3XrgVw+uQgA7BqggEJhHnTlNzoSNh9eANVCWqbDSAd/6OjJbiHNKuv
Qe3+ScGQ2Mam0fy1LAEYC4kyaNHueP+zADLe7zIMn9O4RxK6BhVSIc32MapFfJBmDxDxMQIH8AA4
5trw9KshgYvb1UbwM0x+jkYrt6NTGnutS2+XsrBCDUfrim1dghLER8s3q4MqxDNcVVvhI2BrVSXm
tl3ZDyoB03LjiC0HzBHoGIZgO2uRfsuuIdhh5imaGvptoewSNiVfWc5Q/igZ22lgVcf41Gjm6szs
F8vHHzxp4285sKPWLVgJ7kDAaXZGmlgXrez0hDi0OjS4891AHVls26IVL1mm0CjMlfvmR+nDvGT7
xQh9RA+ctL6zNuRvokDRmxpr7xncDc02UaW8iVb8ih3EM2Pg36f9XrmeufVs/B0A1TsO4EcKw34D
lLoMvE49kno2qLCKaZg1JdgQUscCTp9pGNfS5ebViTxrbee5cRClPiSgrf7im2Da47Hv7qTr+X+B
vrW2pf4byOU17lu1xPPQ9J9lOb6KSZ4B3n9dgfD2hq2edasdB0U12Cz+jUfSawOg9ufcxcYGr0n1
1hs7uR4shI6Rd6xPDPWcBRCjPgx92Ds31nOFgnmH79GpDbIWp62cG3bOHzzIbvH1a9CNuVb5rYk8
e8dLw3gCti6y9apgP4zR2XaGHf3FQTq4CSKEDgHLpa4Ir6pNPwr2xkAHjjw++4GyNDzJOmDKILCm
t7iBTe2QdrPvimYASWT9k1ZEKcPFMV3na2GnDn54GT/3KP19SCcM+UwE4kfob1pa0EEyDmDf+qQY
SDfGxM+ffbsagOJWjpsUcATPJKuCF2MAsjBJEP2wt3084oc+2TsmHpJetR6jNMc/DVxSE8krBQg+
EMNi6luA0vQbC3VwsCAfJGI4uBl0vCdZxkzngcdIAf1Zg/nRuLZ9Hzjr0xphzZubC/bVxaJM44lN
omLAAsW6RRin1z5zkHCDPTm1Fu4qQYbbZOq08bk0WXwGLHHK8f717zluOPG5nwY6IjUH5jj2eZNQ
mk7prRcVrVSBynqvQ4Rt/vhVGe6jOe7XzMrMlSfy8ZC4EymijnHjp7kVNOp93oJHBVRuHvSLPfgy
AA80DYuMpqQARd77OvRWQsOy9nwu8ivQGQ0iUBSz5lodACkfARfc9y6sQ7WZ1cTRlwg3MMAwD4hp
TdOyKaxNj9KVA00DF7nDqJHt1Qbm0Rc1ZjvHTWu0SnL7OVHp1pzElqzta6ID5DynNRqvDg4jyqA3
dEKAuxZbHnbRntYAVhgIkNqgu9B0NMJjFbf8CQDgKGLPrBU5qaYybg5vf9vS/413bP/s8RqsBar7
CeggdW5b1j8VVmOBh66/DqMvyvUIaI8NHiPB1g4yzPve3fomeDrIuIwQAalS1NbN1kCxZ8DGb5wD
rcy8PL23E+1JgV6zNXNAVaqjOt+YtBaYTL5mVscvvml/DdmQHXPEOhG8RgPuHj/j38JpswjFxQXH
FjAD7jwiltEJ2bo98nTuyeHmgNR6BoBCxCKvJe7ua6B3dHv8pJwXVPo0a68FLAtNPbcLtmOq2baZ
3j18VEEf3YErRNhgXFXGcC0t+41mCmQ7IKS1VioSCfrywchTgxr9TkoZuiUYdgYQnk6eyGflmxgN
aQeaGsoNsXPIki1NWR4bJ9Oz3NVsnFvlQxj0D37B1KYNfGfXI5r95IPCeuPnoJNNUyN7IlkX1i9D
7vELifA6mz6iMgp9h5bO14kes6MZJgAQ/OOwLJIDyDEHo436rwUWh/91kcaOkAOPuu5sGQnQ7B1e
3jO7jc5CjcW98aLijloq5GjSAemmP7K6AIAid2x5IBkNyLWMa/D6uLsxkOBMBUYH+nCiXG1pGbLJ
UM6wCbK7KCPjgYa8zNdoWXWui2jo4v6C/fAeSK/mbEVKXpfyUJuo9PqkGBM7wc2/E5tFEUy+cRXY
KzflYr+sDkB5dDi5w7ekl+NNuH/VRqSugLjFrZUDC+4mAdK5j0JXrNK46d19JHIwqCAH1XtPoEjw
Ho0UGF8gKsfN2lKINNaIc1dF4T3R0KFrymNR9FhWrvukcj3ue57aa3CCw8OOmkeHhe2VtC4Qh05l
q0B/O61O/jUTNQAd4/pEJsZQyqvlgrTmzxm8AvuQziytPVk4hu092o2/KlHzeSjxGF0ZeYjsouwv
lQjCWzNt8Ggopim3/Me8qIrTJ7nDrGQLsikwf05mZEsmvYl3E7tVu2WNxbUt+zfPj5LjYk/KsEZx
BRhMkbT89zWE2OBcHeRHfQkG7dWypvDLYoXXxOSwrE6+KIC0dlGQebPx4hFNO1aFSpl/f0CaIho8
ropYpYB5+9d3gEaax6DRMcpwe7AqxjJd8XQAw33QjSae8KYP9EsnMM80p2GZkg/QZ3CfE2CMu8Ze
aJwsB3dkvwsRlPTylRTc/VK4/XAs2wAwY9O0UmCitAtk/nxtul+UyVEPFZrqRFq30N+LAeWTpESh
Ekg4/PZF6qp47my+IyMj9sMrcPDeT5B34uMJgDjxfgIyphM0VatOg5V6X6YTuA1AokPb/YlO4KRd
mYPBLwHaNj4MIVC0N50GIvgnxSfjZYqKkuZs9nj4YCES51LXxcaYSgPnE5FKgqBhBfKMcvtpZWDq
NKgB+nMxnir6Q1qF71cVxSiTCvKncXDSe147EbjzTOAHgtL7ToM2unDXVI5e07Sf7FRR82ObcbEy
wiyb7QZ8vee0VY+0UqLsYV9UyJTGDaIgQ6FOKkT6qI6RQrDtWN1I7nsI3/ZT1yOMoileQkc0OI5E
u0zkfv0kJ28j5qBuMpCwpxXJYVkWLY4JQh8Gm89OisD0QUWuHGSBvNQ+jCLI933qxF/ZUJ/FkJrf
p391xMgHCUwCc0TMWMbbNMrsv/vuSAZCgnk0rnLvIsNx5SRutLUSw3o1xwgkWFYI7m+3tV9V7r5P
id8CCQUbUHgFynImY9LyDAxkPYjnSYRdIcJVkz85/H/403LL6v/lu1zKp3PTtImHNeCT5XEclD4F
fqFPdNRP00VGikbYH01I9sluMfmvpSxmXyJnSI+g0ciHFbYR8ZWX+8RMa/dk+1VxEegEl9/zjhcP
qgHNSYPKlnWWRJKmCKg3dxQI1/cAvIMkolnixSBWYRVHcCVgKd6/JL+Z02B7QB3JugFJAmV17cbw
U+zq8+dMg3KQntkS1a1nxwreaHtAojHK/W2GLMNm3hakPkhWu5y5x3kLYHX/5T/bxmXtb1Onszfg
9OW7cmJPl7sKaAvRRE1Hg2UE1SnJ262d9Z2H+CEUIBQZJ2rDgp+sAmipNCWN7eP1dvdHQzLPdmD9
wREAc8YJ2U7QcuYHjg/3xQKs4ckq82rbFHp4C60CJaDyP+X1JAfq+Gd7G1CWIC9Lgq1wDDQ4WHX9
hu3P3RyHHnn5Zt24IktWviNQgObJvwMfe/0REH0vqk599M1XDZJtPAReu3CAvpQEoJGw433SufZj
ibIO9JFm1oa1eb5BdlE/mT2IC/ASbB5o2sS1d7edvZ3lqPAD06K772WhATyGgKJUg34yHJReW4gA
AW8OMiUC9dCAapXcyUKHLnhhTDQUz6vYiJRWWkkQyMGh8zJxlbbxAGD3742BkhhH1Cleq0v9kqbo
kGEM9zbAuakX5DLFE4IVa1Q46JdOhhOoVI73Tp+plShC9dPL3zojKH8Hvv02ZBb7kpaRi0YbWd74
0CTgIANZvULRyR3FmBLA/0n5t5cmB+WgdScKvXrH0qbfYK8uj8Vo2V+tnD+GfmncI9cunzVPgNEn
7K8jw9MsKwJ/TVYI2n90Epl89KQ/3lHy5z7Vz0M8BCsXZGiHYf5nylWwEmiFOHj4907WpKe5P/1j
odSjuS8+eIlt7qT4JDPDrNhbVa5/kzZ3Sg6eZV4MCtVD8dD/jPMCZPUS9bHsGZmqH/1g5g8IDrRX
BiJVB68ubEOyWLd75tfsTLM8kvkDDSD8E1ObEX4+k2zRtigAYRzEGyazVmBLHMEi2oUX1ebRpfGY
qVeAcgwv7jTUqGfeGgOq4cgGSDLg+Kklw28I244SJDtnrob0ABAi/CIgQvmiKVeuP6B2bJrT0TIs
shIA4sHo5tek0yDXi5vHuqrYDX0GxkubtNm68cvgCERv4wUMzAiLsSbckrZyAu/ojaCUIldwiYY3
9Kg+kpJESFokTp29MD0tHXZf/EgmN1J5lg8WEa/Kj2Ru5bneZTJFQGu6DJMN4ykwkcwibYwm4AdR
Ieg5XQZZoAxnBXDl+LlJenVjDt45UnTmlAPzD40zJk+FYskTx/9QLsr0gUSgMbKuSY8iTbfHK0Rl
jv6+dwO0QOaiytd26YLXy7DiPdJD0HdNjjpd7IjJGZS58jFG/IkWnkW54R1FaMsPsgTVTlsb+7bt
vGhfjsUKmM8cpOvTog5/NVGG/0gL2OOQXPrBfqWZnC5bsMFENNFINrO/EyPWYvgJP7z71/Zh0C3I
wiZrpl2w1VndnmZ0ZXjU6IPtg94FofQCfxsUhWwalundvEDM/a/NmLlgn8MXBI4QccUf/KJXadJ2
j8zJh8dodPtHzfEeNNZpsA9d0HuvEKiO9qnrgZ0i7ZNm+ysme9LlMb56sg20gG2XN1tkrF6I3rws
HX00DB9x0Ejbr32k36dyKjigachRy0vk58uUfBNULR3b2P4fvhwhiYcCN+atBMryte8RW17RYWXi
H2dw4mY3dBxCt5oyjtMAWm9kXlGw5yRDt44EKDnXnnwura5+mun9oqDdODnYsGjKG+VceRXdaUYU
f2xQv50yjc4IiOhnGzVLB1qMLIrS08/e8EQLkjm37fcFSZdLd/rjSb4aXLxohMP40OBlD+8oOshO
+DO+IvrZZ9shZog3I6o+25BhiQjkg9MletOFPpjf0U2UbVU9kdMFYbv/sBgqgh/xqwPqKS3meXcl
LOO2rFK7YY2bhNrPBn7E3IMAhNlqnqdNiX/wtB/W88UhiDk+6MEz1+D2dLbLOnQU9QEASYraABjR
9FFImFvtIVdZcaGrJpFr2j5avxprXfthvXF4hPCLKvUlmAYRBKCWmI7+SxaM7SHUuToutqgJ/ehF
/iTr4lDsm0z99b/almjvXOucZRuGV7FrEph4m8uMbp8YtT2iysi2xlUy1HwPNhG0M0xGA8qzrkky
mZORRKcdM4f2TLJ0dpnUKaoksBvA4kOZR7Pf+4qCo2wnizfv08l6voDpaCjREMJCO9rNp6Kz0OIe
MqR7x/d+0eyDlg570Rw0KvpPNFvOScbox8c2HCzpazrRfGKyEXixukx4VrPsw3VMH9SzxYg+FbNF
Bmf6SgQaN9EL6KLmJ5b5X+/rTJbLCQESe+GJBZbDP597uWAR2OU2Dhrws9JS87KNb0j8fx3o0n3R
fI+1K/d1lXUXieQEGr4MV1/UNOh0dPb4tb+M09+dSeTZ8KObbMicbEjVZchmtwCh3y3OpF2mZEcy
D0+2g6v98+wv8WADwzsSjNMtRfKuv85H0xSdU0jBgV11+0kx32X8ETfGWT1Z0/1mcaZ7kPtvk0W7
LPjhJH9WId8PJ4lQzrz9IFzWaSRYfeIU6k+nT4YUYVOEkDbA2FbAr+jbk2wCq1jRIQ1F4yGlOw2L
7IMhqWm+2HRpjKazD0aL57JaEdjVJja78cO5aAnlZ0c/D4a1KBsJHp02OIddPtTz4Ye5KBma6med
g6pmG9BwR9JHuR2c6Wjwe6ALf/BfVDaShBukGPl6Vid5w5LNojfKnyjMGC54YdaXEHkHE3iPQFIG
z8+qky5Gl6ke5QXAS0n91r+qKZo860HsNvuQjLT25L3YkW+oUBc/rzX7/ftc5OLlHIVmplMh4hzz
J8M8dZrhFWWaWLmoT1XblggTT7qu4U9JoPTGGFUFMkOzQoE5FB4YP2WVZVeaIeeN3kKnP5I9iTIr
ZbtEq/D9JNNCllEPK418AALhWIMGO94m+Brms7vZkJ/q0ME38+fscd7Um3DoG4S9/rmiusluUub1
fPam5ezaMBD19H1crBkK53ZRx8F0+scBBPJ6SpKM85npc4w/8C4Qz1dhsiI6OtEU2pwulBzBRFxt
ZGz3O4H4plOZ4lEBBW/XmxE4LEsPRDlZj16mSnSXpq/E15wwCiL3mXmVfBJJciZxCu5kBEmQOrAD
Q3ylNYACz3akdf7nGoFTKfw0qvKLtlairuWPIFXuOk6j8Qao/vA8VGO1Hc22/qvI/Z1ZD/aPqh4U
Kk09/pTXBuCZsb3dD7xGcXTbvQVd4vyw8+6pHPv6C+sTYzdYOjpmQGa4DwXwochCMRQpunnwhpSQ
gZbcProMsuiuIIHHDTKPT1ESFquqCQXiX6b7UqqUrXtkkicyU+9FNemwUzpEKTVX3gv2FNGR516G
cN1k3PpoDUF6sX8C43aL6GPqXwaBXrdgAE+FF7IHOjLRgrOxwUG6qYw4KAH6IE4psl2XxQS02s4x
ls7fQGuP0CM5LRDWJscu+4frDMMRrYnRc1l5r2ahx7+DiqM2fxzSByuu05tSolmTogN0fofqF6Bz
PyDZNPXI5mg8x444WJEw85j9QEfSEHrNyzzfVUZpgWEpKR9NuwtPi4mNVumbnj4kLUVu6GMYDnGJ
u9+7m2HpjdnwYD7p4twUzi9QuRVHFli/edGzc+K2IKNR4q+ImTE4YoV5D9pwG0wzEgFtxIiN6oUm
zBHnpFb8kWZeCE4OI54iR5O53SLjjR2mdWRSxK8tgJK2Zhuke4YagdcERct7cJYDomnSmo10j6Bw
Q3POpHUD4aPVPAE6/KQ1JBIEXmUibQ5lZgf1C1M7oESl3Rov+zvFTLADTScFbMUbWgsCvLrCj4eu
jz43OJKyL9GYl5hh/4RAdHJJ8kLfEy7tWxowFKa46k6DbEbzqusIlWIQZZNVVPXmxeP5De8eAVC0
ss4CKaX3Qha0ThR7KCsOre9kTyIgIeG1MsgKvPr+s5AC0sfRR43ALCNF6uHdB00Q/orcSKaaTu9l
kog1r22c0TTAMorOH2RMBjvdoSsUt/yxw5VFYbrztFN9+ACD9NVWSYlibCV8hFVd7Ey9EkUMdAK6
QmzS5aasHbadP5JAReZalo25my+2RXVRisz/2op5eu6Boj8PugLuyYrmbfO7MFMGNIFo8NYkAgpj
tEuR3F5ZE8ewNiRIW8DafrGnOKpGR/yKy8iYp8pv/5lOMVgyJu0nX2Na6oMxhWT/T9/F+H/1FdNV
LSf6cN4/FwmqBbnXhR1vHDfrAROLoixlhgjTVYC/7YwQdEshnuor03Xta9xOCE3TNFA8e+wiX4Mz
IkU/rw7TRxNZbgBOQNHqn3USuTeakDgty36XdUgKkWxRWP5wK3tbnZclEqSjjjYQL+ezLLZo4Rer
jIf9YVmkHll8AefImURupJoAtYoVdjQVbimLndH1+oH3exCHZY88yvEZuLLbrSx8dH2hxmaW0VUE
dblDkie/Lu4NCIGBQhGiemBaYFHEZv4WeAE7Lp8+4n57qnjxZRGRPeJbwUo6g9yTgk4VxqZx9Vu9
IYvFwXLwElupBK050/nmL10O34a4im6Lu1+Gatc6CH4yo+brFq3eW9CJG2JjxGakVrqIkFPKLQ/5
0UkqpGFf5sMwikCxrVAtZEjIet/zd3EK/mGd9W8ObzIkgqMVKcmrmlzp6JMMHeXNLgaR9Wys4shG
4SfWJOP5Omi+XAxNyVAbCS6T5i264rdlnZWboi3c56DT5iauXW/Xmb37bCF5eKkyAQpE13kmi76M
d14ZB2dP6OLmjbZhrOrBLW6DVufE9uWpTgooJu1gxpaBe0/+EyTuAAwgj2kgExpsLlBXGuV8Z+aN
iaUmZzJshyFaJ6ig2yzW84KjRB2Wj9Lm9Ug+sycqJop9gdjuvAY50VXQag24udDs0j2TaF5xumo6
GvOgP3dq2C72i3sUKhTLFMmtsIP4uWf6N7hGh/Ng8+TZjWzr5OCNdkVTGjQsSmsczgniks+2E2nU
o6KeFFnM0Nl4qUZDFbcR1kRPG7p2AZuzAYgAbplGj45p3rTpxqgCY1OUPdJgCvy3toV3O5oGvd/e
aMBPp71VzNv3UcHPpDTDQt3oqEdd5qVCnIRM54VJ0bR4fmPH/je5k3ZZF4zdfFv7Ub92g8ACc2dq
P1taYJvUAXWwSDOxjphX7rDDM1Bn7sbtQ9J4qGbyFdijpikZegkg4FwNwLW0rr1ZMbu4oP70O6M6
aYMhQGPWhbnLEateIzeAOSgXq8eg83fhgKKo2UYakTHbZFYjdyX6V9foHYyvyEsmV18B7hhF7bmz
zX1mrEg4oBCimw/JUoswu4TOG97h3lD8aZ1lX7dPDdAVbj16Hk1Eop5oUKLguwDYDptF9n85aQCv
PDL+lVIwUYOgRyzwzdpTWgYxWOPi6CHgG1L3euD73tLvalT8D+dMJau2DPRDysruwW3xRDOtOD+Q
jIZ60nat+tZWloW+WMy8FndUcsDryRl7XXXOzALN/Il18oMUgQRkeAEChKNlIFmI6uutGhWYZP7D
Tk5u0iuelSGs/eJKRzLFIz1qPLFeFAhZms28FAkrJzOPedXuMhSHXeqwcg9+2N1o1hXMuwzTQFM6
IhlNg9H6USZJtf8v2yzk/uxVAHjCMfJVFPcCDD7I3LhJpR9yoE7TjAarqSuASqAMsI3M7olkTcCe
eYK9Ac2iEJfBCnvWkUhL8Oj2JWoGyGkISwPV61kCyO8eIWwRxPyMJykO0QGMUhTfPpKMBg/boWDd
St8HTKSJXb6f+WcxDWXveeekRNhRNHWyVkX7LtNW3OBd/Y8NGZIaQfYh2YSm/pUCHH5HimWtxWOR
GXLEWmRIat86Auz8a5I0CuEghFPmYQrIfJhKNMV0eHw6U2zXm4ZFSbL6HwtSzqJlNTqChaPb+LR4
fj7VP2uQ/NOpGhQQbKo+0Zb7NXfqY+I5CteU6FPpRh6wm6d5ToedW/hr1wLqWTL1ks+qD4ezA/mS
14dhsZ+XmlWL9IPrh9POa2cZEDqDEK9JU8MTthcGWkOnQxqsRmy6ltenWEyKclLMh6TOWI5XCi89
ahctLGYcrP7bbl4W6T5j71n9Ky2znISOZpOu7YuVyU1kGGV0w+3lwGwQsoUgm7qRiAYnjeMN4FHj
7SKjIxPUKUcRt8+Fm4HEHeUMh3Rqa6Rh6XK0ERxbK4Uy10W22KVWegJyjPEoNMB4OnOsgVQSi6++
BeyVChHGIHLF3dPBA4njphpODkPPgxkhWwkuLLxtqDJ5SEGwZY1dcKch6UV6spMB9Q9/ZNaYl7uu
E4hYVUFwB09IcG+ztlm3jRr22LMM2RrM6q+MieDcVAWmldx3Ts1n29qwQ9SKo/+LTG0+NocsAz9m
IhS2TbKo1kEIILyNREb5gphtdohi+5lmvlU5lwSpzPI01pVcx6I3NiZDZeYK/7HOhfRkWeaBt5MI
66K1oYtv47+H1tkFotDAWA5ktxdCVCtWaXPnm6/KdrMVXluby2gmIO4FmeKGd0YEwCZuvrQiAuie
g3tYnJvmi1U09rntIyByTtpOZ/l9LMddxXj80gY7YB3AJ+cbS7HwTjYVKkrf159cuFbVBn2+qEom
22n9WgC5p10JWQCa3qu3qguArYF8tL4ynpqnJOoQssFTYQXqCVD6DQFS6Dn651cRjb41pJdwGmKv
bc+8A/OzM7bAGsmLX6OBrVZd/HQ4Q945c4I7ejazg65yADiW2ngE6z0o0QZbf/fBAU8+KtPpKnNG
74WbrNm5zInPWecnN40GLhSYZ/FfhVkCiB7rF0X/2BqMfY18J9xkcYQKtzGzzm6LJnarFO4ryJu+
W95Y/PI6tvEq8G44KkoR/3J0+VCj1fkQ9QnKL1vTefKmoWqd356vENjqUKGK/qHxMorwlWY0mO2E
IdoOaHiZLACilt0bIPKTN62T4PewdRgCgCQjMz/ju763u4eqqL/bUvzl9KP/qMCqsGtLvHN707QW
3Ae3Y+mdWJN+oxkNful0jw5K9f8Ykbgs7Oc0l/X5g3MdKHRVJN5usR0z48p1d4miolz7sQQc0LQz
CysfnVyhk/wvQjl09Q7NMNjDTeZ0RNakIBl3CywhwZfb+ekzb/V4Bolk+TLaQJ0NUAq9tUOjfEGM
L7s0UmQr0pIMFW/AtbCfadIWcY1foGzONHVB47Lr20DP7kPTq5OJSK2IlL1H2rF+Yj0GRMBXigNn
jER1mStUBCLZhGKS+olko8CbdanHYEeyyMnrpxQtibbZ5Q9k4TWBBrJ1/51mNMjpqY8nYTY7xeC5
vVlS7lqUiXWoMFXl1QbQydUCsNjVA6D/KQZ2GYk+mMyHYmyzTVQMbG1OLiglKbZCDv66LZFC7STS
j0DHGO6pmY331AYFYTZIvVtkflfHay9VCQo0YNfmznB37bxamYGHaJYjjgnKFc9WjW5g3rhIUg0p
EDCngY6iyqlvWYwdez4CxwS/9Rbl/ZMa32qyygI33HdNsa344J/JOI2a5kZHTlycbJT9nGgW504H
csaW+WgFLd8YYygCb5iBZn9prQq0Q/9sEJiO2dRFA8zcIuz7Z4chouzxpD4BVM66pb7kG2Hmxtc+
sO8eqgR3IH9AAJsZbnCRbRZe+DTQUeoC79UxkUWbbUhIwzwfkII4c/Csf/bzw1Gv6tpFCi5+QHI/
ueVm/UuWqOSnWTiJ6CgC5MfNi/t6w1EAuZm1FSuNFdm0iVUdUrf4HpIMf+YKKLs6HK5NvAXxKCol
iow/IYOTb7jw5QHl4flr0Wq8hdS2wAe3s1cv4whdJCDXJW1fdNGxHXm1Jq1o8+GCsrViRdN8VPoB
hXEPNOsjZj+lHDley0rW4ELq9gPowE/GNKAxwT7JLiwZUj449ME7npqpgbeGDvVVKTYJcZrth8a+
BgDtPi+DGI33aTgAqGG1aOiI1Br9bidlvS06EvM4/sfh89zAQ3rrsX68cmMUd7f+brQmwtclF3c5
SVJEGlGxW84ikqPAGYXPqO8EeqK4k6iK8kOpU+tKM5IPFR5IgBe6kIhWN1r/QdTtK8L/3d5mRYmv
J7JesFkdzlGui2RtKP5m9Vl4Invy9EP9e0Ad4GnwAjgkAkBwRmgbR+RIMM9b/GobreLdENpvCMci
3ltowNgxgDybSeFvLKDyIZ3TOBvLQ1mLa0hzAyjb+mnI9YBSLaN/UlojDg5cnKdeWA3K/mSE5iKA
DpZ1WjyjMqzceKFfP6cdWhrcQQ7PITpZNqXQyVOI1yoUb+Mnht6+b6FlyynaV4MhJQm/BcXaKmP1
ze9TdpIu7igkzhLwXo95KAA2aBSvrIp3wPMKvg2eUx/sTthbWsyR8Q/Pt8fHmDn1vU3Gr++LgpSt
ZABuIKvUsQ5x38sXwZB3Wi7F6ge5wU6r+XMpwF5qvzm6fr8U8q5aGxFLH+2wK79A9w5QGxA/Fh02
B22AB5BESZgPftlG/BSu9H/kvUzXLtrVHzOAtp6kiuodNz37C1pG70XbeD/qvPqbdXn0In2OnLYO
8uNQZcnTYKILiCw8AAtkqAd/c2UbAh8l7i4xqrKuRm8USE9G8Xfb+UmWMXYo68SvxJqBVW5KoKXP
HnIrW442QNRoIkJDMsFXbY/HOkkWA9L1U6QHydUYv5rZoE2GjytINJW1kdGzcpuDX3iNqrv6QgPy
QUA9YGJLMx0UGu8Q/4+w81qOHFfC9BMxgt7clrcqSSV/w2j1zBD03j79fkRpWj19dmNvEEQCpEyx
SCDzNwUQktQeW3YN86EcSlvRbXV9A0UIdTuvj/ZFFIo3HjYnrc3GR1iz/QPWZGskkKsHQ4/JRJko
SKatg/ai3gdXkvDiwmZjZzUWyvSZkZnLvMUKQU6e+ma8GO2PMIaqjGRjmYuHcm4cxQ0e/F7dao45
nh11+goBA/9b1Yr0ICfIuGqoKYQKclEyJk939SJYy+Y2b74alZRq26jFXxWfBjZs/gMSsf6D2YK0
19wh2FFD9x/kQNH5d1Fh+CcZAq2Bq4r9+n1OMCXUs7Q+u2iVfzGCMLgL4IJeAx6gWzGlxcpy6vrq
zyKk4VkOsT5srh6CdCRjpxIcItMjG/CaFdkPclCeQvaEVMI0qAse4xd0QqOt53vDnvd8+GAFFXYB
FYKNY/KBBEbzmaq5uzQoFN1pAPKOU6Wq6xqy12uQBWcoS8qn5tXIwubaeiZBnDy8kk/BFIcni0sP
GxmUfSiXiJxGzQ9eEDmuUPMc2SQkW3epSQ40TtVgqY9V+pN8/iqcwundSQPcoms9OVJUifGEY8aY
TtEb5LfhUg2VdW1q4BuKSfnJtAwLQiRgvHwimxUUink1AyO9Z7exlYPyhHiYVTlIeS7dMe0WVkCR
qxnV97KDAWckbr9vIbe9ddpWhkVijVDvWONafau9RzZbG7O0r5RnA9TboAznXaC920GMQCpk6rsa
f7nH/1619aZ+TznGma86M2w2yAK7yyqH2O1Ppn+03cQ/yu53jLpfBpnxJCMC/Ur0QX9Nu/VRx+XR
UBTjjvzYhtSSf2/O+F0WpNrCaFP9IOG8WYFUaEaVdy1HcxUpoRGS3UKOVqCSgCT7W4n1laFfV5OA
X3k1nIe1Q9MhVV3iOAnUhTUst19wp+p28wq7xa5C49UCUw8Cxulu3aDiHvAH0uqV0xmv3ycNpdmf
6xq48NpXy9emokxGftK6dhYoo9DzP/O5J0OtVewnUagX2StFaq++5+dgJ48qSzqQOMOmmizjbmYS
3AURjTMiMhSgSSbjBtCmO3kkG30qbNLOnBVlBcRgd9TMpYvQ5M6ainxfYeu1itpwfOumZlwYmuWf
E5axz2mQonDsjbwQxNc0UDrUaVu3i5YIzttbV32x9S45gq6O4UZVXw2E8vgkY0g4D/wjfw0n4as8
Qc4YHI0qGX4CB/ZnnZo0t8Z0wUsbmSh5+A1fMXRVMVgHDb6XsVHoJW/s304KAJoDWF8WQR+fZNMq
qB8E01F1oxGxeFOnRZmRX0cOZ78mimyHzh3p/MKplqaFFHvrq+CpfcfVVlND7Tvo1PjeRwnlXh7x
7u9iJ7oUnfIVyUYf7BME5OUfU8e62yoe+VIZlycYJXC6cEpQdZ0vm2fRwH6oV5dK77hnvxrcMxDU
FRx9kOlzSCkAQy7kADgYYzWZBZ+fkhOschLphrhQsPfOaPRwSyq3mXL69xVlt+15FEQUZcGf/vuj
vueB10mORYqdOTg80/vszE5/dtTZSknLf5aqqz97//Zg64NPiGDKct8p9di6S3k4WlBUN39Gk3lW
7HlLJJ0eBaWBk0A3/UVoxeOkxvG9OwzNi+2byxZRievQ5dFz7z7ntYEvlR9VwLh5ZtY1ZMXQQGHC
1RIMRbUE1mCqObxvYZejbNhRBhx6R0c/RazmVM39LUaFAzFF36ZMR9IuWytoQEwTj3B5HTmxr91w
lWfdXKPxP0MALpt8vj1kM8n7Rx768iZKQPHdhrxc/OxcFM5kyB1a71jbZL+KYK9YQOwlb8Wu6m6R
BUOwl105YHg52tu/YkHo9gBKG9P+aBrnA9Np5RK1/xSzApRVF/XDv5EbldryO+Ui2n8kAfs2aY5w
hmRjRyoFYwSLF+gwDW92l6xb0B/PIOr9s/CRGZdx0tHeyhiwXimEMb5lXbyu/TwCqoPtRjwF9UU2
gdVigThbH/0KNXPuwAnJk/6Ky1A1xz3iageb2KPSCjQ9D1YoPOjHJpv0o4k/xKqZHEwilEI/1nOD
fVNUbaLC6damDbjFF8hshgDy9siHfsqekgSzaSzyPEHLbyJjVLOre7Q41I3vG/XSnc/q3aDdA1HA
Za8y7WUbeP0xCsPxpRekKIewfEfQKN75fhZhbq8W73jO3DdN4j0OQVfdZR48LxnvYs9mCTv1xz7t
bqeHjuPudF9J1s4wIX5TOc17WrcZGPmxOumlW53kkWxuU5BF4q+tio3SQayuvMnbFeitoJLTQibJ
POunnuZkC/XpHccovpRdlZ3w4ojv8iAWqBfXzafRPMqZah6myx5s0r0W4WFU+yLd1GkQvdp9Dvif
a0V68xM84QifgJ82+pW3q+afBkSMSvC87Fb5aYERq+82bhXrse+fYj/bRVUUXlUtfrGDAA3z0hDX
LivUPR5qxkIOylihpHDza+s2ox+Grxly8NeM72tEpchXSWe/6lqlrDrSH+9apf+l2qV5r6RxfT/k
CHfIOLluGDSm6u6DPoneiycZNVJz2hfloKziJP7t5ETF9je3m+ghT4c9tiP23/85yPXSkZHJq9VV
mvKP8gw93ZoGpDB5E8v7VB6Nlpduo5AlxPeAvJXlGd8DMJjeCxDNDyZa3LYV+H/bZvfejw56BYKt
ZFX5JhvbbjoMvSe2mco+MStTeyF44v20OakYev9vo2jeDTtXXkBJ+dwZnOTMJ03zSb4+Go+T39iL
UM2rn//7k9z5J8mTjMRzty4iJDiHBZYDUioojy6buaM8CrQWPtN3XwYbbfA2Rlc8/RH/41zZVdqi
PIqO5nap737BUpkNKiV7tyzMO3tuEsdnKVIkWwUcx/GPOHkFSq4VRV057fuExk1ixAKzfJHrg7by
PZMlxbytaoTlICAkd1Jy++REhrbCdPdrPPaUdB9gkDWgYbzCt9fZSNjCZEXFKQHJIHENMtQrwa4O
VRRjZ+TDH/PHCSJYZOjjOkh4nNlW/YhkU/NoA3dcC+FnaxmTTeqPD7kovJPsTbHIz/NJcr4M8ane
mbZ3z15554+gviQfs6BnqFa4vq3/Wquy2UEadfFaqLibkBpKd4lK/lDJRuOeBJRxX6bof+NuCL7+
O+ZmYpvMRnoyJhsR8RZtjGEfpga5bxmbL5f33dfl4rqulqkKCUSWqhUXp6Ab4ZCihXeMzLOM8/ai
mo30zxdtcWrLx0kp1bWngLfryqy6JMXYrOEDkRGjcL+C3dE8lwYCXHodO2+jxSZD1zFlGLv4rlXF
8I9DrjovTR1St7IrAd6KhR6N21FLtA/fgcfGC/bTtfHNg9r3gah+vk7GMD9Cs8BbxrQN1mmB9Wl7
3kHlWQtMFV+wUneUHfBGDY0/86eckHTmZ6PP8FWMx3ZR0zr7WXgaL7HIh00gvK0H1vqcJtmwoS7k
XMLRKtdaX4hHf2hyGBfoRDhWWS27pnJe1N4cFy2pv1mdQMOd4jogJvVABWUJ3KK6IotXXbU8aZZ9
FXc7GZusojxlVfQpe/Ik1qwfk5f3JxkaarTkQ8/bNlGY7QO1aVe+XZavqHBPK2RulJ3sjpXyWblj
dSH1Ll6bv+GTlq8jJefOKQYUjfrn36AP6QyNkP0bUkINgh0r3RcZkoMyXuk2OAl5GCnC3Wad9yp7
Rpy8FHF2yTMXLbYkUQ5kY300P+l+x767clTOU53hYKep0uzDGA0B1anyO7546bLBm3Atu1hs53di
FPmd7Bpjh/+Hq58CYKjOIklUc134sb289fnsPTL2xkcTt+S9p8mbtaI93IoGcc5g1MkJ3/FeaWaj
5MJeir0SJJqlLLLK+ccYVPUod15pjpm5WTlPCdqN9/6IHMW8Ieuo9+0U0RRrv/SMV3MGN4eW99tJ
eqbz5A668Kh5DtmjYvzwh2RETMjr97mfmy//jZeW2u/dMrK+4y3OcGtPPpep7gVQqaivGGZUHKiq
PMpXjAzJI7Wui0PvT3/G0fdHudIZHhtdKyjjJO7R0Y34MZiMYzxjuP1AS4+FAblUdvEKDDeesADH
2nX+WiYWkjVFqp6qGeFd9CnGPL6P2hHXoEx7u0YntBQkqCiQIDWzV8t9khtAZD+mA4zYcCX3fa7j
JMsuc1BJo1A6z0qgnC2aTvuop6p6KoLuhy+05Cd+3G9aL6wnlUXOts2nZDfBbaRAVP9owjj9/09A
wf6tEGmwg0rqsQBVSGBsgg7AM2Yf/mtaUqjKFOsvM+zuvUbTX9HyzNatV48nZGsMtldMNbTcf237
Zm/2CPwL6KerMK+GczA3Qya+mq8uaYkk6esV9YNoXMignC0n9gKbHXkFIVnsciRvzb/KwYzgeg9B
qG1LijAPU4fXYJKOpAErO7XOvMFRxDSmH8ZAjYg1vXoazFY9ySPAYTxt5SH3tDgkLsu4eYoMyeaP
rjxXzoUasJEzvi/XhKH229VbMewC336D1F66RwC16Q8Yl5fJyayrNgblNfKWeFBbVxnxhYG5G1K1
e9lFagN4KHT2Zc0C/YqzUHkNwhWqpR5agq3f7PEFqxZd0eV3jtVoR2NCGn7uyZCvxF9HyL5pKEsZ
KxPpoovQ+5raqLJRRzytZEg2oLlQMSQZjlBI2Pjj0pglQnSg58fO+ChIkx1k5zuszmMyJhsW10t7
dPvHsEKDWgT5xxDhcTD5urZzrc57q63H1Bmyj1gY+TYO/XKbz11MRf0SU8FcCaZdZqvxZlKj7EOY
lCyAhi19skRLx8unxxxf+H0VxvZCdm+NBQVKSaC2WvOUdEybSxBEGznoZzOF0a/UyFrGpv056pFz
LmsHlxhFGMtc0mZk8HbYtM/8XyEVzPOoDjlneQTJwTnPRkO30+SA2dpAt+0ev5CI/6N00yomm6Ms
O0RNipEntA5w73NoPvqe1qZ52txOEy0o+VwZmtX3xF4OS/Ou73PkMKV6RDMC813GkTvhFWKXbyD0
hjWljwSTKgoxi4JtIzIgy1rJ3MstxMZoVtQTEY63RXEvkKzCaQnLJ6+vTDhUIXh3MrJ45iASlaHq
Nx/fIkGj3U1pZXFbaBGSGcHklOscGudSFqpVvR+Bk9rdV/BW7JZ1706naFAouNp/17XlgLyEHJCX
uBW8bS0mf1n1r+wDp5Xtkyh08rx9jajTyGxooLmoWRv9sJHdKm52k0lmQoOPe8oHVb9lQxOzJgPh
VNlFVbrsIa2Cn3I+mkdflw1d0oYmjqfW2PQvsOYXIziWEwSm6sSSozplCDgv5hwbpNx/B+SobGRM
zvuOpYq/Huse4vyg3rW6Oz21HS80QQ1g37B5exqMLEZNwtTW817uibRyegj9xl/IUTWum8vU2Ofb
qfP5rvmoZ2p3lRHBOm0I++482CLbiFbBR9fsnuc060Nr1NW93zl/1bXpvDlUTtco5be7aa5ONZO1
ZouePWugYc63GtYcryKNNEDmuAfTiqc39U0NRv3BDZHU1KL6Qev5H9pjFe+d0kStoHepovzZj+s+
3UGCnZ0Lw08NKd2uKbv3qEJHqY29dA+0pHtSK+tJtI74VFk0LtRaze+FptcnU6XUpSDx/jkaX2ci
xUYaAJ2rKqtOcevlu8Htv466+chSujfV72D+zCLZLO3TXWC290ntNJR3CMnmu5v9GpCxgGusUpDz
y+/JvWsbmAQaIY68zWQvihSoI7UO3LWdfnzqh9i/2MI7WMaEvJoFytyjMPuo2Mbw5CnQQVyzSE9l
FY9Po6aPK2juzRbNYATVtRTu1/xCKuL+LgXLcbr9M2NluOs8pz+Bk+d/O4+OsDPW7GCbhcwUo66H
xgIZ7GyJDJm3/iN9XLpNivRjjCxoazloUOIyjJD0Ue/B8w3GeG36sLgorhIvqsIb3hS/1tZYYeY7
2Z2Umj8nmq7Ig7kHmCX7qLfFElmz9jNBohphav9v1/eeHJFZr56lguzMrPpOF0F0CMDwbzOX2qA/
YEHvwxj6HBp04c2qvA7gDBaar1NwRZB6V88ZSh7/8cqZuzJhKUfHodN3FTXT5+9uZ4ruAVe4aJFX
5OXM/FFCu/MMtb6yj+N1hOsnz8qvQYkMRyMPDqzpw0GXBcO56aa9McG/k1Dw/9fZ35eWZ8u5t1i1
j4oXyPbiL2vkd6H6XD/VReRuMuwMDsIyqosxxdZyQmT9x6D4yBp39m0ukPziGPH/IMEjrqLqt2nR
gtCee92QqoBtoeD5ms6DQQGfhub4sIpHt1k6IHl7sgwxrTIZAU7AbYxCQU/WE7Wes4zJZkj2VRVr
J1XpjWXvN+LTgakoSj4o30kQgXNZVWeRJV5GqmSZ5orPJPQQj4gsFHAnZTz/98zIQvjTSiwN8mOy
aCFJv6UIBmyFB7mQh5L1cTLwlfnAfc/fqJhecW8LClRusZDxUKGKD9o72rtZ6r1MZswXOFlFKi5x
WpE3T62xNDzPRYs7dp/yfNpH0dTfB+XgPmlpnC4SxS1PcrD0KILorWvtZFchk76pdJcP2NCyKzJ9
CzYL/lblD141vSFeJnW0NyRjDSh4dBEytdZJM2HmM3froXJXQyOc7W1y6wpoU/q+1eNk5QEXOosa
KzGEv9VhQY6EvgPUTtSi36AmanTMNofT7DjI09f5odXHBjOYj7pPgk1iathqs5F4cpPoJTPBeXra
2Tft+C6w/m08zAJXSoH6lxwQCSSl3KD2Qj3r7EQ4GQHeh/mla9lKduUAr2e8vubRTG3VZd0lP4Ef
Gguj0d0HW4TeQz+MwIggK65HtA6i5dQDF4qSyN/d+npS4bulGmc5W0OY/76Eei4vIBvXiE9+gUi6
DXWk99qLDRrW3yJCd19aen4AFOHeSc3k25FWYIQ35Q5qIwyg3jftK72776jSl3CQ4vEIHLD4OlTb
3l45qoZ+9Tzi+UakLOXhbb7ao2YVdvZgW6CunWxjid5ZVhMAoA5fgicX3NSus0v8wGZEW9shFZno
iJF3oQM+p6v41fXyIgdLT//bsubUmguoyNC06OI4Vof7D3qhuxIWDMUzgqiJ9yY73U49kfq7TcQL
OFZWqd6w+W1RcyiC+GIYnbeOsAVbqHphsi1wOqRPy+wxJyN5Kucmq/IIs9f50BzVp8LTwXCwA46a
wb4krleQIMBJxNZ98yhjsnHJUx9TER70wrUvGQzmNPTeSvy2QYylP0N/NnnA9fzeT43waPrmsM6H
oH3/NaPCbXGRzTM0iqlHrj7MNeHfZshrqJWf3WPUidZZmmND7WC+FeTjRxmKY9G06TMAvOHwHY+0
8Ld43GrOCrO18eP/Eofxe9L0KrxAj6mPiVXhxKnk8VU2EwQcI7ZwYZpDDjsyyPm4rTmwxq5mZutQ
KtSjYr9Ba/b/aRT3PmgM5UPnjbnIIkd9jvoYYEHqe/djaI2bqhwxTC3Yzw9RVqK/NIlz6qftRsej
7D425iI6pudYJUXvk2L2gBxYAxou3ilxTnEd7d53te+nXV5r07pG+BO2JCWxCNI0FRcaN8knhMcF
foX0+GjMMyJK6rhCuk5fiSkyltDiDbCHyG9Po9cvHKMru0U99vapbyieA330Y32Krp1LrchUVWTO
4qgtV+xj8oOGtuxZNjYPrXpeBvAOrR56zQEu97+hSFW2coKcOs1nu8xKsw4ItzzJUNzbdW5ripBv
fl2a0TowqjjntZGLI5CVf9wyNHjZ+351L1RineoxDMA3OFpRo28t9gYhCOqLgp/nRquB5KK7l1H7
nIOJcIft0GF89VvQs/NxZ/mK+D2YiEDbD/YIGT3mbNQ8y4s3CfuA6NDd7WQZQ1Y8PNXOtA3TLkc5
dtKKi26J+lz3GSqQ37GEqrk7bH4LqZEan/UBF4Vmm0agpeK5Mc3gkyxSeAbeWD65ta2tbARJqbX6
Kz/Sc9x+qhAH4RpgcB3e8+O/GgTOYOMA41rKga+5cXWwTD8+jSIsIUTFChL93TMGKAjm9rV37efG
eoh8R78CCfGutR04AHowmpJDqdJmu6T2eR3PM2PqQA8O5qlyrgx1pPAXSNsnp8qKSd90+GV+Zwxk
AiG2bH6rEKWDkDrs1mnaU5kX46FT6qtpKxQMbSf/ARPsEEbZg0zgAFCm8A8n9RoXrrIrLCXejk3s
XCfrLRtMhGKHzNzw0ViP5Vh3jy4VrqKxHmWjm369QZ5+JI0fpWi2cvdNGl9uOT/EwWzPvY28cfMU
dQ647Jb7ayUPUR7sW+DFSFtYAEqXMhgCh7M3eoS5muyT0SNlP0KuMxPEG8s+PBppF+Qr23YGDA/H
r8Y0wen0jbu/jY7lNEJZzIBkLbO+RWcDwY3RxSlOHil9D38LcCiF+floHlWQoUB8amr0Z1Sk9Xvb
ik+yFySDfp924oRRW7RUU+GsvURn3eI0iKJmGq6MadbaMdsXpShXMKUgNMx4iW+oxHcXHlYRryir
7ypzLrLP85TKpXzla/H0ksGrPrcpfIaZlkAlj2UHrzQAIbcVelRQPSLZJezcoRzavEu4y8B+z0PO
9yJxLyZ6p0srNeu9HEzcwNwUKSZPctQqIxMdMKTZ5GhVTeVjNCo3FA1YGP8whh4CTCxGKb605kvr
Fnc1Brw/63TIF0ZQ9Y/OqNbQjTG8FeHfAV5sYP+ht/BgK8o7a254/3ZrvgfVUsb6RinuzLostIXW
wKnCsTNd5bNBhRwZqyFZwQ5x12NZNbyDleJJxzpsM+VKdCLPhXNEOiabUPW1vdDav93WUi+Ifz7c
Pq4i1r57zdzDDuxB72w+yv/0fp2X5Cr7rzAK9rLGM+lhtDSHtNnJrtaxQ4s1kS7kTgO/aYPsyrNE
TcTdrUOt8t538VsJjM5agzaeFqVA5dbKWPcttCwJEMOZDyNytxvbnwp0b2fuY98G+6RD9sHutf4l
wWcltVXtw6Z2sW75C/ddPHjPyWTs8jmeNUJw+bQ6NHFYPRv4nXqBl0PMLoo13pQ8tIzITBc1uLdt
OhbdsC1ysHXekOVoy87jdhjACujUkZqPXh+HuTEpGx9l1wS5txoM9OsgmTyzJuvw//SqByTkqoda
D14mDa65OUMVfoVaO+iO7ML3k15sMiBbh1tTG/8e/Tem89VHGmNm2M0Dadsqh3hubt1kPPdZTzpG
MTUEaebNV1DrP6wSDoLsJaWSIrjJk0dusHpsf4CiAzrIxfi3NvhYKHTFZxHliN1YSvqQtKLYlWke
7OPSSO7VrtGWGWTqD7an28G1MW/XVQAFkxd+xuihHWST/jqqass9RGn1NSC7aIvsLco46Ntp9amc
qq8m/3UkY2qFIrvNw5bUJL5uYCV0QJFuMvEcjimVNkX+VuGJsarTqtjLrqi63VSN9hVSqnXR0unv
QP/0hHKHSET9qriJsauRkUELnC4MxnhVk5Xfy24SiqfWtbV7Y8yyZwGeV4ZFYKfnrLe5/fqxBrPW
p9vRZoclR1HGAjADdLfNd75rWz8UjZKfU+B2amZsvKrJb08KuoJHJ1bTrZ1byiGU/7AOgsHw4PX5
oiwMvAhSYby3eLgU4fgR1gEyMr+H2aD9T3jq+ZH++CE6y/9tNmE5G6bV7xf5N/w9W/EUTBdcL370
gvKzHAzv0XQ6+6CMCsXYzp1+VCMGRK6iv7e2Z0Czx8pDG9XsJSy1g5ygaom5ZAebnSOnVy5uFWgL
OTBQAyyVdmfkdXUYPQw51LnBn6xNFjLI+q06yKNcaZSdcIKliAY4o0l9p41jsAshVFWLWwzl6h2p
hte6K4aL0vBkE+4kPoqq5Pnch+l5gD9PUdp8kvHO87QV4P3+YA9j/YKy4VrGzcGtN05iJDt8TorN
qLbVGKDcZjz5hfkTyX/W/y3pQJMsIJpiAM97tH+sKiueU7fJzl2S+gsZr7XeX6ahK46YB5RvrbOS
Z1fchQfHpF4i2Je9IWeJGlzYhXcFjL/N1E7mQoShu1ZsM9rrCkTwNilWSew672NoxBOi4nangu6m
Ei8b+1JR7r1Gc0AtqXpboAG41+m6OJnuAw2vPvK+PRtxNiLgqXOKD6l1jTU/3VqdYe39pHAvlHTH
pWma+WcS2SwArPGS5E6/hp4UTenPoOKFnYDYPFd2Up3HJsxWzWgm78Lulp3q1zBJBGQnAUxmh+0B
e7ikoGr3qwmDCWW3rogXbh0Em9geLYr/PrymCcaaPMrmI+EAW5VHMtYA8T6ZToTWHViV1dAjtjnE
WXY/zQ30Susuhlcoe3YyZvdt5KLQM2Z7t8C4IlFDa4NJW/2AY3L9oOeY0/sNTrVQRKoH2YRjpy/l
PNmVkwuv1JdTbZF6llXaIY2cO091isdi2smnpHw2ohEbr4FUkOuCcL8xshL9QlkGUwuk9NsNsi8m
YrrqQ+8a/r7S1Hjfj2oJCAxrF3nUzLGpq8qjCZJ8r81Hcl6tqt2OVDWGEb3+CAL9mOiD8RqjiXuI
oizkdqJrujmEcxyM9rLbxAZgWj16BHuIjekEoD5Inr00tJ5Gq7Weii7d13kw3MuQ5VMdiHXTPsrB
PgNqpHWGspWjudYEgN1BHVFJvdau+w5ytjrIRkGDKll89/2SL3FexgQ9kweeL/JhQSIDY2Owknuh
mNt4EFHzmARCXZCBsJZZPePj5tt0mAU0UkVFLUNU9zIEralbCT7wbYDhwdXOe/9IVf1VOM+ZN+rZ
QW7omqpK9pZmQ2mZd3SOW1Ho7bViI0cnfbwvg/TTd2fYbmRlR7mAkV0lnmES85rFCoEXyVGtyoxn
Z+6m82Q5Kier0B1IOqV7dqrpHbMswJ/s/1t3nzht+jkFJaustu3wjc3+saYqehHZPxLdHAwUVqtU
hRMm4cwtoHAlboet7BqQNRaGq4vLADhiZjM0i8my+3Nnt8NZHiF3yWvWreK17AZ2PJxNfjtEBeCv
hzEZPB0jBwWV2iuiqMmC7GT112jYa3gT+Ufaxf1KZB4ONLALxML2hvFqGcl4FQHivoqepjvZjZQI
hd9BCbFOYYqcp03haYoD5+52Vpn569Ku8PxsdIXNfZJtYj/d6+SkHmzHGshSOCe2VMhE9dP4HDrJ
gzFO00WO2Urx0sWFfSfHgl75MehFeCfH9KQXqGRU5VkOTg5GGm1F4kKOxjlGChr2L0c5Wna2uTAm
LzvKUcxNQjYA5XQo9HR8bloD11Q3mkGP/EaAsZF8zatqL0f5JkElUkysYeZR/OCrVXlUh1LdOJYV
P8gmaWJvpdkkz1T8QG+xKUtLuDeat5RT5IAFOm0r1MBbfMdyVrR7vlTRwqwp/C7JVpDfd4fbVW7z
lFkBJrTXnuuA60kna6E0qGGMG12Uxg+yNBrIdASwh8Swr1kavBamCy4zx+tXJDxkAqQJoU6k+DeW
lvCXXqTbuN/W9tT+UAO9PxTda1F074Z+dLOueMd58ZHEivrIxgZSRl7B0ZzjemzCgB8hSiA6Hr8m
oAFtx4MaJLJoC9QIHHSuQLtwHfs1JvO7abAX2QxVa7+GNh5Lmd9ApMQ26sXM72XYJsWHVSD7bNlt
DZvMMMXzjV8nuBb+ahyK3bdu0+PKanaxtfqO/TEvNQEDK3mGWxEXyUesSuoR5nDkAdPLMJEivaya
d1POrjJL2nGF2EZ2NgY9O2du6UTbl9I10zOkjoCNednCFZ9BDYHFc++uFvyGFaDq21R5lqHW1hoP
IH2h1POVLcU76nA49p6RKf3CnKfj9ruZMgfBl0gdbu91W00YDBtcGxqQVEGKz8n8go/5+LcwjRo0
V1kt1Nr4BADLeeicJLlnq/2PXBUYWtytu6bVb2sKoWmrWONxRFbLJW8FEUyebaqNtSxLVAWrIXZf
x+CM22DwUtvjSgOctbXi2t0ZttY+GgbKffhGWz+VCviZD0g3d0hcorLuHY1aHe7yHGwuOOLop5+S
p/DNn8roNMuuaLrLkDrREfNjOCCuF7755BtvM2pys8zorwOphJ3KOmI3qclwdWsRc/twEcDGR8jz
gtKkY67lhXxhdhcW1hjwyhkgBUUV/lSt1FkOo9Lf+S6PdzfNyKs6ffmuxmIrZzptgatTULaPjXDd
neBdutVFpD0BjP6Uf5zBGoDSsvPSgD7biJknp7ded0/aEIm4+c8vWU0GkW7+gOyHZwcMgHNT54j+
AGFeFf1T79ftKukRYChbpX+ddbbZrvXvQ5+kO/il8cZLnf7djdNzZEMPwo6+ODs65DUZx+sNGltm
Eisy84rMI9NQImrQxuZLy5e5HoL+o1ApkSL5+9IBS9n74DPXTT52H61IqMX2/nPfeQlVOtDLMg7r
+mBRcn4uERIk746pt4yXRXJWTWvc5llBvrz8P5ydx3bkuJKGn4jn0Jttei9fMhselWl67/n08wFZ
t7KupmczGxxGAKSq1SkmEPEboRx6FQMNlV+Br5vbv3MC/1DEnGiyTuGjJMRG5xL79bZR503XxTF8
oiw8ZWIjgUHckoNZ81Jgw3vXVfEPK1WMV7sulK0CIGbtiHA24w3bQQ8QC74ADwqHxCDM4p+lWpsL
U9XHhx6Jhn3bpc12zoruubSDf+QKJfEOSFO2bJ/VZq1DMjiWCJHCvZ6jlY5OwaeHs8RslMfU9IKz
HJIpD69Xt9xg8e8ELPjXsvjPDf+yzNKqh+v5M6LFtXMCYAqL0oztMx077GjLCrH1UG3mFf1Z+9yI
oRz056Ct7J1c17VTO69CtdOXtl/wNx4B/aeSo55LW1mFlpsfSxHJ1G1QnAqzKtO7Lv3rLiyUsD+E
ar8LDPP16wQqPerZcv1tXPLBSisgarmbHaNszo4yBOpp43D3J5ZXck2i6tbvmURMy5nrMDcmpy7R
R+8WGCkBIBLD4CHG8r9iw7NCOFDpokLlCD2Lea+yf1ybjh4ES0ip2oaT87yEsqwoiz5Kjb1axsia
bCZexeesTN5ne+arUdHLs+IzyPwtBHjfbdRM4eQmlthz7m2S2MJS08bYzQIYtMwjP7srm4qveke1
EHqy+mzxV9Ki/3cIwhjJkDm7uw25A3jK1h5vmVI8CRVSsC65KxADw7wZndF+chp+Fc2UV79ogQ3U
N35pPr9Xo9a650CzCrhx1nAEEhCch8It1zkyuN+GYvj0kk7/NTnRslYb/3uZmgF+aKb/kPBVuJ2D
wNgnah6juR5mqxkvrvcSlLP8AbozA/pUvXc9CvCyohKP/EtV7k1TjXaKqtQPpjtBDpxh1BdoutOd
jO5aDX57bvkluivxuKDpNd47QjpfXtF2yjTMFRUHnt8CLDUiY/zJbu105hwa96GxgwOH1Z+4DREv
RMjZ0q6jZJzhZdXV0k2V+IJeAsKnlo6KqxbmcLfGKBV9wuTeFle54xzoAScnmZKDJhofIWDkxS0n
r+ZqerXK0RPqJc+4SxibPDfAc4tBddkLOAm70WFAEEzmAsB++7zJw4XMBdAt7iFTNpcEPQvPVnT6
Z+LeyuXNmCfZRUZyrSY2UJ2JYYCl1+mWjadzCDgkLsHSCMM8zK2bTGgKgeAGISVipbWHfWSJllIJ
2rq13KBBQ47y4SQGeYXJX7BLTOAEgZUOF1yKYAPq3TlJtWXhBD8biIIHSMbhY1i7IUobn1qoGfcy
k4Z5dnIRkgnYVG50zfQ2si4tK8+SvDdihLSx/ClZyNyYRrsMhXBMyqhN0wgopo2cuM6KxRpbFZhG
gv4XDK1zCNsxfB3Qus0s5FVLjvfH0QiVpcpr+X0q2Eqjo2DeW46T3VHNRYuHV+87AsSYqCBJeI77
oHwy/PpB5lFwSNZTWpqAcyJIujp2u2L93Bgt5Be+ieVzE09fImntn1CjHXdN68HyYTO15DcAy0+E
dmT1qE/m2bSqrRzZDmHriMemsg90HtoKX0c5BHNLATz1jJ0pljgoozzgyvfXitwbHuLI+GE3x4by
z8+QjTGk21J/LFEC2o5K5e9Hxw1Qd4vo0oO1fTf7+OjUU/+LQtJF7Rr9zcjKf/w2+uiUMbn0Y8P7
QkGMUitD89mIo3iRQq3/FeCF2/Oy5Ayn8fuZI5gDPh7aXpunO+DvDuU3XuHpnEc/jRiVBbyCXNMo
2I0GR0PPnJ+RBxwGDPe3Vrf1NftLTqNFNZwRbtZXWK6H72IpPPhjpgitd9MOnyggeUs/pT9mGV34
BN9ev1PUflNWWrTtUt/ch72RbTGdR5Q/qcw3EyoWlrzhZ6NY6rpwLW3fYWH9ErPZGow5+OSFUq6o
MJtHM6i1Rw7rHzIfWh1Fc+owNOX0ta4OyoupWAfkAJvPeKyVpRKZ82kq6uihrtViQaux/jTRLeJT
4Nn3Di/OU9T3/L2ICcdwjrFuuSvMFCNk7v73rt6owh+wE6btbfLLzr6rnGxndPm3Wx5ic4jlGF2B
kdfvqZU4XoHIhYvZcsA6NiLo/gxygVzqSBjwf5bZcFTo/v9Zl0fsoowmQ7fbyB7j1vUvHibQURvn
jzJFQUdDYjKj/+CaTrIMYDwisajWOzmdwZPdqgP2Jkld/QLAm+wLYZCBTC8eFCH2IxgXoMgicnKo
LMEG1TCgFKm2HhtQHg3YHzrfeGkEnzpKlutc6aq9HvArSFIwEyJPjWnGssHPjoFa9E9tpb7IfDpi
nFRmeXU2mtS9NxorR1KFzwGgd3Whm/F8p9haf+kVFD2CMq9fBlMZlm42JDR5dXbu/ojIal58+CaS
R76HWVrXaMVHv0PrNv6YYKTvWh91yUZkPcT3JjjwiF9UFep49rS+3qypO98M5hfUAoxDVOTqCvfm
/NCOVbvkjzN7dv+hzu8/yWu70YuFw3kUo7A4f1aSBJBl2lIzFaHGf+8ptCnZybAudX9ZgGDkYGW2
xyGOamBIyfwR+/q9SoH4ieJAd1Q8lw59pU8fk2feh4GhPBkebTW6SpjjCM/ODqnruw6xM9Py4rXa
N+MhtQesZ0bVXkxJvuzr1vIc0LGJvfcV537M4+77bKs/NQjY74o1QSSN+/K14n2w9KD2PBvo46z8
btQeK2tWVinvtnulMqONlVjTJTLmCgK8bpwMioW71knpQ7cUn6DvABr/M6ToEf9raM3+azvVwVau
/bJMGg58zfEGqRcj7Mat5s8vt9uSsWEicQqUQhIjiZZVj61G3VU6oFZzFxVVyfHKNOmNe6p+sS28
XPSObUGnKNqllevEhAz72X5vrc7fyfvlpBxAu417uwLbI5ZebxK3m6NBe2RSh2kz+KrygN1pkSzC
Nw6C3Xl2nfY6yBByyk5H4+rwJX8L9SDadfTpXlMVAZjGhZNd4FSzhydeb8Gd2I+ADDVwE4n+c1DW
heHQoBTY98FzA4xwfXyNwsY+gBcILuzz1JXuu/Ubx0ysztz2l9N1BxWppvcsCpfZiDnPl58xYQX9
Lz+jD+zfP8Mqjb9/hs+GfVWrVSN/hhE3nfwZ6GMa743awMMF2HVOKrSkBEE00ZxLVVruuRMEUSD1
MNv6MF3KUCnjgY+eElHlrxV4GW7uQK/JW+3DrJujbRbmP6GLsWuRGt8xxDYWFWYeT1hPRZvEjPG1
0QtO342pbHwbrGdSAn25cg5wkVuk1dCtqk4HUCognkFU/x02k9atauSjd5WAeMpZGfaN/jv8cq81
9JCD9fgzbzApMwxMd+MBoR6ktLLf8dVFTcZuo1S79DZfm/0zgPpVogfOMSnM+Pr3nRb6U58k3VMe
VF/zsNbaJ6Bi1rqcvRegKw7Vx07fwkg0HmwfdVcMRxDQmTEPKEb/1xTHT5zP0zcjTPtVMo/6xcTz
AJnkNsCJKKb1vZ7Q41hoWQVESww+EIP7IqxecX9pDpSwkNvFrs5E0jtZWGaZbPMyjFamoLDJIXVg
KnTz46zBbGOTpa9cc5xQl2OBhsQHMAEbYgg8qOXY8X9sdgJnr7R4bdtqA0A5bUr0coYWlXlHve/G
zjnLe93ZbrduBfwxRK4DvTVgVPhrNVgfp+AnZjw2cokyomHwX7Gcp2GtbGTHo8jD+zExna2Zj/q6
dkLlEWZ6hUAxiBPDKD6ShD+h3vMXaZIU4cITzi5R7fxgZxctTPQgX82Kije8NOMh6GETaUEFgdN3
jb1VUm6Kvco/WzM6P/V2nJGck8R8aTKJuAlg8D85u9bqh96fCrRHBqRERCgXA0Qodr1ch1XY0uqH
Zm9FdgYAYsp+GGxfgrgYv5lD528MNN/3rpoZj1PmfV0xC4KjXOEZtv7Yp9qZEsnatiGlSl0MBzH6
ZV6H0+4mk4G5bwkR8VEKYuBx7O2GOQErRO9mQ62lACSthk/ARn6VTaQfZdRNo3pQS3ApUvhI5hLN
+oUJqXZd0YgV5ahg1ixudwNkGyw/SJDBLOZdBGpnUQgl6BuVQrH63xOSbSEnJAND3uFNXbS45eSV
9+eOf5voN71u5xcvSbHodoZG3aATiMOSoBo5Y4bQ0xQBzRN7FTQfA3epN+h3ln6jIA/lOWj8lXWz
jzTlXua6xFDO19Uybntn1yoZ9CL5BG2wlY2r6tXegiDqKZWB6A3/4ZbmODt1RP0a7WqQ4MloXWfl
L84Rs06nU8OfQbpz0FXO0SONp+Af3u7XF55f8bLW9deitQtajrZKZSCadtrQV3sUFeeL6YAOne2p
/aaWNGu1aBiPQQ//RMOrvUM/XOuDlZXG3cKzCmOv4/KB4FOmfRvUnr9UiDubeZ61b3mDhlIEUGYv
Z7W6Reik1qOznA0KTBebeHoYBXYIp6FSn3YoU7KzqMru0opBsfT8mNXKVkaNPncX1fcRIofSsMlt
9QHgF5YHtauhfS8u5TCOd71CX3sSu986pBF8nbyuy0PAswX0oEmoci3LsYlWgV5NK/4WQacjP4OE
/tC2L31c72wExz+mcPBWSG3N1Lsd/bmzAhB65OHWVStV82aOVWb5NHjDS5pl1oev0qKHh6SfosJA
fkoZf8q8ghzYksoepbJEUe/jely0+vwMzaV7dqA5POndexIGVrucqoqXtlJdOt9unymtWEu9yIed
XDq7qbZVYrtasQNLF8XkjudWCVBe4729xwU1ftWA3SgCqBAl+dc8Le/pAy4c31XGoxSSTvyyOMqr
W2jH0Svk1beGzQxFa1d/kIM/QE73VIvD3J9cmNoffjekx6J89jOcVdram7aWKPo2Ublq+7T7loIX
OTZ1Fq4wpBne8ympFj7bklUflcOyEipaRc6esLKNdCPDMI+Ge6+CriUmncnJn3RLg47nRPGuKZ1k
izIrupaIqDyU6nxIcao9y0gOVVE9DQDdj5GrAhUUq/pW+ekHOlgkEcm8GQwNB2XodNZIBcXAVrP6
PqJPt3F5qaFPLQgJrhxxOA/Pldu9htXor8GYWPXaFM34ZMQzaCzjvaogxbaBxJ2NDwas3WKZ1c1E
nSx3j3OpR3z4+yw74i5QA3lvwjNY5gJJBT4NWTteL2Ush2DgCxL3H2Vzy821nvUrSF1g/UNj2zhH
21e6ld6aA3qXjvbatclisOr+vTSsejdXurKWoT6xl7cH2DL9OvDd6N3A3aOa+dD2psPflJXB3xN5
VUWwtzEH7ZAGfvOmIswh0o3NsUCAwVFOIUxqLVvUyHacs8mPd7KSPVGat2MH2lI1DAIL5Twg6sQ7
qytendSMjmhtN0sZRmjGb8LAi7cyDBDUWeRJOJ9kmEzGeh78fD8qKC1NYYxs81jVC11ocEQ9krw0
hNJDC1np3d86eqG8xcZQHaIu6FbuqFgnE8roFncbe6NS9mA3AFx/jib3Uoz57yt3OKh+nF3Tci6q
sBGthXFtowafLpWA+ZvoyKV97ToLJaJEgDXHd7WslLtrrrCrZumMQEjrWvHv5DCJabt7KQcDioBI
y0ynqtbWq7wJe6gYV72YLckiD5U9yvg+dPfa2SM1zvbAbulyxvg/nYwxv7dQRXnItDp56PpguiR4
M8hI5uUwn6A+BA/oYzVrt8cGBdfi9OjEg1bggBamx79ieSmTQeLzCY+tJ5nCTIBKBc219ChngWFl
lf+jBHh+DrKZQryeGuNqHvRoVfYYw11jOaXq8U+vbsYFhDGEwaeC17nqewurL6ef3bde8e2fhd5b
C/Y9wSPbgmpnh+BYw8KyDnbactaD3TAIxsMwgLbtzOheRk7Vj8vEV82dDHU7LXY00BxoNNxAsaKm
bMDpXCC6VNXotgYabG+ZA7/A87KnvO5BVXIcpySN1lCEbinCEQiyWnJZh2VJqYVP0+Bad+gggUgS
WkOgQJCzRPZ8K++qp/HsYeLyqNboGo4uG80cz3VHf4JTbDy5UFyXYVFD+Bdh6GFY4RmpuZAhcHPj
Sc0jdgp2+ijv0tLhR6xO0303e8kTNVSrK93HGF7Jk1NGNA1bx13LcDD8/gFZvoXeaA3Ybac40ZCN
94mCwfaMqMYDJSZAn+yHviMgBpfG7n6lbfuP1+TjC0o97tqrbP84oaJx8mxeVWGeqN88N33XU7v/
NffeqvFN45PyWrcM8nUhuE9sJdT7BMnQhawYRH7IkS7DQBo2l3oflnBhZckgFdWR1lPSy+2O24S8
Q8PqEZ5/yMHLii3lEWWh5dhqyrdqEJAP+kALGaYBuJ0RM0G+gqPglWMdONJYcbZyFjEBbQH2aTrJ
WU3LAdAmw2NTS0blIsMrS9U6+2fd+vHCmt3mOfVoqrvpCPnYCxsg9jR4vdycPhuYnkqAUo2l9tZF
9/qdZ+nqj6Qufxm9q77hf5EsG3tInwvaMSu3cZJ7q/fdDYpQ86kJG+QDBRMDGNt88vLG21CJSu5V
nb1SqNfJc0QncykfJZ5Zjub8QwvVnTOZWH4ldJ8itopYGWk1FV63mMGN+xOUgJaGGUi96eRBtYQo
9KGLQA6VnPxricy2mK20jjLt/lojL+UDtRJbxKoxKLQPx66w4o1Vj+0S2Pl812vadJeIKwVuH1s8
q1jL3G0ijeABt31F90gsvk3YUfmI9+dw+JKPcOHhFxGf/MY8FCbi4GFttW/tq5362pujucFxBp+4
rP2aInJUATeY/RrFF9X/NvImkMuMoIoOKpweKqHcNceRRcULRXgdZf4XuikreXuVUIcLqM6v28ZQ
V8ikT+vcKhyceUf7wYTetStSt98lMWcrTc+xGges+pOXW8J7KPI5hXiNZz+E/F+7ruy1wHyY7PjP
ymFqqUGLlWBGw0VaQE0zBpQE5aD9uZJhN5rpMRqy37O3XBnnvIBlHBs9pS7KKJgkW0dwz2gVBLz9
jjIutOz3laqO0RIpiWZ1y12XuA63yEuVLvxCQ9FxpSuhclSEbmUlFCxbs3dqijj/iZV8EQcWMn0i
c0sjmMPu3QAmTxOrWcUW0iYeOmdvNU2fUEVSEyv27N5Im0+ZdsyiofVVZPjM9xF7QVEX4msPYgso
CaR1YKRzt2GF1RG05Yh4Yx2/ZZWpLv2JCHPFLa9OxFs9JB7U7jFpfBXDy7Tf9kFsLq9zVWe92aGS
4HHCrOGZ3QnuOiiYYc6WCEB71wfxi4vwSunGQ4XSddA573yuza2hpeFW7mn/K52oTYgtQxy/5HYX
hYjGJ3Z08GGGzbTsOJLZHDaPfCWjfvknB9pPOctZo/RfTMewdjKSeU0ey9BHD9FfjcelTHqJFq8G
DCYRwKqKczk61O60/tCwaTv7SQz5S07IWF7NM1/9HFWKTRUXFIxkMqB2uXKTEH7Dxi1jc1Vh6X00
xBe4m1umt5OxHAoxI6/UtEFhRUnRQpmGmtNwmdnerjA+dE3tDj47w6MXA4h3xCCvvuT+CovA3Cn2
uP23ZTKXzf6PUcOf2ul8xPGBs6IA1PTPiPfp93EwbUcRyQH4+UbPRUVYpGIgrsiO0KqVoesC1ULE
31uDuO6fbb//bItQ3U5eew+8VnmIO91/yGbP2Gom+tQylBNDZ1L8s41+01iVf10HqoV9Soose55C
XMmchyJqvOuDRsXQT+KxiInyHJigCcz/QF9oMFp3Q9F7C21wm8eqKtrHwaG9y5YSPvYcz+kSgknd
1o9ywayl6RJ0a3evBENAU8Obv00A1ZY5ALpvMvflavgz+3Udh95HIyn3ujZh0xJrlvCQ3ElyIuLc
CfS8Kjm4QWS/qKP1Vz5DJoVjmPbQepNzdubqc3bbdCcjTlvOWV5xvkevI+vLXR5FH1/ycgWi1/02
CekWqOE8XuRAU3G6QJxlp0AxR6ZcFY3g65JYh6fVArq5zsjFt3tdN8gWZeFi3NR5v58nZ+HUCyfZ
zZd0BBB4q2rtP6ENe9wCU3nQ6CG/YoB8yvWueKTzGj9lqbrLgnZ47ZIqPirJ1C0NsQrCfbv2oeBt
5WxWNiBetcS90EPzv9F6ls8KcZO+WKCTFpWTj699pjQgbnD9wFnmjGWrfUhCH8eR1r70WuRc5JUc
yjaDDtXlzQ4lA3qkNO7si+6rmKVZOOnOfPCQHhQ3AvazL7lhbFHaFO4lpNqKbxE1Y9cVmuaiS5L4
o0hDdCdS3Ai8yEwek4odlFKow3c3UF4ba6yeK4QXdj42xZt+KudXrdF2ckGesplgg1LeDVSrTyb0
8FXRpQNy0PfJFOgnyM/RwuiiBCPEmleFuIp79feVzPnjPLJnGTD3Ro8tt82V6Uza8TaMMco2Uwfa
tO6D7QwSlC5ly3EGUXlguQgyyKtyDtSTh0NbWmjOR1lECBngAHOy81l9LNT4Q+aLuW+WFTC2s05P
9r4aAVTKiZxj40JBp+FOb8PkroLpd53IxIaycTpeFEMynKcoOLP3vh8mLbmTPGQ5RB2g5dqi5Bb7
VXLHKzXapFkqZNXt9M5WsQFNaqxCXZgCd74Y5ARy1MXWjJSJ3fjwO2da1h4NL+cOCURKzoHW7aCU
Ri8ABgwA57CBHKWLEDRrrW0cqcNKznYGGiWeRTdVhsDulNNk18ACxOJwRM2rRtxGTuZjvO1wWlxI
bl/+h+AnQ30uxpMtmH9DP7ZHv15XFptCs5rTLd8HRbYFTtuc0SNUV61hTMuug3w94pX+7NTdXabC
arR9Nz11iNAtCytMPiqnDBa0zSMqyQEQRNeF7ZBp7UudJWtkORK8N3S92XQuNIgya5EegUtXX8Yg
KXZZ3UaHLHXw4M2hjOVOrpzlUIXT76uuNPpj2GbrW+rLsk6rX0ddV3df8jK0VCNeURrVq+9N+Ngm
aXYlJbYjQqMyVAVkfPL5SlQ1Jz1JjLiclaFEkN8WS7j5Lcx7Zzl72B9VpufesQ8MF+w/IgDsSLfJ
HF0BD55KsXRE6pa3mrLapDGCeXKi9NFeqqLPypk4LGhx/T3s6pU9O+H7NE/NJqoj2FZpqj8VVf4p
F3Q6EkBtVsWPNa42Bw1UxDpA9vajQLhPPGHgYAUReq4PPUxb7GOivQaOY6NnZf25lGPbNlAc1CDe
d57hv/SQ40wxG9dlsJombTyprpc+JHwCFvKGCDeIK30iNyNU42IvuBucQYeKMg9JdO/Eya8maNpz
ArXvhb6AAdd1jo95OmQvo1qYy8xwYZWJ2aSbgzUbPcCcgVA6skZrRJLPM0eQ9VV3zmN706E5fbDl
zHW+qZO3cKhhQ6odenhJtzdTL8EniqH3tXOh47ElU8GIDH4/RlQ9xjJ9NnS937dOmSzlLFL+3UMa
lisZadaQPLdNisjdqyS+3Dgu/HsGPPZQYI68ubmSXwJxJSecxgJuPI3z5gpIpKqCvLi3pGU73GlW
7d1ltAnu4tZ3twav3QVFMe+upnzvUG+igTdPWb2VSbm6YHNxsWgkuNjrcGy/8FmjvmfHzV0trsA6
3NJ53sDOYaUlVsp5uVIO4gF+Vp9T9vShqIBRFGyXwA2CYxK7xSuGIKdZxZ1KaWjhVwoCKCI9OK59
UrNShTFBmPRtjo0A7X5kbXlTI3o0PsyKYgsMmvWU6/wX1Yr3IKM0N02UKYrkOtnMwiEaQXFU1YP2
IbAyKMqecR+HTb4Fh55ew0ovTLBgY3oetXqXpBMWuYnd7fvG9eAwixvEYLBuSZE82lZSIDTtllcy
XcVeE60bL43XpSjgtO44vdlGvmkN1XpO8q64uEUq3XE+pgCANKdpFIxz1XgZAGTv4VrYS028BOqC
PlRvdL9njaDN98XgHgMPhjV/3FBa7elMpax8cNAdXUjCXQPiclnqyfyvE5G4o/yXO5RCM1dZpOkA
FPMS03bTgjBRohE08hV/cKwxX+FwPr3h5R0uc9fQTj5fat9KRPblMi0uqoPu6n8vU8dQx3+7tr/Z
PE0LOiB0akoZRLxNp5ztEJjCaDkECW1DkbtNyCtTNfxtDQLqS/4WznSFh0wIxfy5PbMq71w2g1F9
d7G62KVe/j0IAtTosb3G1Acuw0IJGuyFSoy+aefhYIWqzwkU1J5+t3Z3zWlVYm2LuODTMmv9UdX8
ZufANsK+BTVrtdHhouA3KyOZH4CybYcYHL3M3SbsALqPwVbwlu9BT6zQlwrWt1ysBN45oHY9QLPw
FnKiRT1zQWVq3t7WOd6YHEZkOG//GjmZgjQHb+Ig4lGxkS8dlGhnt0+WX9bNENvLujcu+AOk+w5Q
99x2NZ2sGtBcgtTB2lOb+HJNVm0UX6yoGdexa2dLF/q6Rp/LjC4h1aC9p2hPMvrrljRHx8LCPFfc
Ku+/PkrGY6bctZU+769P0guMs6aGHjv1h5fSStyDq83K4hYiJ6PwRRj805oj4jXBJwbcQHB4IatH
dDteKz93HvRUcR54c6vg2ZyKr5YZUJ0YOmeeVlaCUJSVsmlaphrbhyCASn+N59jaq7EN216sVoZq
uh+6z87KEaVo6O4FemmdmkFJKopx4nJ22WUF/M+ToYPiYLXymtk6xZnK33SsfSu72D7K2esSMZnK
SRmHmeEACEAQ7nqzTIqaLWoDsWedujF5nSxA9rdHXB99iy3br/fR3BzkD5Z5R/wUeTUNbbxLJ4TW
w0Xf+M4SbJG+aqNO3XR+3j+FZVZe0ta6hH0HMqXKaY8Y5dwdcajrcbIDLtbYdbmUoY2S/hMFt4UB
7P9BptJ40FdBoFwqVEMXAdj7E1JswQlpqBD06C3mwxWvXM4Hqzag6hQ6A90eufS6Xs7fYnlnoU+v
JQxUKN08Uqauz5Xx9RHXBDyW6pAqyGVh4hSD4rVeXb0MQU+60eM8Xa6tXr2Ow7XrqcGmqmd2QWPT
LVDuZeOMNOGiTRPeTn/UbychhntVyXUpUfyZpGlZXCB1YiiOzsuyVar8oKVufhim+ffw/8z5Tegn
7JnnZgNx5mWwm+FktPpwssHQaZAI9jK6DZqYvIXyaopC9sYlJpq3++VEEAbjdbGcaMPmW9JnFUds
NYFCgaJmOia05THGQFqBwcBw49DO2vfe9Gm5zJZlnAqzPMkb5DJDtQ+2XnXTL71TDbjRenvUx+T3
0NeKioiGhgPl9RLAM6hHzdo3MQ5Ei/97+e0ZyNMVayr0xaFI0SjRhu7V0lrjCN8oWcaR38FGVZS1
U7TohIrZ2aSsboA6PetIKi9rL4XrrNXjwYGAdLDEIK9aZ0rRFLO1LON4kTBer3V5fc3I+9TEG3ER
Fyuuc/J2OXWbvz5NLnWq+nL9tqnFS6+b37VB15+a0TT2xliHmwhFpI86/jFHavi9QhQblFBrHWFP
K/etwiey48jz3fOHd7it2qq0fdCkndGdNRfd8X5yyncHV1t05agRa/bcvDTuAKSgrN6pbXTY0XXo
sYhludYd7aYMnl0j+KfOC1BVbKvb/N52enY4HajaNhyU59JMgwPeWCn0JcIUcqDAiv2U0RTr0YPT
mdvccHy0MXARsznrWlO0M4xUte80/hMO9jQiK8jmTT/UiI8YS5m9XmZuvvbRCzmGY9NfsIzG48Ea
x/eKhsFyxmwUOGvgPGeVskNIaXpHEBLCRNbrW7mMvbvQdnC+YX7yGfnOj9ifqdim9C6bsfuIctrM
izinXpEODhYjwwQJZhKDTF4HcYtt5clu1P2zTMkVcu1f98pHl9OYHUqF3jZUygOd5PxptK03S/Hr
zynrgqVm2NYlsnHpGO3OxeoKTUQ5C3TrFa315mmwCuvgFd68xAlVu6OY2p/zVGhowyN8j2ZMqR30
944tv7BXC21mkR4ia9w3fDutZEgpGZ09tZjuciAKj74TPsk8Hgb1BvE6cEBJ/IRWNdYpHm0WYBDm
ETS/t4oMzf8skCsLKu27rzvNqq1QAsTuLrkDZgPAQkxEXrMBANu/9SmWMHFChznin7CI2EgCV4y+
I2eGB69Z9Cetb9L7zjD0RT5QnaNN/r3HQ/A9xbtFnLGNlP9ZLYhKTozdY2oF4bqmZvym8KPCwn5L
KTUcdE/H5kcHIawnvKzNSJ8PGE2r16vR8UX5k6GXV36v7c3wQ676K/1llQjlkqRFAWMhF95ukU+f
jdxEHKvdB30eH+vej6gEDTFonf+E8goxZR9koV9BBI4VsykWtGRzeqHW3ZeVfidv7NmpywcZsdas
5i6tYPrxmQRXzB+tOHxopuliHJlhEzqk9bLLo1/x3LE1FZO4kdF793O+PIUDmFxrVMAkxaRMDf9Z
b1rG7/UYxb54zRRQq0+NkB5NmCPdxaCAZLpXhh9RmPsXRGJAEKopGs/T5MBWmPTs/ppMgp9yidLP
eBTKJYgfsQQ/gbsUzIaUJaOvvrD4qj86mA0j/udk9mnsVG0VIcmxlGEH79vb9J37VPlRcxjqt84M
mrs2U8b7LlTHe6tyk6U/Al685YYCU4VuzgABiyWBUhX+glsVdiUpQn8WjUfbXSg9ZcJt60Hi9UHi
X4WRKCvEm3mgxGTFk0c3N9Q4mQjTIag4GegyMVStm1/SAZW3LtCy9ZeJ22xq29Rr/oey89p1XNfa
7BMJEJV16xyXvXK4ESpt5Zz19D1E1ynvrj5/oxsFECI5JS+7bImc8wtzsHDUTVa52UnqurOjGvci
8z5k7y76bujxyC/Tvo3fDXP+y3ipT5sxjNxDkun9GWWRYe1VaPbJLmoHA6ots2a5PAyoJK6debrl
PY+U/BE7l5H3s806UBDRGuPxdg05U8Ueun8o8y6MovUWfOfMN3kkitK6HU1/ju6z96P/e1zjThOJ
SlmbjtuQnZNXI4z1iGdp9Fz1bvqSwkcAqDag9eMW2UvjO0i+Q6Jfy1lDK9gO+v6vQkxIMQJgSypr
PGRj1KrXTK3LM3pa1bTGsBYfDzU7N01UgDothXmMUpMvyDh5fw5x10ooz8hZdR7PXQ0hlih/9uav
vT//ANJpegncWD/IXgIf+5piCLCzIukNSUSm+AXqZSwme5X9YdiblxuYtQF4Ra5Yv0gVjkGwW1EQ
owBxVYBBHvLe2iDwdJPH0RuSs5G2rSxT+VQAEmM8+2WKKNpST2etk2f4+BUQK4IcHKhrg8zMfctc
j/jdvVkpfgNzKb4wC0rEtnm8ZapaJ9pF+Hpv+HQLJEl5WT1zgg1P9GIjBarqCbT1X7NQ8ouNVKyS
58JmxBRhYrOTF9Cbh6wsWa+YaACNwy657eOHSEPaT+RXZYjgm/V4Ai1MHg1kHCsOg9LlcO5bNsw7
HxXSfTuob4J7G85ERbstGoRDqslQH11Ke+xumugnbocLVPK0b/Cr45Vu1vED+ik4BiYh3rPW2H+E
dXtwai/8CdD4n0hFBSN1jbdS0+ZbVeA9BHazKQw2DrKXUOK8jY8N3skqyLv1XxNWgU+Ak4fv91hW
FtnRu8HYFQ3BGD0MnuuRVA/ePN1SjAIcaDH2h6QTsBFmChQy1LjoJfr/MYvUdLVHWSdfgWD9qOus
vDb9oL6ElboKWkN/D1y1O7ao0s/PC/2d0lu6rhBr28nZ3GvRhTo5w6S/IbHVr4u807eG7RfvDcDk
RVxmmBn0E7ksHdBPFkavpY8lUmsr1yBri3fdCppDSV55CRrEOsNbwQNXyesVlK/h4ClN8FFNkNhY
8BWDrgB2GZo1hkbFZ5TVHxp73MekyIdLmwc5qyHGoRqDHokQSYDejiiSoW7yulEffIhHt6NgHou8
UH3IR1RRMAhUH/5bnJz1e2P673Go6IJpIQ2STX1qLEZE11fcDT2sCDBArRQRXOTR4ETFTknRgP57
QrjpQzed5fBkdyg1Brn91lV2v5eni4jc0H+MJjDlWVcT4nkh9zMUphEP8GZfxZsqdqfmzanxWsRI
ZutEabY4hPWxn4U/GyVzr7WDFDwLhOKzCtyrZRn6P25LKTYoU0h2aAIZbuW+JNnUIrcUNGdgN8Vh
EgO+rUbkLE0V2+FcAJQI8XfdK0qiX8a0UJaWMLpPP8Z5c/abGlH4B5asfglRTgC2gunqIh8QBX2E
dLiBLndQFdEa/j0rCtk3mswAYvzTHdP+nHamiwMahBR0EQCCogB5hVyW76gwZ/uIlyKx34e8SzX9
bPPsQapyZ124MyD9fSQYPuWV/1Oqv4Rj6myNAEyItFJp+S4t6ziKT3K2wGwT5kf/WlTGcJlP4neT
LMFeWrsx0IcrW4AWI3QVqcW5O6XheM3xGn8oO/02NMxDcjztqDzWPj5fMrZUMThyfYxh5ms48zVk
rJxksXC7huZkfr3WK0Av0Bd+nxoDWr+M068k9+HaBX7AUtarp5Z93Ww8OgxUqeMRv4JKV0+mW9Tr
YciQHeh0cbw37exkp4OWLm8zsi+nRbB33S66xd6Hyz7FCj0hE5ZXefzk4FUCOSiJNnxWZNFc037H
s9o+Ckwqn0RYTFcliReyJ09QWqPbJ5Pb3cZqVjDbIOjHpRfacBJww9mZzqQvtCRDOKLOsvbWB3yF
AuyA7h5+0BRpAzawbtf87PHb0uu8+K6Tw1/m1Bghmc/bjLbIN7VjRm+G771lpLJ/epg7m1XrvpN5
btZoN5hLH+OmzeQCV1MTy/2MzEpfeEPZP0Sp3z2mof0d1Jv7Cbyf256vxUdXQSjTKVgCB7X7acX6
B+SskGoS8ssytEfkHnepT+AfJn+5YSFeI69AImowzRcbWbljGyWzpwNXKP0C+1URi6vuVPklCuAJ
yQlNH8ulPfvUekCfnrVYf1RrSr52pgGg4BF2GCmNgivn6N78P4yFfo4Jqxlmi3twmI0d3Ish6v/T
3i8p8AjIdfJA4O/C9VRoYiUyJA2nLu4uYm5q3WwvRpi60JpBk5pK5JgLORiwWlrqRVVuboNsHnDj
ic1Tpw8kxKdePfMYjd90s3gZ/Wi8IE8cvSGxuY9QGH9U5149xcuSj+7ZbJFzWsoxjfrNM1JySznm
iLLcZVj7wHzCIn2+oK2GwwW8+Iu8oII+HtAHXG3k2ble2EdPwTzvdrqnpYeyRnFFnlqPnsCrFWl1
00/3wwzUyjuhsxgfg5TEAZYZizAxvAOaZl1V1fWrq4puLTwjBjJKSDxeKb+US2H7w6rKnP5c5fCN
b0eyOze6juWpDIGp/e9ZY+7KsazycUVNsEOW55ogELadaeNl3eJugJhAvvMn1X+UzTSaAMDKUqwL
V/k9ZmsmD61yVEn4MCYnRJgMy7Iz+wdosz/MdPKPmhI7j+rchJFYVIYTXO3KtLHYdlAksIadnLtF
VU27H/uwXdxPKgbHxE+7FqsIEu4118FPgYSvPrLJhmWN3pFS++IqMIWUw3EmlI0rAg2LTPK58KGV
jT9S6wu66Rh2TnspIJC9ZLbhLCk4Jjs5WWYKwoM6K245S+FZvZYJ0v0NllRLx9KvisabkrFhoWBI
n6b9VsaiCajvR10BgTO/jBlVYoECS4XlUc2yWQ/No0C4b9MlyjfZ43kNcO7vQ9kvLE1HmdYRS69j
F3ZvbDcQqDv8GUShBn64lsBWmMf+npaDrlW4szSU+vtEoZTJIR+bf11bmUNk3Dw+pKI7eWmiPVBt
qc8Yqy0CwxIPcug2Pk/ytO9WfWtXq78n5lk+nAXQ2vQsT3VFxwnzuFaqwcZGMmspu/cJGaeJ+EQp
lNLgHHt/VRDOYKMD8uOaAABC2f9SlVo5Uy68RZl6Bek9CHj1nDxXyzRayFm/hXaXZuaLao7/iACx
nbHIqRtCL6I8EI7uSfb7ti5OIwToPyNyWDZV+K66ufc0InTxgnj/8KKjSUcdkKJLrI8vwOOmpTlN
zk5OUrmwN0aY+ew6OCFT9OaoVBOqRnMXkErxmI3zloSebDoWfE6FNUwYw8ZJk6tRpmI5mLnyVdjm
Rm/M/pePuUWGOsl7hZgTags1+9QS4qdosXBB3bd8UVOEYMbOTpcW4nTbKS6xzrUKyzqNHZk9CKcs
nwROLkUQ2yc5cW+w5/6elFWxTamtuRvQQeO2cepPGeHjRb7FHPCniqp8h+zifOXbsZxvi+AUxVO8
v1+vmbXX5QshZU+yILLPFmpjS8Vmxaj6QXsxc625NWU4JEsMm+vNXxNpYwGxxTZx2wwOS3V5yqAV
3QIJerH9K3qw3WSmaFQ7obH2ioMaaHqAcB+P/+YnS2vqDX9eUx7VRfhuQPm7jd9iDV27OmUyHW5d
+RpN2SFH4NTHHJ3bVcDjFio8f72cDNp869tI+N8vLsd7D2sV1BHPf43XPBuEZrKw+PPHyHjAU2AF
SvIoPN2T7sFRj5NlZZcw6X83E7z8Sxj7qyI1Ia3M47aGikIw2cWaZU+4Ulwjn8+2X1THHjdx41Tr
YTSsF7XCdCvu63QpZ7UwsM7YPn7KSTSmh6cqLdHlInQmy76gwLvKO8r2gTnQS9UfuaMXZznXu+i3
+Q16tnpWFosYOfMOzcvQZ+tqKkfEC6nltiqik9PYb+WYbGRIjUAnPxVQMYU3+fh4NA2uiQFMZvSf
5NC9QeiNt9kjsqyQP2sqO7vEDlJ7dtA9p6nVwbwdmkXia+pBjrmO1/FMrl3MxwkJgrZ7jotxVYL9
ucoT4sIg7ZRQA5CTfd2vY2CfS6NJxdeoUfQZmm/e4JpoHiKEbWo1biimdYEX0n4LDFhgk6OpZwMF
kQuAWqoL8wl+Mv2iGFs+CRRvl446Plc84o+VaNqjPLL6+PeRMR/du6GKCnQ6lls5PuMqN41m/nRL
0wMhYpTBlq3oi4yXEfJqwoqMYkFVgNYdKmM7zYyqDC3s5xQKwAIshvUTKBuez535XccZG7k8RGBd
t8byF5gQhQRiGy2uFzIbErsxQiN4hspYtPnRUxXxsEc87XesvO6f2L+u+1dsrJ+omDykedWdJhH8
boYsc5tFGaroMcmpqu8+8lirt/8au4eHCAKfZNwAMHofNjq7vv9c635pTem8rShQ1+9iFO/iET04
Dd4dkjYKmld1pZ8RoO7e/Q6SCsMxBqSoahTg9GaFw6nHt6Zv+nbbuZr9zl3yV+zNrpM8rV+RiVrK
KGVQ+SkOarFEott+t0dKmKAXWLkFJU6agcKXrsrKdZyhNI7VXPYaDsgia3bVrLW5O/VTzXoCcxkZ
UodZsexgRLG7hd5yHOQhEkcbw6eCL8f8EMGbRe0pyDWW6B9uw84bHho9RXiytlCf8Cr/Y9jo1hR/
+F44ngIDzmOdpfFHhUjymnSgvZOzLktgXFrFU4omwWM6/5rnk7Q2xaANxJIGEmtuqrIz9gbUPzkU
eSC0MhzBz1Aq1HVVJj4rBW5asFV7fuz+tAgQ1KGW1AUPcsKRs9E08pVP1nK8mSDtKGqtbHH3VUg+
UDH0WmFutCb3wLPMg9kG8KexilNPPxrN0F00LD3cCV0m6HsdP7zJBcCkHrOArJEcklG6ZbUPtfYs
5Lwcahrb4retulc3sRamB3BJqKH77HNVcPCG2JVe6z5nrQPwxNCCpcGbXEcQOndeBc++nJponYed
/wLNyTp7Vf8SNLb/Iof8yqNch3hjlbQvQQ9eNUGO6uLBeVKSVDlAxQsvqdEhiFeiX7eMUrve3Poy
sNPdaFPkQYZSMOfBQQwv8hw/oTDT1MZDF8El2Q3NTGUOzbPFB0LSxrL9Bc65PRoKnCbPkEetkTWr
WkvRZOkxBV8IPYnYoYtkB5iGCnYaJ5ugj82zW1NwjKNXuw6HV3f4xfZXeQ6zbnitAgdP9MB9skbR
v+a1SQWqtx/lnElVJ9FL+ypPSxHX9m3H2/Mopu4Rjx9w1tRjqMTeoz713mOlLzung1A6dzz0z05x
VT0r9qsVFHzOnj9Akej0Y985KMoHNczskfcCLmZ4UGpW+DdI7IyBlUeuZ/EBN9bFHVrTuM3qfeDz
Bfh2C7iPh060bjTAv2w+pv3vqsTop2SM4cDa235iE6srKK78RZf/bxNhkU0PquhXbu8gR4iZVX07
lH2/t7GSxl0Aq7GRX76aWzFwQkjH7RaqB/5eXYcUtK3oZyR7zQdfVSCVzIZ7/ZCe+iTP33BVj3cR
wjjgYpwR1fqW6gzA6obnx0roCkj/UKAHZLln2YNhlp+cKXu7zQ1V82QXIz5ypmWv5Rg0utdauNe/
YBNF+pQpZXmW8Ak5J1ETt6MUL2q1PN/wFWpaoUEF7uCuoyglGIcm+RkbGcaf82NYTsrxtvGeengL
/JfGKBnMmEMfVsiuFlABMZrrsZOtfwKo3GiAt169vsue0iT+Vy+np8/wIjk3R7ZJ9C3pUaXJgepg
lJJVC8uDfvR339eyvFq4bbaEpRYf5HRjZzbYIC3apn0Ekywe0vrRnTM8atGN+9tXwXbTFRaXw5Of
psUTLMFzOutfBm5n7v0szVejqI330ka6pYaeCxgJ3cvK0o9FbftbjJB62NBpDWIiyF8MnAA2+Gbo
R5y2xpNwBKxidh6vaVJFi6YuvF9IN+vFWL1PeUOVBoTdkxSaiN8ma0hvqhQkzJxd5ej2Qk7JoGHg
Pks2adqZlg/AoDWDXdUN3ZWF3XL0VPspc30H2RHXX6sjfmueXTu3MTzguqrIbh1QxySTS6tZyXjZ
VNCkPL2PtxMk0YPCzTKrU+RZUzKqiRcoF2jIzUtczA50hqnuswCHW98bzK1nUS03zaF6QuS2WyPS
gz5PmLZ41pvhSWt7nYdW2u3rdKxPU9Kk2wYex25M1cwjPauoO2t8zPgNOgDVAtSgk6ZEoNkz17lW
wW9oEJNY9K0bHk2rPJipZj3IONmkMgSN90VjVuZWdlurDjaZ7ojF1HbGUffZVssj2ai6wVhVwiy7
zd9HSSZjTsiWdVeGlb5VmlyF4ZxSi/TsAva2PZS7IBfKhbWdckEbXznrFK0qx/L3YZcEB7Po3yqk
hQ8gV+2LbHytrc8qrOf7kBr7zgULDjJ63vQ+8zxzIzZnObBvscZDadG40KuQc/ZJ0Ccn21WDH25u
/YwMK/0Mc2Ei/ReI10otPGyXRD3bK9Zrl4/3wtcu2hpK9AhEoz1jAUSBP8nLr9ian8N54i/KEqHS
HqUk3SfRlppG8NZVo7GqitZ9EJhR7AxvBrWCOXhAwjZYa7ravCpuXS7SUXd/VIFJdsqIfW4IJY5j
zrkT47YvOuiHUeWyrDWct8DNHxD3yx+TgRSY5myB/LtvSaG4lyKP324xAeAk30jrpeym0NPRDs+S
jezavW8tU9gmB9n1J/GjLBuXWzyXd0DjJbHnvLgoEjxpQ7m3msp5M7XBOllKDJN7jhKTrixLL843
mCK72iodI4BCKD4rUZs+oHuZPcD3TG9NS32OSraD1+d/xq2hTDbd4AGO0cjrG1EDjDRwwr0GEXZX
YXv3qOKMA/C2M3608GDarviFLk+OwQAU3ElzxcZBbfPQs6J7AIrWgq7AHHkqMDx1lPxX54QXcoH1
h4uT5Cpsc/NcFkqMBZ+OXQxm7i9Wi5WGjDUD+JNJE/zITOr2/JQLir1wRYHyUpSYRd6zjoJJxNOV
XF43fg9m4nPZ57+Qhub/Sm/T10nBkNmLWnOLbt3aNNrsaM8NYBKXUj2Q52OpJ78H5ZGRYs6+kIc8
5c+57Uxb2bvH3S9jOeSZ/Jzvr5yV1xORxqXv/fvJt0vL1w9JvLGdrMW//obbifeLi9Lftx5Woix5
vo+UUx6hmQbXpu6iRT2pxSe7IHUF1QFK2liIDzOFy4BuNIXmio1mkKz7enCfMKACXOV/1wCXPOZ+
iANdU//7ChVckoNm2eqHGNfywuXYUW2sEp7oUXSJQwGJ2ui0V80iCSO7siIsuwGIwH05C2ndu/dZ
GRyMrXXVwvb4/39+Wlg9LgrxkwIx/2jjb3NM8iGON7If4qaGfSI3LcSG5kM56vugMGpVLdbcGtiR
m+HBmkNknIzwJo3792zgOZVWcWaTauwm9EDMuPQe2M56D1ORmOgXUlBTyX6f5JiclU3gYaU0Boa5
tubg+8QwZoikBIiGd2H81Ggaek7FBHo8beOnwjXjJ+RgxJKtZL6VY7LpcqpAFjWVOmvOZWsVh6Zx
+q2Xu91jhVbJsrM87QuduwPg9uYfXC/gnlXlN6OGHmC5lfdYN3q2bXqFbX8XlueYx8F6IJHwmiBs
vxBpP/5yHAgxnG1Eync83Cxu2oqBKpxbP/g6OMCC2w+OxY1+JdvBn9gZxqcZame9C5t/LAvn59wv
voeGgyywu2oikEmpGars8fiJrXlKv5lg5w+oRHtoiZZRdkGhzY1owhKjQhfsza6KRH5kVV/DbXPg
vGYoaMVOj5x+4OgXQPvJesws58liz8lnFldvbmGNi7zLw6+izT+5Qcc/o6zZuZ5yHCk9H4AMeadO
a5H5UqtPL43dI4oS3qkEYeDZKSqEVo9lpl03n8g7/NLTxLiqagByrEyiRWhbzaetOB3MOIesC4v1
d0X9kOFVhSB2Ww1bww/0tRzCofophZv25I5j+xDHvkqtlCt3SJpTDW2UPbffdVCp/F0VeqINPkAb
SOrxs+XaM57Gj7/FwLzwnOA5N3QqbIzS/5mEiDPVpPpfKUx5iIDH48MIsHAfgpHc917R4bGlmGuy
E9YVa2Lr2s4mrgiWgSdlSDZwsscFQn64ic0RqedN+1wSDHS7+vbfFMTvY2XcCR5BqFznCpUpM5gO
uQW8v3Ywxf3ryAcP/PdY729tnjjD5H6Coj2GuBL/skFg8WhNv2wfKbMktvIrnCaxwxfB2mWWG1zD
RLP4Zg/5DmfmaZmSlT4FUxyelCbK68W9P/MjWRG64cZLbGTa/wTGuUagk+B4RaG520JDUw9KD2/R
LULx4japeWFxcPJCQ0XbtP4IOnLj4FEF5tDVVxlrCIXMkTxkBHZeio2NZCn24Vj9rOc7mlI17rmz
85/y/makkXuOmVOwqQIsUyPkH+jNhixCsgHOkry53hSvw8obt7LboU240uwi3ePPFbN1Q29ScVKB
ikJCqVgeAnJjo6ZpxQ4hl0cvc1VASqON6r39aggcuybbePZj1XyGX5Tyxrz2KMcazDW3ademKzmr
Tq5znU/I4sZelKLFdCmtBLWkOl92vN0frvviWxl6CnCoFlkde09RiRoRFLgM2gmhUCdBWcJn/hOa
aBnUktpwnww117f9HBr2Pr9cER4cr4qOsgHr//tIdhMljI6pN4FavMcIdT2EhjiwdWJchghP/X3a
LVgO3s+QV+XbLy1Jy2WYKx5otAC+sxq8KrWqn2WTDT7G5aaV+RutUw3wop5+5qzf0zJGjjkR9Q/q
pOX2frLhJuW5bz+ifjYBmDCe1gu335uNbSybuYu/Mv8zZFVXclZLRLLFnLBZy9lGCFYXkDo2s27B
G+jYFD9eu9neuuVYrRSMphCNhQUQ6ZiwIANnbpy8FdtGRQG9Mr4l9lysY12zZ9ODHcI8bBrGg+4l
FoY/ynCy9XhYqn3qfqqpACmAwUavaN2xV9roNKDOvdMr/UH2gshp60XWGNFJ9ov5CNv3ELVd/EFz
/BqofSoqijTBQfY6L2JlKQ+9vMcURWtSezPie7xIDVIGKzklGwWk47nGzXaljCiL+8gCYfg9D8rp
yW7D29Fot87CzdqG3QwvGGWFyg0WYeG0avFcBv09HmXTYbVbbCZEh465nYP+csUOcQVi5JiMUeuw
3ERR6UHWIXnJzZiv5CxfYSWpte5SYW6DWeXCatW3Fnr3NcF0/tkONLRPGUa4rtgLBFpX8qTCsfJl
b1OClrOD+zxB6HvLzK492XaxUGOTEklnaa/D4EzQVVDeuHflrKSzytnCFcya/vfOMTsebk2zhNLs
rRKLhaNhKv05+3Mku6qWN9yHGm91nxCqDcrSsCYY2AWArvHpnpaQqQpskDU0FnHpnkkeMl0hGzmZ
IHQrJ2VPhJTrbnzDCtWNTMuSYwMv8EUd63YthIMCB6i/Fzw9vL01G6LJWcTV/GugFQc5KRug8ytb
2MNjEaHZE4chXwzhxceCogmSxM5j6aMeZbipDrWmNd8ibZwTwvpj6IXeqznt5SjqnGjxUoAMtcB8
02dpG8UwfTSZOCXIEnULA7daT3PXSTtEamtcj+UsPrXfMaIdjtGoVyfZxDk2EKscKuRJ+LOnU5Vs
y7lnTYmyFQ2OWrnXXxtjtC+Sqjj3WgFxXDIVuxqX4MFaqRlCuLbVKytEv1C8x47p1EEe57vUlzhr
VU9SdsbztPNAeXfVZ348gGueU1s4xGNWPCv0tWl9oM5VvzruvHIA47xShxcDN3akxUjplWX6EXZA
YZG3MvGHOqo2yEGMWEkVTma3tLUxXUG0NeHHF3vy2e4vVpW3A7/P/zrAG5Cn+Zdv9rMzYNFnmA2S
l4ktBdGcuYs2sH3IoArstbx/w+U13Tpu6z/KBtxHtoYuYazA7OCYbPW+uQ0tQLren5hKb91Do6Yf
Jrn3xyS3/EcPXZeHKlSW8iL30AFrMDThk8s9VCvES2R75fH+oqUqjIU6pvFOjslYr59X8xSN1vJq
SjLlMIs7f2OHZKOS0qjAhDcdhPopQCfesY8ZBYDNZNn41nEvWQ7V7Kgzad86Z7R+qd43N68AHLeA
RBW/zL/V5YT1Hsv+F1NFr6nMWpiBqBzt6xFeau3MEq1uiUusbbrPkGbsRZ4iG+fawVmNbJXkQ/li
p230j2o0X75L7WRAe2QloeFCgS6PoCeVvBkpnqZACB2jG1cksLRLO47LJFJwZRmKLDzYbsRCylcw
G+POBQKd9TM2gtFyzMNtEBXDgzFnhmu7Zn+P3YfsRXP6uO2Gdl/OHMAud9BLmcdGEVRr90vw9iCR
6vpqQBLgiyQJD6lU/GDnwyPfL71rCiDj0Jlhv3HbWryhVHJNOj27+MhdLEfBzYznQHYSkR2/dg4U
uqwp7P3QqwmwKnNYBaNu8M3I6A5Y9WiJ463lrOUANKiQBwOWH3prTOOnDRoE3kHNMNMo8kJ9quam
iMIcBiP7HpSf/ZU9SwnB/OAuYKlLjfLLkz6lyE9ESODgLcvSfO7KCR99Ty33vLPVjerToE3WoUiw
U5IRpb6MoDs9ZTyxl1PX1Ts5jHo7FRztH3mKvErKz3/TQ62+XVnMlw9M5+ppXXqWEbnTDsfWtn7c
T/Jz+Dy6jdhfYMNz9sM0PQBn75YkBgN+9In3mIvkR4mU/Vc/oHDnFbFyamor4O/Mv4P0Gb5CB+ct
I+7AEUR2gvbc8E3Gx3jisLYcrfWIWHmY2PZxmEXRqdt2s4r5n8OucOoDsjyLaKiRMZeR93BdiGk7
FPbLqAEciGwsjbCl8VeArppVYvQN+kjS2aiucFxUOvIuxGmKDsqgLT8TgKc7P0ntEV1Fvow4/KJi
iV7qyArF18/UHbWza+ZQTFrVo1JX/kxjG3iAy0ewQPdu1/XfcrwufvHcXECBMPyF65PgdJL4O6CE
YTEhKfxKxchd6XXjX7ygxNjHa8OD2Zv2KSc7uhnGcFPyLD4Ys5rG0CbjSR45wWAfHBOVgf99fGjy
nGUyKt8LZzC0dWECPR0RSFpammavWrPvz/XcuPxARjhqHGoBgpCRhpOlm0drwwm1VxJM5sY1Kwwz
5ySGkaMTSr56uM12ueFQGIr6W1cMgbdR4qZCHTtBAblkRz46/RMUkbchdv2vycV3XLXYaWh2mr7h
prQxlNb/8jF3JslMMb3ssl03h4pD1+jWJ7tuYJRsOjfyAnNZ1tZy+1WrRwdH9KRdyQuAvv7oBfRG
6ovPnpuaOIw6xq3pemtvm2pxuA/JIz0YzHPR5OnOqpqv++Rfp09RNy16wULqrwl5Pshx/eR1JPf/
83IyiuqDsu1zFs3kVMVeHXEQo5qAIOtoZY9RmeDBopRf3L+zR9lMRRqdVGu83odSlsrnUY/3lEJB
gCH/YMLURmJivoQMC/g/vkb57ZxbVGmsa9M9qM2ovAdxYC3VWT3FUX3xPMb61cVx8Qv7EgO7MiS7
4nL038ouRAOL8QSS4dodVYx3lKn/SM1fHrIuYOaXg5E7n2gLNmtwCeW+MkLx0bbX0NGcz8LEw9CH
F7BBe8D+zOpmYwqkxBDbCI92SPo4QRhoFlyIXoalMUtZymbSh4QncescZRfFRHWt4FJjFAmKq/wP
yg8yYpE28ailD4h6PQE+PP5rTAb6NY58fed3y2QK8pMVVhS55sZMXb9ZyL6ckYPQxJHTQtkWlg0x
ckI2nmOsdR8roXusPLpfD0rSvtNS/DLnM+X47SVknOY2/bGrH25D5N7ZzhqKjka5xlsSo/rvF5NX
AOcX4JUTlphL8J8mryLj8q5LV0Gf9GsxRDCgSuubbjb665ibqezJWpjswX3/xt1Df6WylO0Lq1xS
UAmPofCCYwu/6ii7srHrSCabmc5yu1vNqICj2mvvnVPiblhAW6u8IdsEbgr/YeatqaOpHbGKeZfA
thvG7V9wN9VI2k2bz8p7Ev52h7h1PpSVoZp2UT4NJ24uGGWNajGcSitUF9SYsZ+cZ+SYZTvDSXaz
0U1aPADpp8lkbrDu+UdOyEZe696dQq869Bhtv+Zj8pYBw/9RdjbyvMHwK9LUbRyO+DO1Xb8MR/4t
/AaLWhsVTiXajmAMcc5EUZxfBqUUO/I2k54aj3quUC5hc/0YT0X0GPLQHw3zeh/JinRbiMo4Axlo
/KVji/ec+5M0XVmK1CWl7UAdRNlTu+iKU+0qxVH3QdT4D2TR03UY5vmrSg1iUWSY3sUGvg2KtwoD
qHf8ViPsZTAyChulffMHhXtcQp5y6Ovuzcrgt3Reba/kbOxH1trDS30ju70/eUs2tM5CBGbGE97B
xWGakqOqJljCzEf/45icMOcz5BFuHMucXc/+fzxVhuWijFY+n/0uytRkBcVKbCW6Ia2j5IDOBLpM
M+LBNJv8ObWpgFjxIRJoeAvl2LgGv8AhtA6AnsMfVlxRakIZ78MUIlpqkwEAcUQDcxwGKAlgdRaa
Wj35/PcsqY/2SDTPPmVeSaYtwvRx1zWgroe5EbUbUhqrEiTP1AbTS7a1KTmak+G44yPL8ollYrbG
osV46Muu3IaKoi19bzLp1ieSIdNzr9rjs9MiuaIOtnWUXQ/1zq3le9gYzLOe4m1RtW7RWtCjh6gQ
QCUaFwFbmrK3o/1I0fJ/cXZeS44rXXp9lYm5FkIwCafQ6ILeVZFFVld11w2iLbz3eHotJPscnr81
MVLoBoE0AMuQYObe+1vfwnAafh0RleU6SWHdOUHovsiJ+sywTY3K3slL5EAY54eidsWTbOGMQLoB
CINswZlPnzSzoHIuqQ5T1CRHyMkVmUe/f+oHZ6TeoghxA23DNRs455oARwGBWnqf4sEHzmbE+Ren
b34qxEa+dZX6RCh3/EWahvpOxwyJ/axF5MNttSc0IYkb/RyU/jYWVKSZcQLYLKiU92H+70zD2C91
XSj7FkvjE4rYZ7ODLyAPU0/NQ+p2K9Uuk3uXU8P/d6kd+KtDTqxzA9/ZxgHJQD9xuJhaD+0UGSDt
5QTZH7niKxAxFgx6A0IQRdxcjLS0e3v68BH5rCsjn//WTf3eDz0CL/qtsMY1NKyKPWzj8N1IizW1
it1T26rtkbD77FHj/3KAAmGJVnwVhlYtTSB/fPhtd+v1ubpv9JYfLB3qVe+H+Wd27tci6/1f3eCs
dAQa+zwfx22XIZpzSOMdu2YiX2CKbFlZRczShaaeCTg/9RTsZTNm54qZn+rvVKKwn1KDnBqOp+FW
NrtBy9cZu4+r7lrBysJ4aTskqbgO/BkokFjKxjT3TG40bYrph+fEPDYHD3PXuQKZbJpDuIpIVe25
BbkooroLftupW8hJ0TyT2jbqOC0AhrJPuG5crXTH6eGS1vgJW+BUQi/jzzd/lOQnJqNud2mFVrW9
f55yahMWxJqz/e/Pl21/TmP+BvIS+Tl0Yn3fhCgXeIDxKcWdBT9UO7nI++lTUVzs6tvj41gKU11Z
XcICLTPOyuhi7pR1e6Gh4YwVRz/L/mq0wq2voo5v5mn3vvmsaKtpaSSeu/7jCjZfUKuxo/LWLvLq
k63iXez4qK3+PmAptZgsPzzLPIDst2J2nza8pT2bulzhyyr3VpRReis5LHMI1ITgga5oWALKOZSH
+GebT1mvUI/cZ72y1E0sSeeqFGwmYUHTosrC+JT52T9af49Z1sQS/FubppiVBIOPSgEt39pQ0LrH
rl2cI69TDjgeOMsu6cfPlmNX7D/5/p65Ce8g+EJ8qj/LWdU8a/jXWb2WWe9quZUX64Idr/5j9ELl
1Nadd8qwKlxRHqovZVMOuKSiqDVJTO+Evzpzyr7aCNxrcIgc2cbImaE8vY+L0N2JHvuG+Y7yujJM
8AMoErFG8YgRbhW1m0REyUfT4meP0/gbZBQeIkhI17I/CXK0giJ6tWrNO7Z66C5Tb0g+fLv4kXtJ
BwnOjZ7bLCYqIPurgZ1bQv3IoBndJcrKZJHoyQkVb3/AOHlATM9hyjug7hCgQjMbf3eJEq4/FYlr
OQPQzCafSTlpgZNnVlsjVRrQ56PQzZ4pU6tvSlH729iDtymbgy3CG1UXWEYw1VTGiAU1FTFysLHZ
D3qh+SJbYajUN7VLEtCVMINlX4qLAstMaiwT+VqpYOHdgiFOW4Tajo57pK9H1A05xbiYoEHkS9NN
v+Ru05zaLgfZMmRvUhk9Zoh/Qjt+lhJprLjTyxjV3jqxXXPZqgrgADnPbPGRm+fJlpz8mCf7pPa6
DgrzGZgipmgkyuz4FkEHePU6jM0a6i+PNXUBr8BKqk1Gpn8tm4NTqrMm4Kds3S9o2Gl08c3ps+x+
td+Vv6+uU7ViySJywK/c28kwaZ+v1pwWaTmvm2RZchuVzlwNQY8+p3STXWyE7AIEAiXPVDKPipTl
QLnFRXa5E1am/LuQwxaeupXNhJ/5Urv48uT21G1EMdbHqbHro9kqQOVlG5jwiBJz7pVtTF2ot2L/
u370oTISq8jQr1pc5piccijrqN1XSXl1YjNSt3835aCcpncUoeWO36/imVNiFq53HGaAiekP3ar0
sXv+Y0A2/+irSjygFbbGK1RX5hrr2uCidPHvM9mnRHlwkWdkAckKIhD/f55HAtstL2Gu2xs38FAs
OnWlLovItTfmrFiUB9nnRMmIGlUXZzXI+5dRVcGw8yxzB6eTLbk3kS3X16lj5qn390yndp3nwMVN
Ri/0/Nb3WrWxhWGt7LTMb0lNxSgJDzmmzhPAqfYrUzHFRk7A6K06qwS2LVTR57QPrwZ+A1uyHdaN
DFu+6LzU+jHZFOmXevrNrfJpWWTUeoZxa+/l3MAs7Bv17nDv7MT+0Sbuwpnn+haZUzmXnFK81Mo8
WojQrt/VoNzYVW/cisnzr14vTkmXN+/kuXToZcpE1XF6sXSl38dtC1bJxLo08JK1bMmDgrz3pd6Z
phm/PHpT7Ghbo57wpeUyeUjN8dyETXJ6TE1IqC4Amij3u4fz3FzFdXAKKDJ4XNqksbesMHDdPPrs
0BMLnFMRxtTibBuCTKk3J0lNeerOGVJ5sPus2xVqcNbIxdUbIoVDA1Gw7UZxGMfY2+SF412NMBeL
DBTud0LO90pEu/Q+sEww3tJyDNYpJZe7rBc7tXSqU4e3WLMYjHaGqc1RA3P8q7ORQ3EjwrU2W4F6
nhnt2g5/WE3FMb2qpi1rHyhJ6PKXURaZT1Poi2cyL1gjzQMYR58SMy/ephhvTI1FPl7OjbPBsW/8
sPplahnB1xI9zcZA6LbDhQzMWhrzmErDr5YGGSmjEO7QTQqxaz++lWaDfqk2m5WatGP1liApBc9K
InToLGVdVZXYTDpi/4qoyIc+ZZsEEcubYZfTXvZHU4ZJRjm99Y01s6IpiwvM8UBJm0blmBZ/aCqZ
X7dKIcPgiuTlzbCM5i8/1zOQVwzWwINuVJ57Q8EHar5gSqCnkKdlC1jzMesD5bvsrxvq9iwQQ8c0
zLPX0DKeysJ1jtDssJ4b6g/yYdbX/q8TYvn3nr9P/v/n8GMVVOtP+BsVITn/ocVFgk9+CS2jEek/
Wo+xeaYck8+B/+q6ipmVsEmkWZR04O1SrXq7cD9ZZoi4TRH5t7zIKeCc0gBJ42k0De9XNVa3iZ/h
w/NTgrB+1Txp7IGX1dBv2IOMpyaaQCrGeRudQ2Nl5P14Trvk9wG3Naps8Y68z5IDiYv9XlO/ORRK
uSzPUMGUdnFsSSsdW69Ayomlcnk09dYAajsPyXG8eVNkM/PQWOndrg7j3X364/LHbHk3OaCkk3kI
KX6HgjoDFDrKL1lOyWYetmiw5oF41Jy94TuvVJ+mVMf+1a8YQiOap6DtYtajXzYpSLBhlTzLxuNg
wrpRQ3KMjy55lnv+j75oPIpeuNfj4PL/xsIPtWhoKi+PfvlqRgIQEUWkef8J7jeaf7wOG9VNrebF
UvZNVemyHI78fIc5bnL//R6zNaU/eSo8YcGX7lMYe8oBQgXbGiNwb92oIDuq8+mn4YvpZ545NQbz
mnODFa1u3Eg1NsloJYSOHXww2RY+WDzyDMXE8CR5PGoOB7HVfs+Qg0pjTpswhwXRSkQP65X7TTIb
KC8GrVB+/r7WG92/rpWQn8ft5zs7j1F5VRu5W3+2IR9TFGKOEeQ7oarToqgTi3QhMTI43RjIKaV+
Uecp8tBY4j0guHd4dMXFMK1aCCdr2ScvGKM+JMMGyt6MCR7NthabXBu65llVVHPFJgiXT8P3CEZT
37CQp2OjN9s+BDlOLggrk7JTd4Mfwmgyu+Lq5JRH9qoolkkovK2cIgfACFAiCuNbdgXdAE55bH/2
bd8tyc9AgDKoF2kRFRBf9C6+1XiXfqJcUEzmuId9IjBc99kDNQD28Cqc242bG5uWiqWlnJ7PfuwR
dgMHP3W+PW6Tkn9+bhIk6KQi9p4xO2zC8FTQuiqz+un3S+a9O5wiL98XkaOfUqAvFK3FfEfJU9kZ
g44ja2SLRTwPywFIPn2xesyxEfBhf+rUwGnhkShEdh83fFz26Att/zjqVbp/3EOePebKpkdc55jO
FdDzSz8uf0x79FlEmbZlbP94zHUCpENJzCrRSsvuSQVBv88rsjxzK9Sp0l3JU7B+zjHj6/DPAdke
vV3JX/OUomAc7lPup7VbbnqceO/301K1ezJbARJTXmYaPeLhZCVSvBmpDuueZLc8yLmyLx2aCO9o
PMf+GHg0vQBJp9fk2vpxl3+8WKDaGFvFEQYG80/wmGM2qAQW5LzCtdLau2gIYXq6RXEVmlZcUzuP
li7chF1kj3HCXqnk557Ui5zizKUrhuMR7E28/H4F1copmzkl3GHLGF3lAfS76Tr6i2zUlDkcUiX4
NVAIfx9vyEOtC6en9Ce/qIZNXvhvMt0DR9fZ5EVZMsK9u+Pq5Onj8I/Of0wd5jv9cbv/9B53bp58
DXnql8lfLydBeIaVfSE1ymd1VC/3QTkvJtxGUnz+se73le3HK/pqEu0qr3gRIQkdNUJvgYSofZtY
yNTzauePfgwmNsnMxfqjP8zMP/uDWHTbpMlt/uANFUDg8bZFpXz264jW34cApGi76Ls8oNKKRyaD
k5hdQKmL7fMZ4lrIy+cBeaP7BXIiKPYllo3NdhDF66S9ODZKehf05muE8gIavhIelLnpdvq0TQYq
RcLWD1/FpKPETOqjHDSm9melht0Jk5bnLENdJbt1NGsrMrvYEszXWETBUdOR/5Oj3TSqtylYFlS+
10vkhzXELKqE5GDJuoxtpo8iYH51rZ1UdF39GyqWsVl1vpY81RW8zkoPmpWIK5qOlzzZpR5v+B2m
daVTZ9V1lgDIodfR0iitnkr4Otvf24kCwQA4F7JmiMgm2ZrLKK73MRHF1rEQ+VusQ27WbfYOJmys
KtRmVXXsvlZ5UDw3U/t2b42xdnW8eKnavfsaTiDrvbbMceMBTpJSZbfMgiDEKAJ2Sd+NxqEe0b/i
uQH1kHJdaMG99QLf1LxBjzGXlKGGO3mtnOy3KeEhOXmAVCIny1s9JhONe2oxI3p2W6BnwokQWfij
OJswLJcRW4Lv2rKulPAHu4AKcJvmnvVGNAcdSsvGxRt8Y3u+tmpDxT4qde4A7+KMopKAj2PPKKjl
4D7sBR6lBUNNybqN5UGLKnodiGyOo/n5WR7kQDFr+jyTcHswZnvhOxg1xsgTh1HbJuoIkyjyG2cf
J+n3tHV6tExi/DxM6rCNLYNSjIIKBqP09HJbWY32pNlqvcAlV9s0NkSlVZWXFm5fKh+DuR6VVFAF
e9MN7vWoE/HFreB/upSjIzqvl0IMs9DaOuVsgBYt+5NVjy3AEQVrcQspLANqPn6QI1yQSlfgp3Vd
uBkVJV95RRXcOukN3kSr0pm6i+zCd16sigbD1M7pvXPqw9PVxyr9XmjtKh4i64up+w1JWJeCmaz8
LH2VnTqonhvNXcuWgr1Z132yG7ye/RluOMxrLShUybiQp2lWwqJSxh81fh2Acdky1eq4Smq8UOLW
FeSKtHRvesiPozJFwUUlz6deDxM0SpX7Y+RX9Q3W+Rn5BM0cG/LJ3bjUnLh+yYIw32K24lHJPyEL
zPJokzRKvC3U4QubY4BP88GkbB7fmvkUSG10LKO2ndueR2VQeB/Q5OzEBHaQFuQAo3nJO7i5vmHt
VC1HAwfCe+dY7DpfEIeG7+4u1Clyl72ush8yMawYpkyB7wc+Me4vQTvEt9QFnsgjm8hprPlHPRrS
18htCZcBfFs3krQYReqp96ufcjD33bcmCooTookPtEPjHT9Fxti7jOObBE9pM5BKUAK37xPeVbIp
B0o90lceBTgzrgFmlTzk4wYakAJhgnjKgtKX8dlGX47G3GiXaN3HWUs/wvTLS30RJ/HHmLfWTm2t
xFplg5qcJgvt0zxFqPoPKIvNTrZsi4Aoqrv/405yVL6OogYfNpXpv++mh1Vy6k3jfjc5rcs6YA9F
lmyLvks2fRFF8FO89tbib3XJXWUpW0NbwmRoPDTo+Kvv9Unvbq1vm4dYaapF2k0z2dy3D0PZ+mc5
OdIpgisMH7ddN8JwtjdeS0/FR76GqHwEzIdjh8RyzU3Ts1/vMS85+sfkuQm1N9mV01QsqFKfgxpz
KOMf8QwQlSuNWPEBLUx1ktEPH7dKfHPHWTtokTjs0uaawJLl4ZnUaysx3K+Q62ZdL5aeOXUW5D5V
bUyvboMmKcbO9UsbYmbqOR+NaRlvvqsG69LzRpgVujgI13Q3KlZR6Nc8Y1FhfPqdPNJCEuncTvnI
TSojLfkoMNS+R1/vuacE+epCyo9kEwU+9JS5Ol82vb+bIlbP92vzmKLxIYq7Za2EYtumNtZg2NAt
hqBwL9IcTO0VCmoDHdEhaFd9CZYwOsOVCi6jW/5Et0F+IlIiYjPUvctmGpY86uNoq2StgL0Ztji0
k85fOpGq3r0BKA/53TSARr8C/D4SYnURnjy3s9t4Px/kmZ8J6s4xTDOdT4Gu+u0+NPliLnQzATNk
tQdZv6r2kO5kUwei9Ek2Q+ANB/Vfm5kLY8BCSLOQliKl0sRLvyzyvYLrHGFDqFGFiQRfjhozubfe
eZpQeT+2Ks8Mp1vKeuRH3TIbHg1ncf+VChsgr+0UUBdGKqtPg1urVvbRIV30IsOr1PjyDa7C9Jq7
ZL/jOfcuOSGZ1cfzLHnh/T1rIECDvqB+jMZoLy0nj56DqsCgaWqgyQhRfbPKrQGab12pLgqnJYXB
ySqwqFlwLG0p/WGkAYw8Q2OM+ngCavDHALX4v1RoO/tHP/Wk/qqLEpyYbNBGbD1IWPgCyiVnflDv
BnwOnh79uVsky8BO4eTNM+6HoYas4bVkhuLZNSoQuXeab1fUol57dfStwXaIvLfyLP9xJjXGj5Y/
WfElwANIViXLsb9b/3rd5Fbx3uNJvsjcPlnW1Cuv+N7G2/qhPX9I1BtzfGFlZm6HSsybTl91e4Ka
zUFya4cK162uy1DXCPUaE2taszsqsDlzsGuEurLNqWg9y1FdsQAATaKnCHEeHTFahcGQsb2cL9Ys
oBSFqqzvk42aVUJdVVtpidjODopOBTZpGMdf9dyS/Y/Do09Pq1tGCdpODj76vboaF6atjWSdg3Xm
j8aVvIf1qcWNNkmn+iZbDuX6Xs46VbaMiWhFY9wbEKGtlvT12E3DJxB/ckZuNuM5VMTBhIaKihGo
oBVrVI/Ph0b3fp/9Z33hAGBJVBWi9v/7ZDmlM/XPOlu87f0C07YOEV7GQigaWiVWLuCkqz2lyJgo
5EF6dewUO9R2TH4YVGWZKZko0jDkUyHlaz2BXEeD6RPaeMvnsWjw83DDL/iKnrJaL38aQn+2umz4
HGMmsHLtznvSU1M5xEZCSDEUZP7DH2mSqewtGv3NqoG2NX6bv7qgo1b4zysvQYL4hEWMRRrZHjZm
EFp4C5nONvXIY/b8k/ehkuaHuHD9Ixx1bceS1zp1modXaCsWqdaqL7xNT33oFs9yrZbmebMD5YKl
SXy0svKtjqzsfRpLf62wJCJEZcdHPUj7DV5V0SsQxGpRpf30M/gIQG38TPlSXUxFqG5RDqfLviun
M6UhXwQU0Pe80rNDRsB1ieO58jZOQDATXnsjR4M6+0IV/2Z26HrFQYLq4U73X4ugxu8jqaNbFY/d
im/I7FqZLUu4Pq9eWgdkTdlEiAZKj4SvWmpnf6hRtmme/dzFnrHRAiV8piog3+qjXgKcyq2tmyfT
qaMwaFliaeBmXvHZDvJ1SDDntak049kXZY4chv4iadw1Zm9U37MhZQVbnSPkSkfihF+0osbsANVq
tqagCkImpOCrPBR5/u5Zin9yYwICBkzC81w3ZZkOUha0dus2J6e8rTNT3/W29lJPQ/YUER55Sm0s
GxaRm2nLf/+3//6//uf34X/4P/NLniAvzP4tIwWUw1at/+PfNWGo//5vxX1g/+M//t0UluMKobI3
MuHAWyRfGP/+9QrDbZ7/39rYLtl09NGyhjW8H6MdTi5IZlOJSp4P6FjxQKjwBXr0ybNAc02SM8St
IIf+dYlJ8T+rtX/MLWYYMzT6OZ1BgG8qxK8xVM2dDZUmWBsC/oHGonvntz5/Rn2Wd7BK6BdNmQ7A
R+hUibACffPUhZrzLG6sGN4QZc0r2VSsSnmWZzhHG/shMl9R7jkGNjB/DdS6va6oSYTYOw+I1nVX
RAX1VaBXO1FTNOX1pvlCvEm/FAUO1BWRndyMU6xmspscC+LEeqE6qN1lFRYzTuGmuFVUol03Zf9q
WTmaI5H2Catx/4wYEdpQM1hnA6HSOXCFetL0mBVMZt+75KDoI6BOYQiNUZtKLI/nK4LsS1e1ByS1
0ytlt6R3CzumEr4G46U+wWo3vwq3Syk9gs+aila/Tn7wM8wm82uV9M0ig2S7UzPAUSm/BYurYjWo
WXm1FOwSzaG5AfMkrjkbL7Y15D6gg9ZRDoZaiSrciqjynUcxXWKbICre4HOzt918q1mBu5JNa/C1
fT+Z+HqqqLCIB0WUPxAIGCz+d1kU9TsdVwJl4c+S15CKGESsmvtGYR1yiyQBr+Z3BbmMPIWbIE/v
vZNmp3vdKn551tSdsrzsTk04wtYil0LJvemphySPxluRZyPaGDVYyWYz8I2W2dRuMkZ2c7wFIv4Q
jmMQIl5ALME4RuC3CdXFLBe2Z3/Lh0hsdKquTlro5f84yL4g/eo4sfNqKxHMjtb+odUQcEfijPug
Ei4Kgcl9S8dQWRtInLayWYZGCkO5z46yCX5tq3bXVKviF3kIyiQ5jGr/i8/cOp9s2ERgOjYYlFhb
NrDOF2V8h/TZfB6qCJITMqm1AUzny9DjcVm1/c1S96MSUWISqYgFFSiAUQXjm8ybju1Q0rD+m/NL
eISqCyLzAsmeyqPYgqLQDRlMVVxG1Ma1kBgUzq1KSWZMGbv/oRmmXcWi/csUf+qdLP6MMU12KAwL
5++527LKX+wRtQuZg/jSaNi9N3N/omAdryc64SBRtO9j2yw0q+4O7LgxnDd070Cg/FczudlVtYfs
auWxs6q0kadyMRpPxBVOSLfJS6IFwGvWvWA2kN4mHqGbvhPAyOam0rnQYTaz4jAeId7iSb3mK6L/
OfrhzZ6G/KvjMygqo3yvTQtFv+21J78SxdoFzBC4OIzZBkx+eZhmRTOU/9cQJde5MbXy3PWBRRmH
EhPzcPIR5bmlbrCC+Oj11D8JL4+iFVocsr5qsikptjSRFl17FJNXvSz5C+PVsJdNORBZ7VLLbH1Z
J7PVsKNlzaJ31eKUe1l5suts2Zr1dDAbrzj5rVGs2TaH2wYDhSXw0OKdysJg4YpzZIVwVnxjX/lD
8RmlvlirYehDTxDWucX9bumRsP3eR9/HrrDW6D+SoztEl96z1Eun68NbY/0wTIwwHbQSrMGU4pna
XvBkY5xthFGwBom0AkoNA/JgtJR5WNGAPwBwdFXtTx0MbbigQ0IOQWtWturUH51ZXbsmGW4D1s8n
S+89EMv0U3L9BW1Vv65LACgjT58rSzl701kBSVHNCa+yD0+QAMH1WO4SSmRIP0ft1sm07EL9srF3
e/u7bI2adxr1Lnip++DSmoP7Ew8FJFdO9rVf87CMx/6GDinrn0s9S4mnULpjt+ept1eG0xfXqirj
rc+KihBsVGO7AOs/mnIcn0Gg4Mxl57/Q7Qdu8mvq2cXYUat+ynS2x5S45k+VWlkHHSDZssCHfCPi
fudlLW+VISrP8sw1kMTVyuivWETVV0KElANHdoV/rXAXcYwRo5HAJihrw4doYl2cUcnxr2EFNKbf
ptRyfuai/jGWavLG461cF0QgnlS9h6xQsgbxu+CAask8BBNZWnnGOt8ka/avnaSPt1nhxTuCcV/d
CvHkaIT+K4By5WK0sEPmluwyMVJgnWGfZGtUUnP2ZDHWQaMrN5dt8okM88dE4O06EQA+G2byNQ51
/8OuxnxFpXN6LDS/+QRJA75+HHz0VYqtC7H/HXTKMI/rN/6KJ9doi2+4QPnLMnTbc4dH3Qn5Bxbt
6ZB/q7Ef1nj87q3GJ7xcRvpzaLsn3zWwcZ1b0SCqrWpGzbKhvHgNoEbZRSIWn5XUWNVUpn0Kyqh8
SlQcj/pQlO9AFFaFP1G6E2s3eYiq5M3h/f0kW2yLpw1mB+YqLMvbOIzqjgKl/BSpbXYaI5Hdz0Kk
YATR7ebUs7HbQuNaOm2Qb4oQJwFfzZKTlnjx/SCbGd/qRMDmzsewyHtj5WaF8ueAnGekfYePRacp
BGmVctknfAAcx6y26NMB5LeEXs6DO35TyC/t762qpsts9EVSFcPKZXtAPMeilnOCGGTPTSlkLivb
OrEfYDE1BxWQe/1uStWzbPYwPP+cHJLSXAkcBrYJVS3Y0Isvvu67675VJxahtvEFrSNvOL5PHKdc
xHOgPaGgZ8/OgFIpq4or4sS7mNramz2H7JGe4kPdzeu7uTmiUz1gLU30upyiajlMlyKtrV3RT3j6
4hWFkNGDWzB/R2JG+u52Xrbxmgh6HiLZZ8VqhmeKA9c1mMKj62ICTB5vHh3Y2kZ68tKVcbhL8AzE
Ln2o3pGwvepGg3pYn8ZPWI0QdYyq98QutCehwpYOIfKeXbs5W3jYVCgeO+9Y/X3wJsEmSfPPlrFu
DVM9UwGtvUSJ/z60dvwFQp5YCx3IlmzOXg/8Wt0buI8lZWMNKxN3fiB0Cc5dSvd8bwY6gMAEjNOR
atiM4FVYbEy4xk/GfJBnru4sYFH1R9lSlVHvF/KUmImxsQ3wv7D00l0ZmK9mIXDcGGaVfgYOh8WW
PzabJnBmYC3LM1w2rdX9vy4QB8Yx6rT7e2JuuuAOD/Idg+rhd/Mx2rqYNqhdLbB7bdrXqNU7EIR2
hp6KZqaJ6FAA/cAdgWY8hDU1kCw0zX4JSM16qeZ0UOuE/b5uqZvJe3QNsxHTs2qSQa4Fz4yw8V4m
JzL8hTIbWwGBDBTlwiM8/wDU7i+zMh5vetaO6xw50RM+fta2wUWCwoDgCksh2vakvI4eknWqYezJ
3tRCb3de6+ztBkIf29D6YpUKmCAWaLnCw8Fi2bCGPaac5WFIff/iDfGSrWPwHIcRuJAE0NquLkgW
aQmpOvjwqI5KrSOpWKcz0Cba4IFrn+PO0Nd9rvSXCaHS2vFsnwh3gD2hmzeXcgohodRxuJFNeWCl
RrWLpp4fXUoLzAmJ5k6x/OiUzRiUwYEJ0juxsh4bIzz180GeyYNAyr1uEIeywvang1Ib40Go7Yhv
4V9N2ScPjz455d4XfbZR4zTT5CLq9W0C+8AE3D49dXD4PlA7tuu06ut9b4rocws7piVv82GhcdnG
PN+3NkZcVy218boMEc77kbcb24xEAxxklqZkmuxu8JeyTx4sQysvxgtw6/JUoE3ZQB3Yxh17o8IX
IZV8DtFyIo0HVv8ry0iVfR83hJwpby0PA29ubS1P7+3QrNAszkOUHeirzkXJcnTyeCTZzYtQqXwJ
e2G9JVeHtMQb8nmkdj70I7Xzlq2Vje+xoaB9UFLSEzZVetS3raJcbd7ZjcYIKEJ7LXKjew+sbOGh
GoaHQug5jAMcw6IuJSZK3+PwX/fpff9pqDoKzKkW5CkagHbwQNQRkrRZFOf9IXZKdA3kiHsM4KH0
AYwq+cBDAn8uRss+9a1GpN311lmQ+1szKhpSSRxANv4+00nnETbL2Na4jlC2XeQeVdFF60Gpl8Ys
HK9HlRShFvUvVl5PC0qJ6++l0m71NrQ+u76prfWo94+KmVt7sIXTKs1Ee+vSwdnZugZNG5OOWxXW
9CEFD+z4qmtd8RRGhvXJyPkn5IN9lS2XeEcF4uEGYMH+VA9wXmM9ey35OG8bE0GzxzZ2nXdlf7AV
xbyWcfKzwqz9a6oZxaIztRrLhHA6xmUsVpgMJlDu2GFh3AKlToU+QqjQX7N4JtU897VBiPnmpEW7
UWanobC+FmaHZtXOsaj0HI8UMvh+LcPSsQWgFan2QYewv6rHmvuK1FgP1Hw8l5m2UqMcaAcrkGFK
vBOGaMPSSItu9eiTA908Ks/kgBVD+R8bxP2yjz+FtzZYVewKapooMPPDr3Fim9COcFKpq85+btHe
Lcx5gGzFr87A01oZWmcZotxAsziv8eRhbB3O8phOeRqUw7pxfGywMcJYuiixVwkp35MOSPUk5oNs
alByD6pTRovR/DBRtr07iU041MbWUzZJJg5rE9LsTjYHu/jIQbhfeuxtXh2gm7JbBTZ6FJmOuYUa
2u/O2IxkD7MdgAuDZA/8mhbb7fdgoACsa9Xie1/zBh9SHQuFft0qVENSilM8DVPsfM1tpVooFOfu
Aaji9+AXzUElI3E/AG36fdaM7KsWERVdyaSIXaAZ9X2KPKvk6D9Ou6IJ1zn1WwuPJZoXFdija7AM
XatlJ5v3JkxOVbuI+eA7RrrB1Yj8r2Uj9x5wkoFT/lqkqnlqqsC8BgM0FPwSgwWpcnGltk9cKe5E
ughLfc+aXFytQq/OvjA3cpCfVZzBURp7R4j8nAO5OmdVpz/1UbuIYrHtdC05G0HaXVLMKC/8I6Cc
RqXTXeSZZWrBMiQWuH308QYHW8myHwjWv0zWp2qdwnhnqQBmsSVjtXem4WtdOMnVUh3r1BIaX+Zt
MX7M/eBU0isYWOsUUmQNns4eZH+BjH2dsoMDwoBSDysFHnpFXewJLJuHymyusf1tykMPcwynfsEQ
QH2WwJiyJvMP0MGl5h3eDBgJLO68xFhFY57+b77ObLlOJeu6T0QEbQK3u9fu1Eu2bghJtum7pOfp
/0HKVTpVf8V3k4cE5GNLW5C51pxjPhFkOdA0v3G7rtrwfGpfyZOaNu2UxDemIdpXq05+kk0U3E6e
F9Ag+6lu6k0SaxJvZLW9fE0TWc3eMkd3q76mFRUOk8xuT19/oi0PJA4nj9TUy7WXd78jYXfH7wF5
/j+nwxDRV0uG/+9cnhwtLZ/uifMiYie0cl5Z8CmcZag69ipG8WAulAmjMsx9NqOhSMjaWteSIogZ
T0jqgS2sNJK6hyIRv+u6eBXC636mPFHXQSnF4zyk+dYfbP+KOiVi19LaJAB4GiChpttZ1rShlmDy
7IJjRVJY8vQ1HYVeLB41QqfYrSP3cQmvXngS8QKZUEMUDsa+ESYMZtEsepeUXxi7cN/NrE8XLL53
3w8Ojh46JBvonvHrmDaIdpGsDtF2oAxG9xzpXSt7/74ziArw7Lj/kVh0e2Zbg+bK8iBilXzX1t61
pyZ3qCT5BTMBDBgxlsM0Yn07TAnQlWgm8cwK6QSai9m9ICdxmQkb5n0O7XatppbZaA9R3B4okF3Y
+hms1yfweUmVfOiO0x0HO0CsuQyeydbAIjJn38Ac2cfUX7azmOJ1BP/spW1YMLDyi39khoFm1Z/z
n2MNNjRhdfaW6/nvhsp1KuuHJnLrY70M6shtB9YN6hA/PIfqEry/A/HNYu+OrpatPJnyXlKHvu72
ICYJFoPLSfZFVFsnwh+vo0ftth0BJLCaNt1j6BfekdA09/g1hb14qBxBqCR1JOUlTJppuncHr7o0
dXFSM3Wefml68rryLfAXz/AskuxmdGhKmYshWN0yD32zL+m14gfBAGb1s3gKkudcK/GE+JhXnZDy
UKd5W6pO9u+Ed4ueVN4HRZCPoffTt2CqMPJrjth4vQwvYXMom0r8NMlG3reVmwEhFMYb+43axE0A
iXM/4e/bN/ak/UTxBYQmRgrd3DuEgeytznpTrcDv1t73VJ0bdfk6GF7y1fxTp9Qd321A4ZC4wnf8
8/vPIM+lXMHTkIe+w5HpTuR5tlWxkZY3vwPHNNduahi3duULovly4Ca9vVO9gPYHnYTsVh1jGOXB
vHQIGuNJi3oa+/8+o073EAXHAVWQmqlBdjhTecY5vu89sZZpt90wjDt9rP0nB5DvoQxksQnrkdJv
PzenwPeHlbpKYGx9Ky16ScvFnhjNR4F2xdVgqDUlBl4EAvdf12Y8BFUqWE8s/5eM2PB12oXtTZnB
/wgTZ9pCYqmRTzGQv1GfaOD/nZJ/bO5Dr7mo8zVi02ql7jMC6we4tOHQ0yVHXi1I+lgaHGoYKOFc
SzPX9k4/51+dD3Xu+xZysyNjnK//dRqaLM25Nur2/3VB2vG4y1PycNWFOkF6PQ16fSJwutxIArWe
5rwkmMxK+tcqDXjVjzNGaD/BomwEn2ah3dCGBHvQCIIpoUoBOajpyFOyX7nmtNN30nXcDx4JHTZh
g6RKPgZbUyv0a2rCcragct0Eg+lffJBsW9FM+aMMh/yQgoi/FA1ekFW/wHGgH2o7YdGBcdteQHbk
srqgjtS5wQJ0UOv2QZ2fMbus60jCWhdhc1VDX0+7xjH6kz7n1/+7yea4/91i813dFJ7w6LFZjml5
/9lig9gPyJptzxo00Dq1zHzVtUNxnBaNb9bL9KEjT1greVD7Xop9y8QuElQfbSBwUHVATp0Elran
jSPx21yI8vsMafI7/3UGYtybXpNnoxHtxap5yWBEDt8sbdiZhQByGScpqdNptmU9nu90w9ILqPQj
lFTpkn6rJzda1Yq7tNc2qWd2Z4yaVOaB0E70bgqxod0+r+NEp+UUh+neD9zmELsDalR+MU9T3U97
m0fVrRZr6ZbI++nAl77ES4ktXQbaLMXXIEXf79sieNZIEzj+399k77/7mK4OURHIi+MIlr2uv1z/
Rx8zlMmsSfAVq6bP+Pl/NzHZ6+yDfLDgofy7sUmJBOPXSMqF1gKcpWBWGrO+7YKQltAyZWMF6JJ4
752sUvtIjcFbE8gBLGnymqcQPgdPzW66id3KvgsKCRBMC5tf+bv0teiXYZvlujGNCn1I6t/odhjs
QhPod1XKX7reag9Ow5ttp4XmK71N46yGOfP0s8W35px7YkRND73AFU7zMBrgYJ0BQoiaqqEMHXMV
XQFSZuceztSLjDDO60P4M5x96yANVOOWbKKf1Ho+iUUxEAVmMasf8ELLXezcTHjxUPILmKFreq3z
oYjz8V4f8mAVh83wS7534ejtDJFNOyUEoEMCUz7u79XMNCUJwBqAQbwM4WNggKn7v3+mlus6//Wr
49oGHBSflycKP8tw/6s73QdBFE5jbVG7uHZRVHwiXIEL77fjbR8l5iks22yLQ755axpi0Jc79Cj5
1EmXz2oPg0WsB9u485tLXbgHFelgQsO8MW3jrSgj4BudP6LuXIOHM+8hOycP7uTTtgrd37Hfkv5h
iVdTWW21ifCTyI/+0RoH5m1TDRmcHRDD8eKQTwLDUFob4lN3Tm31J2fMgkWdBDB21Yf8A3lGQbcS
tPedJaKwxjF7GUlvHjYsxFhejvFEfbyYVsCMI9/1z9XcyktOEfPS068bSUcCd5A5mMdtcQrTuj4N
dMujrWYhu45wdTvhJjbThnIA7c7Jy6ID6M2LO8zGCTn8kzNb7RmgnPHkie4BiZZxnabSeGK/n63r
KT+5SRtvei+dTt+DHXfTKXgveNc+G6VBrapLCZpLAQHr4QRt1s2cW2rs9m3dW9ekHEhvW2aDB9XM
dTQyBsYW/Xdmm/cpi9mDySP94Ldi2dK7YoWSRfwilAhe9CbUPJ9tOSv4Wk9iajjLIUxfh6XcsUT4
5wWGd4vu3r9VRwCXm40Udr5p9ORIIS04ixosV4zPfhXlObCNoRPPg2h/1eMYXpWIqB2Dn12F8rcB
LQBcJqIdrZvNA3m8JRsYXk+s9+QGJD7uMgBNF6+Q0UWAAI8qsz4hyjHPxnynZygnoX7Fz9JBhgmt
AoLXMqVMFu06y9W26ipSpQIdXptv8tzbEQI9vIy8KOeqtHdiEMkOqWp4O7BfwnRQlrsijMLbpPSQ
gE9dKvcGdf/V11xdgiZEigyK0b0N3kisR54pe3vuj3B1dQp0LKPRX5rUOAk+rGsk9uz1jQeMjNam
FDihlORLDR3vpRGw+J2asTA3D0GdTyvBTgvgCBSRqfvT4U8/RX1vP6R1MZ39MHmRJr4nq/TnTW32
TxV5U6hps2nttIV2W9Kjea7TYCv4tL+jASWuIx+8kyFr654mZ8pKNhjeDeiGRN8h165h4mDlO5vW
G6GxsKc932lX6pRYzvdW1fE6ses1wmISGW2TUPEMiq7GG4Hm8zL1wE6RJbmQqqdj7LjTUfAH5ys1
15H5rYap+6UetWijifu1UucyBuJzWrilccxDvK1sye8M08zVn2wD45meHi0ofWf1K5hZTn3JfZrb
SVk4G3VODUlPxjukln1r4RGjOhXD0HLnmWyP5ZCYlfwIPUip/BAhZrtY8O9TU8XvlgaaFsRMxhZb
RXuBjQ8V3jWeeulkj3Xxe3Jyfpl1qFDt+EsSixWt5rLZdU2jfQZF9aedevIpILFdg6ABD0d9Z6vw
BzIepzMpqX+ZBrOGrfdgNG4NeaTBaT9ND2qGOVXeAziJAPP1Q7BDCDgAd4JnjT14j3UwOEocPjSf
lsPvIYettJ7pzuyEQ0Ao+Wve1qQa996d2DYZ72H6FIm0e0ydPOa3uhofMDDE26WfsEv42G0zTbPP
sgp4uWEZh1zZ2OeFEXqmNQV4tUyc7sZNvIOw/J4YUCvUTxPhsvvG4PW9zICr6yd1pIYkMmOiHGpc
ETlporj95uwYedo5r12ACbWXb2Z6fRv6NdmltN1438HPhsYc5he3bbKLuqCO1Dk1zYQ0V4BDbf5t
fBlq9r/3UQP01mHT1+iJCvMC+D3cd7TX+VSz38eTK23cCHFqEsX5CIo2PIxacpeHQ0qzjYEq2F0f
VoJPdDBuWMlOP3oN03Cbz9VlcvzwpZhr1qqc73LLuRGUegCFp/a5iahZpQS2XFJ2IDiazj3BnJdi
IGnh67wExzis8gikV4CKeK1uBjBUrKO8lVtnKvn2DAO77twf7iga34eBjx9k6fEVpnyYcj24qFOF
zH+Hnuvta9v9WftsjVm/psVGH7ruHC2BduizkVxYYbZLUPgnK16UxToswMEbfv6oFLLLbAS18vi1
wGqnr2tKIV38a8aWa9zqHqALL+pBTtufkfDhC8siiy8SY4T1Oxky92c8Qvhid0S01zI1JxAeoy9f
BstDNJYnVbqzibq8SFGaW34xw23T1fbRAPe7iRxxFH3pvycaAlKJpeU6zlS80mEo1uoCuKoj9plN
p9XFUeQDKYL/OERZzmPdyV/7QfpHt/b9ozrSW92HdsjA4vHvkbqQ5D3WoAZ4ZN3ynGp0P1qDyTI2
eK1yDw5z8tnQMNZ9f+9OAZntcYN5FTnLE1Lx2NtPGtXWhJhrhDwHCTH3KkGqfA01ehsALc4fW5bi
SmA7gUPqakbyGp2c5vh9r1C3DJ+Z9hb1ibU3DPEZGbF0jlrHVGgWvJ8JnThqs2wfGikxLywD1Mtf
HQHoGE96nL20oSxPsh7zxyolr0C0ZnxU08ElEbaYdeK4cYmU7L6zz9iY6WYBQHkMUHPdLMymrpQF
BLHSuugeOiB1VNjyNq/NhgpnZZ4MekL7yslGZyUzWqmGdxWU2Mi4doNTEzn3vcUDekF9mWqIK5uW
Scv7kFNaoqf3VTeXMEWu32fU0Qg6FYlBe/v1xazW9rFpw9KZw+pxKvsPgie9V5CFa9R82lEN6XI0
kbboRcl466Lcvqk7l7gft67equA9GUEY53OCawXpIn79bLwXU1+uSjcL3mfZ/kkrUpUxAz2U/eyt
WKOEr3R2/x65yxF1hvBVHamraZrUUMxpa/+Pe9W57z+Jjd0RaVl1A5Fgm9uJcakW31dmOvpFTZMC
U1PcZa/TErOhhoAN3tdRluXWnirJT0PPtbO1DOoOCn7NqfPcbSmBu9dJapwBBkmaV1N0cHRoIdOE
nQqAdfhCyDXE2VFOnw5W52yarb3n6f3RtotDR3DLh2uH1momYPIJu/eMtj7F2Edb+95xqouMhfeK
E33cZuNonlLRVNfCS0o4KJ5P0NJQ9qswhC1Hobvdo28cLmh4Wlrso7tLjfFz1ip58VNwKGlryvfS
j25hpIfPfZwZ1NdMZ2sRIU3PLXmKKo1FmJ7OB0WKAY2fU1dH7KAQEeqq09LUEDLXdp3r6ShQsn6d
+ngYYyeAxRyzUo0sncApab4YBH3YuRwfZTl2B5nSlSC/yTh5y3J7IGZM05r0qGbqPEXOvxfVUSti
cuF7cVB3qFPfX/59b6u/h8LXj2JqPfybNGV8OucnNbjLUQl4UKzVIdJajIdwFmK7DU+5oYWn2TRD
gnWYqiP6CSEd4DDczOz11ktqUupRGJr6PsIgDaAx52E4h81tYP4atTbcKjeI8oU4OVn0CGJXeV7W
DwlbrSWp/CMowe1nnbWlI5/t9AVjFObV30FNWYjhA8KEwTtEpxcR2n9mMEx5adtvTYCWTdp5+sBm
m11xlBSwQHWKmH6OoQ8SV2LDVUksP9/yOkxWUdIR2ePZITUNa3pLXXFThfH07OTVgTdFtykrw3qM
+CusFAOeNJxVQ4zOq5uwq4eaf8wF7VNHGBiKWDYDG/P8Zq+C6iqHHmJGSZZucb2Z575fY+yZ4JJb
0EPbdvw6UufUtCsBo8kwfw8cfVuVlvhl28kfmabRcxqKYdfWwjha/c533fHZ7e9sO65e6eYB6unj
J/gqhzYX2n3tsEZxS1psyvgcmtEn21XtfmqG8PJ9Xkbax/f9LUD+FcpK+o7SeYzqChFCKHdzWuX0
xuo6Xg1m9cOugbK1Cy4L76O1dWlr06YAhzW7PqvKQV/q2m7+ZOXjuAqLCaV2HnfreHTyz3ZYnMVe
9NxqzmcVyddo8VRl/oSVgSfW3oEl+RjquvmAAi/dj/WAzN/zILQ0a9hn05s67c2Wvq98fAFWYl/8
DrJCKZLuaBs6ZixmYei7V6+Ie4sVvXVXUWPITRMhssZnUg/1VzUttIyYzj7ygitJEOmfOm2O8VxF
v1CZvgSdEb+zjKabSp7Mj3CR4TVYxp7TWTprpyG+hyKW2KQQN+48sJCrvG0+KbBGD6lVWWsvjbtX
UXhsGs1p+rTHcD+WBHVRDPlT9CQu4aF58vNGY7XBHz1YZOKSLtnCldWItCyjW2uxWKJ8s1diIuzJ
77QLC8rumHY6GP88BD1RRDB9F58SSurzMAYw1BCR3/XQKDYU3P849kys9jL4fZFdqiH7aeuhu1en
pEaWq6MdbNv0HzJWp8c+NYbVSE2vWBdaQXWq8eib2XHw4BAvcgKK/0fd7FVjTAYv6c846Fd6rEcf
yfLSQwtZofqbmzt6Yzq9ePBGYz4/Y8aWT4UugEsWbDPY6Lebcl7ygUJcpw2YzXscv+5SwApORQgQ
IuKZuCcw271lIQu7xE785ymLJTmFbvBhlNUeUQBqH1iu69IqSYJOmj/TbP+mPDddNN3Ur2FjHcJe
xPnaE465tbEUbfvAGMhmZNCa9hp55XBRp4Rf2zvWYaRp+vnBwM57GxfJ36EwoWCy1Is2TerJFaVr
b4V8l72s2aVEFMKzO8XLZtYMNHGuy/TJ9QyK0lGTEX6R0ABO6LTVPQA3NbXRSN/X2i81KXxrW+Zl
c8FIBamQsskTj/hgVWVZ8KPC7uIHZfFpRKwxXS0MEUdByKBXFdv5e9PH7sb3/fw85xVdwgrHnuOn
+atg4SzNzBo3IQCJS7wMUAVB36XisZit4DH0jac8HaxLF2r9pSzhmHjemcrE+KqxPD8LAmlJDJT6
S5jG6xBJGGEwo/3j+yhBwEt/XFYPIYU74EHeWc4zxM7MumaWoG1ukhe3UhfwP9Mm6U4t7ZJt2WrB
KUYbewptXEJkIzgXPr7tOk719qGqy/ZB18gSkgM9BHdb+22BXrU2nlqHtmlBbMxOTS3N0TZF1j8A
osN6gcoNWzcW/tgepkvVx8azHcUY41DO9iyZ11ruXkaaMw5royTbdh11KVJwzQO1IIPHhOY8xTjo
w6YpfrRBER0bI6qQgorih1847RqZxHzy25BwmyoOTnXIr7ajC/ZK9JaeLNvMNpqTE2nWtT0fNGQj
YOrLFXnG2n2CHOqIksHYBlPUvTnAl0059B9DGSe8gV0Pm3Nn0TRz51XtBwlm8Dy61Zo8tdlx+vPW
iW5DiQa2ol0CJoFB02UAXssfrEM6osme5LVztfJRDZiteKn7LbxWey4fMXUGR7+EE6euBlPd3S1I
POAo2gaSN77wkaX5qnKFvGG1/olC12fPLtqDabjjy2iA9O/ppemxvcllNbNxTLyjRFx0nLSRoBEL
K5TV9dne9wZ28E5PTZRwqWHonauvGegMjMHeA/6a7gX6sPWUCBQdQb8Vs7UxBxLQCZiNrlGckc65
RGX3A8kE1Jze1Xk6svlJ+P6ObAnripQuOsQznJav/Q2GYXnQWMGLvdUnxHwRs7VtprpddUBHMaO5
+XlcBjX9X+ea4EDFGAwBDrStpmCMC3kRgWV4Spz6KV+Yi3CUxzu/b8othCLPvrn/KnlYs6w2lim1
bRv48l53mu6CmuqoxB5N3kX3naT2tChBlCZEqUYMR4uoZv1LIuJhaAlMe75VX+S5iXsIRiJZvr4q
n60dsg25aTP5UbXwXg0br0JvN9WxKFPMyvzdHwsD9mg0RuQQo90slz2+lVj5sY6TemNZUXHOBueP
ag2qZqBlLT0uNS9TnIcyr49BBJiZ9jR1BQffjbdM1Tk/jsAxjjQDyX+0DlFkRXdf5yqyfnjB7dVt
9KAa3jJJcCzpzq9dGfYftKUQhpviB7bbBmaEBA8RUX11liIwIsV/Do2JzMXQrPPc6J8ZJrbfevI5
xOMDixj/2Ml0U9Uj5TyDVQOgqJVLspeb08lQfPYonggONDqjX33P8wwxjGeIkzpliLQ91XG1cSzf
3SQGKCYe1sXPccWvo7+3rXmGTm9QZYm0yFwy3UkdtcKazQHTLEU7EyKzPWPlgHI+hSd0UVgoxIDu
S83/HlZqq2WTWlSxtU0S3kKozoKXNPMj5OgEEmseObDouWgditS+UVeDSvuNhd64KsNP31N0YvY0
ks3xUPviEI5Jg6OzDrapv24b13vgeyMfa1lPFA+Bh7W5Lx/DqYdLmQXH8awnnnitpUkRNjNyPC/0
6GcPwIURZT/U+WUdt0vn2HvOhbjx6pe21q2PGNk+5u8mu5W8ko6D3yVs2Sb9RXNwfDVF+UvAjdaM
0n7pRyPCTDos2j8n2fJN8NbC8P215BX2rkOVDjv8TtOQ4EIRJLm2tWXs5glbjzHEJLwv99opGdO0
tdCIkwJX+ea1MFCIr3yLKEm/aXiOW4K55F1zIKv0PvOyz8jzk19BpvPxS7XXGMHc1h6RI6WEnxyi
jDeKA5XiAxo5LQu/fk3boNmzRsgPOQKi51Arr3HVFB95ThZP6CYzRrtSnP0myzZWCj45le2wcyPe
abUVnKXfjPcU6EbqAdoG3QR1k+WU2dfNnd1fKu8eZ/r0C37UuDKG2nws6nDcefVQ8GDHDtsmSOyw
ep4T1wdd3ZIItO7nQWzUSXU5NBzvXBLNxXve6rYq6SxJnKKE9422I3L97dwTi2ZPXQJAuA7W9AeN
oxq8QEf1q+eOfjTGnKaKOlSX3H/fpKbhaPATaDqYOrTQC1sn4XzMAVXLZlrLoZbEBrfUNfIE7bG6
3JCNgfbE8Y+LicLskqjfpAMbTTlqz0pzM0l9vNEKh5ZeXGt/dTjW2FHcDPbVckroXbwCEl6B8qME
PywleHWUtz/nCSVqoor0ped1ZyJ/AZZMFXtPGog3Jb6fdWgK6zkzClKbqM2tq1H75fRlsI/jCoWT
RQxz4YjopPlmfv4erIR+B3f86hMvvwtz/ESaMNJNSOQ9opXlpEMWtNm0eHktPcQt4PUk3URWd4up
APmZ5wY7hQByyiY9y9L9U+tjd+Mjt13xjktu1TBb8WcNQvQALuTvKWM5cgxPrLPq0yMcbx0tFsWy
CetTL0KUGGouzLUflemr5o43Zggke6pIrXGasL8fzIhcgbQvdh7xyuoO0Sw2vdT8FBEiyBraHK8G
SAoqx/37nJqO2tjcJw2ZB+q+tK3yHZ2U6TgVf1RvM0110J0N72i79+szhEIbARYNuKqb/L3RUmUq
Yh85cEifctT1HsMXxbNwGQzkFuvS49k7Ar5YGw5QSw0HQ7IkLVPk5P/Q1c8zeRNsMqKBhLepu2h4
zjDYw5/oN0HX5mc1+P/+kf2v6eBr0742neeMqs+l+M+h1yXYj0K2m8Z6kpYvQqqH3pEtV/4JNe93
ByrkB45m8KPeED5TMK42fj+k67JENCdcNuZC86ajbkXzY1okEfqgKF9HQTs/qnN9heAmm9d+ptU3
juV2SFzLD6cisM1MR7nTdavbq5ftHPZ3OBbqB28eujutGfej1aDqbdgoDH4VrMZcBgf1zufn2t8u
Vz03C09Wwyvc1y3jkegSupiEGPpNbd4kY99tKDObR0TI6CZ5gm5zL+v3qv7tZiSSq+lXAVwguv2e
Bv2/blZX1dc6PZESQ2e9aostxV8GddR7pDpmiZmeKY6/0J2e7xsXGEXtLLaKPgh/akVUbIvMOQcw
dy7F4tdsUsP96eObWA+6Zp5aIJnPeptD9AqMY4VyeF+JN1WX8fTxySw83OnawCrHjbtrL8glSBoZ
fxh9tzDNzBcdv/1eQ/lC9p8HfdEgx6IqnRfi9d4mQAu3bm84L3M9roKAv0heoAq9Lxvd3jkVAGwc
uX/LQ2oKKy0BIu/8SCY2qFTq5H2zDJ7mFwd1Tk3NggKBVxTNzqTlWW9sPKnrUMblJk9DMgLlTMuF
Z0C4uE6AJMz1OS5oEdUBHyjHrUbSHRFxFJVMz0Ubn8qqNQ+iz4Mjr/N/VO5aI3uVmeHvvqtxqkL3
Xcgr5lYH4ITHdLQ7HVdnTEPRc4eTMUzRjenPES+DqV6HTsNfuct5WmlF9jTQOrppLQtB+HKqysRw
yM3wt8VKaIfne1zx7Ziu4D4AJpGiQa0Lgc3Jyebplnr2g6pSqlk05g9sb5tbu+yu7fJYrEFC7kiE
tNbVrPPu7eIxv7NaEphZ8lxzfqx7FGLIOV3b2vK2mvbRXPWvqQ+jyoj1+KqmSbxzu0ncuXFE3uaS
dlLjrT4ThzMem9DcuGRJnNUpMMI2+86wRM4Vk69MDMrtQJ4D+DhW5pE5ALmjMnQOSBbZ2OOUgVp2
F8hxS0Cw3y2abPqrQfWklVPBX6NpznrKuksOlbVlt2TuEx161QzT7TK1RvlqZd26nNyC+sDIdr3u
5xva1dUN9FC8i7E/7OqhCu5c/IFQn2f9wR5MSkCm+RynYcFS25gP2Pms50kzyDRapmnc0CkKh2aj
PhO5G6Xnry6NGSFIr0asv1XbB8easB4jlN6ZWCYPWywLm41ZstTA9A5wNtcPlKk3NdVsosSzx6yK
xc5KXf9YyKG92D76qxipwYsbTR9tUwW/55hMc9mmH6OD1k2Yzu77Y4E9wL1mcgYGHAbv6rw6VeF3
4lOhe+ssKwi7FpNxcDAVvshiJBVWz/WTiudBm/wWDWN0qy6WuJe8JAke2rIwnzvr60tSgxCDcMB2
oTv9S+MWgE49lKUCpftRDUgsKGL855RlPPUnz19/n/dx7ux8S8Qbuk3lCVtkcm0EfTbhxt7PWCSH
aIG69WXBng2RTWPRKPX6Uj6i4Bn3VQqdNSPS8dHoauu6VL3C3u3EDukCbaNS54HfII8hvS1Y65je
H1gMIrgeou6gpmoALtfMaBRk1rQ3Rj/HW7PUiccxpX5121GITYaGuRtYENVaSps+msMV7mQeRC5t
jsZB51F7hYMoDD/6ziXcY1OaKVXgIZ6vjh2d9AkI7tqp8m6tVXpOzHOELyqeAe44GtopKmYo5Tto
YLEVLeJakrS8SkflX4p1Z5FI3uHC3kxw/m/UtIjCG4AQ7eMURd6dW4rnwiE3INSh1+ZWb+3qnKpk
t2xRQzMn2ajLUXzZduTCUSx/RbiubpxkwCc+5cV2LEv6ibrW7+oiHfdzXESYsbMb02nqp97P7Evt
NzcUBc+NH3Uza/bGhcGUp+tB8O1EtFgffRFoKDvBbuotqiUvrA5FSjXdDKtnffLMR2dGC1dS/tvU
OBbeARNtKs0IXlMsOQcQFjroFPkRLMw/ty0sqMQdzidmXwqxKhmQyfHuZGOyZdMgzwjU5Zl6Rneo
qZX2xfzu0MsqyooIJpMkmMazil8wZHLcX03ykuC23yStVd16IOAgXmX9jecsIQxEennRcMc6i+e+
O9gWFW1cH4Xk90oHnCioZifxKa751lGLg1ToQCw4wV5+KBGLPaf8Th6irur2VqDbL4Ept27U2S9+
H8VHfaJUGvs+oSZlGKzu89z+k9p+SF1n/udAQun7CBGMWLyovRQJkO45yeuPwdXWvW5nP+FeIZlz
pg6QVWU90uZ+81zN3o+uNUJnQvL/PWQsi76mQO1JMPfzvRHW+knvcas7WlA9ligA2Cjp/YHK6vxg
B2ZLqb5Nfo2TvSlEOLz5JYHXFoESByy8NwXtHmotoz2s55aEu7SR0a3kEX/LBi9aG32D1injWaeG
2UupkIyuPR6dbIv+ESs83Jp9U2X5z7SGsYJOqdVpvAd9rN2De96pVJnAcb5mNtBM2FR6N76lBTox
KrJXgsLOeg75DD1bd1WDOk8Vpb1I91mdqZd3YYSX/mCOPOdDU89PRZaJh7Jx+LQYyQ81U4PQkDN4
mtEeUIEZZ36MaKJYrfr2zWjF6I7t1r3PRrIHXG9ubhzpuPdjGrv3nrRv+sgQl9Yofks2sDxqR2KZ
zfze7Pzp5ks8UuugV0BKAdY08Gi4DhCN5ch2gHyoIxbVf48MExJHkUKVCdv6Tz1kyZMatBb4cod/
Us3ckJWIWZPWqqbSzvE7YGbYDKUebMCTg7OrkXYaUC4e/DSaD9qcZIe5kMaDLCrQcLbb/2JpQS+B
yM7OaZ11mmjhZggQQIaVke183qS3idv9PQpHv9kmIchJm7dv7mrFte708ormEpNlYeCBsxckCtG9
d1NUTVfHSrzVQJra2/cFgif/XqCGNu9sX3THcnql8I3Yg4MMrzzvM+37TAhe6aEo7WCNwzXda8ns
XSY0BftB0lvqRtPnXzB//D/Czms5biTbol+ECJiEey3LsiyyKBq9IERSDe89vv4uZGma3Zq53Q9C
AAmQkkgUkHnO3mtXroHwvsjg8aFupDfihA+TF4I4ne9kPcbfUTfvROyg11XLdFmb6BtHui1XG1vv
JnUiWtDDgDeoRCynx6m/SvTSZ76ie9xRJbad/1Dh4GsSrmUiyBTCBQhkgKXwFb26yE3iR9EFBxmp
0r9G5HDXX3PkHx6F1j9ilz6f3f7UcA8tGi3Iv/mO05FUZUQ4DJhjx356keneaR27zL/iaKPaVX7O
g35RN/qa3Dad6Ag73od4Ie6KTChn0VveyjRr+wmL4QQsOhc/et/b99a8NkJRrzvgjkddeR696NUd
WB6NOrNx8DX6YwyCbF0NEeSYyV9F4d4XmXlpqOhe/GIQl0r1X9u+LJi+BO1Z8fBwBZiM/TlRfWjN
bI+ZLVqp7nSe0uQPeub73muCd8Cm+HEasz77TNHO3UCErjwRx+HO0dXnXIzDBYRLHD4kI+avMm0A
eiI2PUHlFA9MXT7lDZT/Od53lJO7EuC7hbsBgG2UotKlrxAR1t1pPcGM2FYydQhfR4373yOC6MQv
t3sBAxMXhtjzj0CXlvtWd0MUetOLQcsBrnD7GsFFWdIzyK/CmqOOoSuuRaC/UEZBcBNWNNvUQzN3
FsyJzlyXY6NoGpY8M5tKwqxakyZ6kZ7JfGkwTNU8j+ffnAHEccGMxd30If3IodN/BCQ0LfUyUg5x
OtFq0Gij19qLZjaC/q3Hig0J5LMNp3LjGF660bCLv5S27wIdacujOhjWY+SlDxEf2MtYlyBhZlWS
gkZtpZSJQ6lwMPeELUNLCD3zmedcuK1sYpkKmsUnrZi+J0EoTknt+1vWqfki9Az6QnHN2HzCqrqf
MNS9fTqEy1aN/RcsxtXZzbpwoRGdczFUSIxW1acshHj8IGIFv9oYznjWFZxMqnKczMJAsmtskVhq
dIjMYKl0WXcvBl6fIFO9E1kZxYvb+hSIpnWtOkyqk8EGBCHsVT3axfImwrJcb1h7Dqa5wQan4GZj
fi5sP1mOloh+IJH7HlGFfKyYFqNCAFXTO5NzHylNex80KtR8tc13blVDlkEXzUr7wfLjUyhwKS0c
6AfIGubdwYz5rfnueGf0oN6tqHFew9HA+98NqLMKs3+F01N4lvOaI6jeg74sVvZOxKsyy59JwKrv
SXun0yTSrAU1NlRPNOxIgE1F/tNQHkeyPZeiG/J7s4kb+GSK86h4JQ5krRlZQGrJY2gRnuJ7efFs
ePmTHRNuLNzyu+0EBG3GlooM1wdSTmQJoR7ouBM9aj/MiKBMVB3Pma188tbiGZ8kIApn44bXp0tK
T9MPQbDMKgjs/qwjmVhHZALtvDrJT9QuonXno2GgLJKfyn6iahJlHYqAzLySLrFL6m64Rw1lXi3L
tlfJRK4F5XV4bqIfDiTc0zTrQ8zFyaA9+VYT3rN0u0A8EWsbCtreEHm9YgFVbWtmqU9CKXCsm3SK
2/nQyW36Y45LSC74qlOTsGJS0dxukkxtLp6SAxdz/McRLfRj4vcBEPDg15g8oYU5ZI+widcFjvoN
UhVT3OkuYR1trQbnooUFotfM5Qza/nzSqUIsgRaU55pX1FIxyvydSjndqMD7yRvhSdUC77kXNm9Y
Ve/5n3pVsPF0uzsi6IhxWuFlRFf1YGGaWQyFpaE+a/tvRlutMgFCu+ydu76anLNRmc42y6gyjQG9
7DbWnrukhtdSRObeLwyarG77YaSlOEcNeViTmeSbcsLo3JfpRz8hn440q30QyOT3k1NlmxQi28q0
4OXEfe2tJn45fE7dct+Yunb0zWlctvMbl3bYO0E30SNqEOc4oTtAWz9Rg/fLpzxX17e3Qmqhuo5g
khcT2DVRdvxWauZ2ZubE+7iPg5WexsZL1RJjA1pj2uHoNl7CKsMvUp7LySgvo1tX22SMo10aZOEj
vUm6R3VjfWRey9QXIHLYT80x0su1xPpWpf5YqPaTT1GD0OTkE054/KPJos9+KDdxr/VvipXugaaI
l2gsSa1ya3gV1BoWyRS+Wbgb9olDuwmeflYtk8gOtn0LWbq1vPRoeJV+yRH3bZIwd+5S9CLPsVJv
7cCPf1D3VVck12YHJ+2zKw3il04JYhDWANk9u7cvBvL5tduBupOHcgPvQ+wsizZweymALS4CrBnP
LKn40dHPv29LrbrTo+bQmvz+JWGXRi4hICOfY0nYlWN+9xOqwJpJbf1cTDAsyylVUJSK8DUF6rCA
wm0dgFxzzxk51XdD65lU1xgPK+DfG7+w0YXMY8OkYkzI1OjUkbL16FS9RdPYOFhJREHUj2jagrDb
qk6Wr+VhYzT5Os0H/sr5bNmk5kypEt9yTJIo1b1iL5Xqo+p++H1rMXdlGpeGA2VBl7wWAbJxI60d
tkN+Bpli2pK01Gpdu3W81gdN3Be4NXZOnH0voy6yF1rHZ61qHCgSbTvnPPXTC//JT12LWj5gKXnx
k0p+psPCaXLaH1WL1EVRjMuUZAqod27+heYkI2u+edczagfbXvKHK5phHeV5se5NoT2qfqA9NmEH
D4Q1Ys1Psy6Hi42U4bbnyj0lME5DFy2lJycoRbYxvKxZ8UuMH+UYBoKZLjsUu68xjQKaOj66SN93
v2lXY13N1sJgkujNjeu6oBDuFz2TsvnQNkueas68W5SuvoyDYDt0Rrqq2tx4UEbFeKAdma4GRSs2
lm+yZG6YsS+sdHLv0iho7pnH3vLNZKhZHUwZ4rGy2lgW9ADh0H4c7cB9rWsrWOuWlu/6+VA1eNgx
t39WxqFaAQqut6Iu6ofACbSDznTNcWFbC0wLW5H8UZdVfc+jDRGUSv3ozJCJSvOehme890ydAljo
+mcKetlSofr8Y3Ty77zKxSM/Ye1gszpfyXE0+Ptc78Q3DNbjrs2Hw2SSm9yZrflIRhhZJnHOu0sY
Z4x/Kg91AMa5gVNRAwdVp1PZLN2peDRSQxx9uDBby8P/tkQb86kOUbNP/bhZ9a7Guh4CIXVx67On
usjUSGhXNB14qzswhJnHwgzsyEHJrfTnvJPVJmYHWr69VWRy5O+nlL66XSMv9tLyAPGXBxkqjrjV
f9bqRJB7NtlPjmD+VUWlRfHXIcU3rvu111b+8xiUn/JaUsoWRlG1H8iCtOLh9kaVr9V5I9+okb1O
WyBfaB27I7iM7ij36huPUtNS3Ix4uf80IESh7u3o+91pht7cKc48wdbp05jIHDeRagUPoouj1ZDo
n1Gmp3uLFPdzN687jfB7arkxxUNG9PAFPxNKobHI3kTkXdIEkVMxRQ5xBlF6JLEtOfpkyRwdM7V2
KaDOa6fA9qnht9+bma/uoPVqWyLAi8eBrlmiIbtEXmtVWvWQ+0GyN4YgWadqgqQP2UFia9BxPXir
YeZ2e7IRLF5gIa1rhAipnRoopqlrjR2odO6alJmsB/K7w4OO/o9uFYjJLTQ0bxvowdUsCxOWme5p
901JPGdP6Dxprqp+32o4I1gNUkJTWZ7yxiRU3A3Cex6iYtnaU/muVPEi1Ibq08hCbTHm904Zpt+G
lHtS6dL4WaVLTWfFjG57Qc9YN59Vi3a4N+ps4FMECHKculU09eN3t9GtdYIEYNcWSfXSIU7zNV7B
0TCTzVhknpu+A6XTModP4irEzOrkm8BX1Jei03TeqROBxvNZ23th+ZWeYV/ERyJpVZhfDWUYZbRX
PeXWC6yzYkNray62e+42iW3cXO2iq1EqKcHGb0KYGUplPZm2dkHoEt7LUywsKMvELdkm80mHCh//
9DrdyrOWU705IBv2TJTji+FF8WViypHoELnlkeW18WVw42zL+5O30HwFT+2RtFWwlDoCUUTKgOu0
qH6IyRI++56XxQDDuLE0XJtXMEXLCJ+e7unTsaKCcbYsszvzdO/4j9gTrF38MrCDaSSa4jsghXop
WHQussRODzwWkI9qERknpt1eaUb3y87qoXZ4WXfNaxbI1CDxWdB7k91buZENC8dgHQJQdNxk7Y/C
qwiF6IOOzLKicT4LcoNmfkUZodQIwqAHKKR0+FWsYJch5j323Hik2gx7eSQ3tQdJu5w3WhOcw9Sw
d3BFmHj4rrXq287+Hk81Dd8gfa6oLe0Cr9P4hIeU+BCWLeqwnbUuiHkOKSXjQxjH/VJteqJ/50Nc
JDWJD6P+YWYudbwomQ5AIcjW4kNLuIpVvymYDjBlAqcOaXY5UU/2bEYXLsyUpfBWPu2RxaT73WMW
Fu1j54IO8KlbbGtHbR/LeUMWEtPWHRSxJymf1Z0Ihu7EtC1pgw4QJgxqWaK17ezXiTErsp0alw8z
lW1bYa/cTl6uvY3dRZ8s53tE2ZaJ4wPwD+NEWI2H0owO26Kv4mAjB5UAAOCoeBFF9/KZlKrwvcRP
vVDdJNsMaqAt+zK6OGFQfjMrTdwpCsYbs02dV4yQy2ny/ffMIt1IFXxeeqaaQb3QEXq8xYpj3+U6
ZgqYHvHWS1oxrTs0taXgJ9GkKUW9ZFA2Ab7AfT0HTPC2JIE5MqbnqfJ+6EJRftb4Ymub/q1ZRx+6
hWctz4jnrRpwgbkNJLaMwRw7FK28gOk5Qs+j2Yyxg+u9yrZpg3x/sOvuSW8q71gbxac8itr6M2mo
qgmyH7Ago02NPGVTMC/4sEzlW5Tqux61x6Evg+wJebm/GTN7Whuumj6JMY2OImfyzXPMvOp+ONXn
2IzJ7Uwn7S5UBmfrFP149VpeSKZojAuYynBd1LRJRNxVP8IMNH9fi1Xr1WKb8yvcjr1PAYx07Is6
AgfpNKv8RBxnVpm6Gqng74mf3CdDk967kzNd8W4P61bTxBr5XXoe9WlX24Z+UCmCHqroErYFPgl7
Jj77/r2RGcObBdVaKuGwYCgKVhbyjG2swbjAAziGP5I2uShJYz8p/qDuAAbZazme0W9JhfK9DNx8
03btPNedaI1jGUvjxLsm7eBdSas5Drke3cshUnmmlTtAZiiF610NmvC70OtQXIblIg87/0lukDnC
Dk+u8sDGqYH+XAP1UTY7YMqlgUWq0zZ+rI9Mgma/GsJ+YtJDqGBKYdNjYSGG0UIXxBrNcyzDad5b
GgSvugu4Wm7k4dj374qdpjyj9ezqGNa+CZPyleRVcRfGzPACwdeB6YZPqh5LFVLmqIztRlb4204D
KG8oxsKa45Mp03l4EMlQzorpINrJvg8IKUio3P0BLVcxXG1DKHa8kUxEZ8AMZRhVvRdJ28DQh2Wm
uGpyrkgxmFPgTEU1TvlQHuQRwvtwU1NgoFbT8Ip46C3xlir6d5l5FMCreEgUVMSRn5TngqndFipU
uJQd8wQXi5VAySCfvZ7U4o3IcLHxUvfcolgn2TqiYOE49S7TlHLlGkGx06J1Tq+/XqIR4FOmEiwh
baM+seVrlt4hKrLwySpb/QiTI3sMA6aeTV9eJjXNH83SzQ5B6nzIcw4ResuKOCeo3e55qj3qhK3h
bKagNUlimyvzhZp/1+KwemDi9V6QRPamiU5bmaSV7jPXHl+skdku+Lu3MURekHtqt9GrNH5FDBnV
ZLQpSplSPZx3HTEER2/eUK5wtkZSP3ekeNw1dkTGp0tZaB2WxVut9VuM3vqddEDDbrROVpCepNs5
E/bI/Um21gDJ+pKqurep1Dgmsp7Dad4gjPkGQl87sGQPnrxgc7POc9U2C3sD5GECAN9oQpN+nYdZ
jU+8B5J84XpWcacIzG6NFYT1Wp9OIJf0+wnt34VSmbIifAmncBb1R5bRFEBVszu2vNFue3l1wEnJ
up7g0kU+PLsmOXE6HQGqTzp8DRqJK5XVIi13Z7pzkZzSfJszh1hK24siise5X6N8a3AaLsCPxK8j
qeALRzOr71OfvZdjq7+7SX0ZEchusNqCxOf9UUChHyvg9Wy63v61Z3v6ldLYtM0pNJknEMn10c3n
5aYbglRsOnKJir57VsowPjWtOayNuMKUhv37qc2GB6FAHh+DEd80kM5FpPvmUehmviIKr9wYExE6
lZshuyb6MLM9ErlZigLlKmBA6YWYqwZJHy+6WbPGB86jyp57F1L2/JXuNBH68pZgzqbhdle1cljK
09l8TVaq9Z4Eildkjiu9VbDpwBNYlXWtImd3+0e9tN/luK1SnM6b2DmbfnQ/WoCAEEeCR/lnObTp
U3wSBd56njpRiLCp8pNfGuqhLMTW15kRYU8E3yeMFN0TwdgrMPs1QV6FuS+CpFmW0JLg5Jg+cKaA
ivS8SebwhdA2q22MxIR5x3/G5F4MemhMyv3/8pvWieXvoDSsvnyoY93M9LQhWTFJey9MN6HfkmpH
t0lYgnlzGLfoWC2uEEzdTve27uyYitLeGMFkuboGFqvFhbeXm9vxf53rZrzl71d1hcGiYv7SFNHk
ok/4NWWzG1t4GF1EKEkcBkrhecgaFyo4mzLsxmM9b7o2mTcmwbvl2OxYXuOBi3WK97VtPlELoeEH
wXjVs3h9moTy01f4+MWplb+EavaUTMVw0VNsmfpEQ9DVbeUsN2U8sKf6mCI05Cv/dQJG+pC5JHzO
X0GV40kJwXeoASrNFfy9hFepAdS2iB3vgMlmoYR8Sn16GhsbMRTSz1Z/tEKL1vXc64iaEkLO/3MF
5H7zWcuqV7UChTmlHwNm8qWTNO1ZzSaQhdwsGdKhC5EIEc9x41COSnGRQ+QhFpfY5gPIW6K+k2Nq
hGCCyPHZiq95y7rL620wS86ViHhJ6L4tpi8wdr25k9l8gW2MR2xqL7lf+uQyEBgVVuEfdEjKF9t1
kNnno34JzBoXTxDlmPNAr3jEqZDWlOW8kLxlx4RmPWYazgcqg99ylweiF87zjJanop+l7bFJ+zkj
ytX2wdx/MvRsVZZwn9KATyD/WXQittoAGNAvLPoSWtstjhVwBM3OUhD4UE+/ljbR6prm3I40FV02
JNlhLU/GQQjqyw2eEYlUzLmeyiDVz0VovKWarnybCrU5RSWTtkkvmOD5Xnbso7AnPvGzmpCZTol5
yHLLvEKb5xHhlYtwRjcbnjAOZFmI254cy0xaH1MAyEGelZtJgTWhY1JGlSvIporiMwD5j8Cb8Ma2
OABt0Xa/wACSFmARHnuSm9pVIX9EYFIrvFSZH+WwVsg5WWT1d9Iox6fGSV8NLt0XUZluDHiEi2Ho
/K3FkgejX1pdpmaoLm3HKvufITy68V8IHvg5um2owtY025EBMn8BK8XR4Couc81F3WsWK5cYA5+Y
wpVnpTnu+4Jgu8Yufh1XeV0/KOpHzRqxLINuM2ACeUwiQqdjLRM/xtTc8lwWf2g4gzUvxaHiJv7S
rCg8jQogNn1CPfPP/wOhzYCtr4wbyzVVW3Vty9FAIxmGqf3GhrJrd3RzokV5+DnlRvWScFW0trGy
pNbuq/2lhFgOq9Y/FE42nuXZIXSUJd17i/hdPV4oIiGI609wF803twJJK0eUvOV3F3h/JB2VMjlE
0bchQ7WL119f89v38S0UpY0/vgb6cA10Qr6/qkJSkiDrQ03d3E7ejuaSkbyM90aL0Cq3kJQTT1dQ
ZVvHChI5Yqf8pVE24R53hn0SAPvxRfAyIdHOpkvLWF+aCIH6Bp36mASPWOPgbf92tuOJcfs63lNc
/XXROH8d4u5H+SW38RJVSQn1hIoAlZ+YJaLiRDuAO/UBEUp90KYYmeAk7m5DjjULTKBdAGioECkN
4Taw+LUoRHQ8pUpsE8oCL2s+KTeAL7ERPFW4vZ8gzfoLoPnjUZ7q64xgmjZ0MB9zeZ9Gxo52260Z
lGZMfMbeGAEi4AVPNXT8QdSMZ7mRJ0Yt5KxtfqbeWN/JcZ1goV0QpvnCoQZ3F1SxvmFm4L9FIbqB
dg5PbMpkFXq9cVRaZiKGagZ3yMXWCUuvnd4h6kh0E6SXCvNTIjwmF0gQ1c1kmxQqQq2Z/aSn4xwN
/FPioKZumu46MoAXBfZEPxDVB0SB245T6V87SZTVH3+O/O0aNDQfehxbm8pQqVPN+QRDizoG7y3H
4oag4Am3oQL5I0yZY21Il/ph6YK1RFgGtHYVbWEmivHSBgjQCSZPt6lsINUiWSh5iRLEbI3nAFCL
VouXhoriqUGOgHfQdbYdockrab0qvIPpKsa9KyVaBTRKyocxryIzHvEmHUsIJfgZuZeTlsBhMyZJ
pGyoUNlzFdScN3LPd2J9VRaVt7ytAeWgvFCeaX3ecUW67ZMTTWrtDVgLE0gw+3svKZWXyP8ph21B
v7allrUJeq4i7HyvwBB8iuBrOSH/sJPTIp0fwqpeNFAC9jw0jMeUx+JJ7YYTsIMAqVHUMYXSYneW
mopHZ5yGR+dqGI6fLYEna5tUSatV7KtLaLrrIDdeY5GHb5mFQMWr0vQ6QugDcljH8APgtE1B4gKR
c0mOz8DNl1PbP0Q8hZdJQ3zJrSPqJEwG6rYoXgz7Y8p049vMSriYZf0kR2Mn9Pd5YHtLLa/HzWS6
Yp16rGyGpIR8EKj6N3nYK5G55nNjfIvns+bk/8C/iP5e5EgBk46Pd+OOPBc839pYA5MleagG9rT3
quipTsJshSi6uwzCKraT0VUHa+jooMVFvs0Gf7z4ZpSuLL0xnqFqoppp4JxVVVSx4rcmCvOeRkPg
P9ruiFTshWYSHHqTdkwoBGgWmjkGRJ5lcTcRaFxZF8v4tL3xZWpAfIiJnkgNuIV2aZfdqMTO1ED4
6wiNlmeHfExO7pi/p0Z1N5RQZGTFEShPhsifYCFKaCc3ghMD7CtF74dsufawbOqdzQ1KrfVB5kn3
OW0TTN4neTRUE31el0+3tJZMAJ3OpTNeZJq0HILWet8gPYwhUDrdgqVudZIbhcb6AHtqrE45VaeD
iVWrnY/kWSRLnJXHo5p+eAal9GAIo5Pc2ORlwSYp39OxUg5OVUcnb96kqkF7VR4TWonuB7Yz4OK1
ZwqkkzCO15Fmlh9dzc1clQl6uokUt6RT44Pc4J2LyZ4lm+42KI+/Tn9dY3tHMiYAsPX4bq04v/t/
rwx6qExYTt5cn36WyDrSKKPkqUgbcfWREZSp0J6RRDlnYWjv8gh3m7HXPDwdNgoUk0Lm0QviJ/75
+lahadEs6HwWR3nCMHMNm1dmtds+rO2DKVinO6k1rEcTexJ3iulhhe0wTRoUzGw3eP2XacTfCZPM
InShGxb9OuQqqCXkLOMvEyE7Rj9X2qqzLovCXeV9ZKhL0AokCRDtzAfkV6y8aZjj0beqi5fXeN/m
4Hg5JDcyTP7rUJ5tJooqLrM/6BFiV5X+pUbSEgRKeO1HYT1lRf2coLo4N3N7IE/xd+dOFe3lYYTg
g+gg19jIazFUx3etXicreVZRbevQRwQyUgGy4D0ou3/+ofzXzIqfiXBUdaY08pSzZvTpX34maVTW
o97p8CTssEEI1aDxaJtjFc5k5eBYeY65LzPmqP/812rq32elt1/GX//i35iqX39xrSW+Ze9iUTzF
QVysdDImtyhHOlpiSXeiRHLNTfohyyL3P4umxXuPreBKRkR8R6yQuhzmQznWTzs8UATqzSMZ7L+V
06Y2j2L/UwtF/gPPFyAg8UZGSbitB2DBttpi1+yclaA7/GMwKmcVkRCJBiOrr0wFXuR4Brtw6ZLe
dA4Btt1XyPMW8J6bjdYpzcqsRuPiuKei16h20ODXTiKddtRO1Qe5iUrP3TMDfyeHTPs11OIbcSGn
LWjrEK3SN1O7iUeaMPIrsnrEi4j3ewnWw5pDjoYjhTUvGIfo6raFRbC9Ga5Sd9SzfTX59jbI9W+d
0lb4u9wnejAa0gtqPHLoazP2AgFuUbSs0ubd+WJV5Nr2t0vkoSEg3LH0tPCa8ImgyVy3C7lLVwVx
cX6Unxk5Ij8HNIPDnUIgCaiUciSkh02QoRNBs0o/ESfTfVmXn/9yJ2nW74sDnU+0g1FJxUDtstT5
+y2stWZs2W3Zr1G4NwfNp7lFdX+vuUx46cMMiG/V5rtW0tGtUuQwUjxpkK+00HNagwAWnBdQlABo
X0u/x9yaUkeSprB4brLWtfKdmmuyvGE6Cbq/NwUWC6rXzb4ZFYeGMVPRCt3UqafqK4+mebIq9+RG
GG68KSuFhs98bTToSMCHQNuMcmJXI59B2gzIWx76bmZvSal/njzNR/EDBEZiVHxeDWcFtffUWOLO
I2bGpXsm34u3npxuTHdlP6KsC6pwF+hJe0gmIeao5lcpJAkSdbr67UUeyI0TpqekyEdEZjAVMDFi
3orpGgdjqG9pscULMejNVs8Nd0J/BwaBVCuk/rkRb+CdkTcrwl98BHkCupe3yeiGLOSd22Ye7640
INWMRwRwxPl2FhZVSMRKWbzMMrdZenNSlI1K5y6szQ8XNy+WDzZM85iTFhlkJHWAmyAH5cW3r5DX
FOMpzsxiL4e+vjYyjfFQOsbm63qrcPh2AzP/teO2CSW99T/fiuLvsFuLFapwdWZnuou/B1Xfb3ei
sKsuMGw72BgBbrhWCd8iLWPBOtWBfpgiiva7qdOyVUF8AY6t9F1WyuMUCXcFpgWRuEEwSK3oZzFv
VAXFOnfA4Kr6WQ7LPStBA2SU9bT8ulSekJseDHIRkfDm1ObZ6XOCp4QfHKTi2g3UHDoU/QxZTMLy
c81Sj0Vxz4fG17P+m9wL/9zLHKu7jfmsP/75pyXRv39d1NtUDnTH1lWH4C5DtX77aTVaTESA2RYb
fTavNKsmfUtmU8bXRpI1Y55vd3HWPMvxoqene+NumvqcYRIugKXmJ7kZikhbekXar77GnFlZ+XWY
9Bjrhjz7bleoS4uZuqR3ffng9mLucJtXv1DE3A8j2IwUl4Mc62vd2PYtyWDykMoUD5uSbAnZvPra
/KWjBdpfI5YkrPe+BpRFNYb6NDRK/zAOwx85qQvtQmn/401GJVoeYn/CoCx3/+exlZ86gzw0GRYC
s4vXgUPwBsvOaVEpdnVXEUZACNkMXAJpWt+B10pYNc/8laoMotU///qc31/gtq1rukupTjhIHO3f
c4cFnK0Zig4i1u0fHFV8umYY397NqpcTddZOJJvIN7dVH4soIuFvfqtr5cjjxSzirXxN274+nIwM
GYa8VHO1Ty/D9i2vJX8svYuc9j/fqIhu30h+5TR/Iw9UGisZotVSUINbrOP6rnXgUWiz00xuBoxA
KGsUc4sqsLmN5conzGBgqKGfQTii9S2h3GBym8cQs3bRkfMgh6LRz+79MdrIcz39jaQ01PGgKKG/
Q4vUHxJn+CbNrZlZVw8BLp3/NZRxlVw6yatEiDO5Hz/9GcYF1+bkCxWoeNoS+93mlHBV4Dr4Vsga
ITzBGyf1KGVpcs+Thf+55I8eH+esZ47LHvfKv0wNabz+9mZ1QHbbTA1N/mAV+X3CXOZ0crqEnpqt
fOcZdBd1rnH52lTIU2yt9E9/Gaqge/ejGm1LPReXAWs7BbbaWQFwDx6qXr/KioPuqM5d5ZBz188F
CC+s5ha+xbwrdQBMNmTay7iSNOAd6xDuzd3d6kaykEkmQ8L/fclMsNuYEsNumea4w+vd7tWZF2UZ
bXCVG38KPicozgd5ZKhau7ccGHmx93B7pUrja94p/a9XrDwuFLCrN3BRn7Ca8cDvtJk7k/UhC0w4
xW8veflqV1F9rJ1GLZexMPD8hsCmFrdlJF5zbRcYA/XyojJvaqY0tw5dOATf5Lgjkl/jtmMfcCFc
AZKEE2YTRTn1begesqGysH6Hl6lI/Xu5odarnGvM9fe20NcYE/OjHJIn5fjgEAeOk2DO3M184r3n
iw1UC5i/eBjJC7UO99qiGwbnFI2vcqhQw+kEI+PXQ6Oz6SiOALZuz5T50CoK+6iaunLnx91LUGrm
QW5iNA7V4uu48yxtC9IE0QSQpt6BOSj55WKIDZxKM1vxL8fYUNqDhuNvRg25pk0Al1JE5FwpaOgy
JWqYypT/8vYxf18MugZrwfkBZrrIlKhM/H3W2HpB5ZOQ5mAxLcuLvFsBKz0TQ+buv+7nBmgE3W3A
gH8Z650SoEKyb4yadWrlih+WcaWnnn44dv0IhlFZ8IogHPXPRxB/0TGvmYnJJxChtwQ3pm6yr5EN
PHXZTzuZcTCeVV1zQLp91DnfCLFpHjNC1+U5KDD9Q0VMrjwKVWO6tCttMsXeKgP/PGauj5Z13vWE
aJZIlNL1oBKSdhsU1b+s39zfn/78+ISma4JXN68Adv7+44PoXwVljY+47N2dnfrT1k5StIEzqEIi
KyS8QgItSHk2UPxl0Trx5jjvilzhCrfrTl4yWsOjV01Ue4WlnW2t1WGgA0tIE/1szxs5LjduSipD
NCUW1Eiu/TXGJRli6lNtHhJLgCOT4/JLU5dWvhUirJTf7uuEPMwg3dBr9jGx8t14Z/z6u0ow9Fud
fvXC8eq3MqycpUslYKd4gXod7fq9GILuXWVG55Rbp8KgphBBbofiyEIfu32bKBZ8KgiZ6FecYHbq
Mso/KCGLYb6MNhZ2HXIE1h82jrJ7BH/6fVCY2r1N6OkqwYEF5LBNY6wiGs/PPizxuc/HqMrWw2TD
+A6bOYNx6ggOhBwAZRVwJjfJ4i/kAB1gIr117DPzJXLjs15B+OstJ8hvSEOq+Povs4K/R6WwBrN0
DQWVKcivE44wf7svPEeFHTE0xI67hLJueBPkSHyg4M8pGTdqu9wdYr27493fLqchW+MaK98UfzK2
1CrbjTz8P8rOs7lxY+22vwhVaGR8Zc4ilUaaL6gJNnLO+PXvQtN3NNY5x67rKqPYAMShRBLofp69
1/at7kwA0/jUQOw5KzhBygJe4HrQ3K0L++Somw2V0NFBVT8PZWHUrXxrIY9aBr3yOOh5j3uCJll4
1WtwAsHxPqzm2r0xJzj0TfJwhw1qtmM8wLh9lnpnnQ9UMKrmG2EV5mpChUvzPzkMBFE9TWXwXFBx
XqmNjo5kbvTLpj65sYc2yqOjHNWxih7fN5nxJ75G5lpl99Q5cvUa5ayzcnSjlwar+9UlnfMuCqwb
nQXYfMDr8vAqpqJmjtsD6k78s6ZNrBuqHN86Kbvd/XppWGl3mhp1Q4gVnNUC1C4KpPFtMMxw3fe6
vx+Sfnyjz0vEDjrWRgWpHNs443OrUf5lUqipf18Cze+/Y7P4EQ7kUd59+1NZp/HI3DQS5lMILq9o
+8VWU6mRFHYrwLrEwamOtGwh0fgwSvsb/sS1PIjaVHvueiAk+jje9Ak9xZ0ebPkDadE15sIqCH0o
kV762Djqs/yQxLbQ167rTzvKNmS91Ha8xkpIXzvIq2WpQj5clG1knIKkOggoEsSXyUlMOWxpno3H
tCfzRvjqG+73PRon6wdk0RRyzIgMKzCrnetj0o6hi2GexyqbTrb1Iw2LIy3c8C3kbV3Tb5hVtJQK
5hamdRhhvC+mMUE3mmbeKgubcp/2GP0WKJjo2utzkBkBIpdy5E5PUHv5zjRQWQKTKo7DBLOsAxgG
D7p8AwUr10By6WNklQ59aixWcl/GynJlZoW9xXY1rFmYDtQyHJ/8bhfm46gWL1UDRaiBbfFHE3xT
isL5kWo087tJ5ZqL33jbkut9UDpwRG7kFSuhgJ7pB+vc5/r0B6EuB/n8aB71dZHyIdcpS84Whkxy
vf/fLvR/co3BgdbAj8lZkj4sN7g46wdXnXE6Du3QF7UcDqqSoIKiZn+Qk+pAaM3DqDdrOeEug7Z+
RAO7DIw2RRcXBIRJlMEriw1sSomNmM5XN05TWVs5zLR3A8rQG5q1YV/oY7YO57NcJ75NZZs/1RNi
4TjNd0wvECMhJHmvmVot2ygrz4Bm9Scu22c9TXvoOoj+AMqSAQK26r2aE5nJyfoyqsNwAKXGLXc+
rUAQtmj5zl5n9dO1C9NwEQdeuYX6OeFoDo0tqbA+mH/VfJqqrroxtyZ9yDaeIEmBZjpnVjFQlTGh
wXflV7DFyTHoIQ0DlF3ytfRRgo9qsowQI5EhYDyUM6NTE+WGS5T5UqsWnlhsAlez9030Ea65QMnQ
fMUDD59+6Vo9BJuZZZuZk7KNctdfIYJOn8OsUC5xXF5yEWoXq3cvURImN2TM8C70gMknqAe1scZV
2cfDRu7TG5K9bcgVikm+xj/fLbgn/G2FweViliUwPdeFCRLT+jyN4B9UGkof6oqbSrZrytayAYXo
ezf04qM2tsYF8cQ2rA36wrMncpgG5OjlQMB57VtPqsADSAP+OTQDgMlT1RMp0TYX6ZiU5zZOvchJ
ot4ZHkkvUIXUfRFZqIxFr+6JgTQPCToYItDHYHgJvRBls8uyPDG79YhIIzgOZUMfnhLjsksQ6M6f
fmnZ0efPdQOVhbKUmq/kPnlUHkj13Fu1qronCDBcuYmYvgkEUFXNx8offXuTFFO/I7q6wWis7D0j
Ur81bmstJ6OJzo6bvzoaSG9mEhs9jcVVipZ1XhlNyjjd3zXMUW9vkdjjR3nzYx0L0FxmoiQuftt8
2oe+IMVsakW0pLKDBnrqNHNQQEDWGVg2L9nmLVVKpZvvd3JnbiVEhuN7Vhq32HIL89eDQenEtLTk
6uIz5LcIYB5QVboAHAvXJRECL3VZ4uNp+2Rh9aGy/Z8Upg8oU2931drH1LgogA2bL/4v/LjjnBFt
md3jkLq3uEFt7ygdlIA55mKgoHvTW40a/yzjVnF+NaUitok5iWVaT81WXlPkZgTGRT5ac6Ucb6Ll
CbhW42WBZDKJdi3UwaNuR6/1Y1iPBTMxlBdrOV2Qm5iQrxWuc3U5yXmF3GnNEwkI1c80JcJlETrp
YZyEekLQVG/0QgSPs0sCS/XQvWlD9hUAu/uHMfy0ZwL8YgyMNRK7+FFW5UyzKpYN9rydrNl5VIPx
s+onedAvNXc9ukGz7bqz9BdQ67M2gREpQP6i7p0eOlEQ0wokUrcLKLc+t/bNp7b9VM/88JoK92KE
InWQx3RyZdC+A/fBLETRgU9CS3wcmL4xf45yQ1lPnhtQBGv5rLdmtXdr+2Kl4Z/AOdtnFLqANTI3
3atOP+BLwsHq1F74UyWHXRG99U30fbiC9ifW9w7xP18+hDXPJj9KiJQmmG4YhrBmZKWtmtZ8efmt
ezViFKsC1BpLNek0+0cuWCf2dqHATM3bL0DMVhFJAV+bEPN9BtNh79pIfPpS/RYPHlr9RuOzPrur
75uc0kHYP0WJGS/NwpldJZm+hkyGHpyFdET+I8Qcf9Zwh/NmMiBIgyBTuPu64SqSySnEHOqkolvO
KrBNomzjrnihtXdQHG/8Kvd7Q9gfaiHyF0OzD1VlsnQmrmiR4VG4RmFmL50xJaelU1GzDd4fnRkd
Ct2PjhaK0bUWkefukHF254PJeb3sAYz2Pkl4eZgrTiItM2LtRHZthGJucgtDIby3eIMuEQnIzNu1
3XCXqX54Vu4AHi1JVxhkaUFL6m46vbceAIGRQG+SFbFurSKvbzHRQ4BrOnjKdmmQPxTUTjynWarb
+xiYPqlVwn3F55VzCaSgJr995GrM1Vr1KkduESB5IAK2svWNik3vE2WQtNHgjNaRio+bB4TYJNhd
xsa9JFluPyQ2mZeSTyG6mX+pFnymORdHhPWeqfNvOD/q/74vVAk6SRt8H6UbPFG/9Hc+VZgZx+is
zCFWthCq9G2jlVDaSaN9z+LurFv1gEPMt88YM63FSMHp2JQ+FcwEXreSBvle6u1rtzBBnYbJSn7P
AHshXGydh853xlXUKdq+hmnAeqjUdpniVy9eXF7rGddeDirU2bA0+d08z3wjndl6GHGgLGlhTFt1
LiLIjYW20krxWSdqVgIW8d1dCZB8O1hGt6NpJV58w7hI809VEDhe5rjvouFfCifcSj5/6ZibCkcV
LoIixxTapy8dGcsDrvqUPxx0t7U1A4d0oyBZSj6UmyYyyJhydZNS2Pzw44jqfIFxetBIe8XoqLKA
a6xHoLDWejBVj1y8bLyCj2FZKFSxSZDdEGaoRsV+aglKNiaj248pVRuCQCDzAZnC0k5wpf+e0W2k
yDRqt4yJ66ZVPO0IVrg5akIFfTmYqMF1Ud7kVFpufptZ2169sDMrv2k9kWTQNLytQP65ziOjOaUK
ucvzOzUMertSiG4+ZX03XPMKaDHJ39azO/Xn1KkaLtsFCPy5gwCAEO1/6hkLgwYp6VlRSGeby5My
GNM+GTwQBxLyMF99BljFommeyoovSazUxRo3lPdcYfruLO3FKuwLnU+DZW9LSR8sfH4AaJ4f6s5n
E888qHqAD+tGBfERfbsBWN9h8evB8MidY9bgg2vTi2o2+ZWYJFSvsXvQskA9GDMroOrS8Evm6A8d
qYs/0h5onT06z5aDYji2k4ypkmfdoG5OCw0ImFB4ft2aEPWqRXQZwsle6mOV/sjRB+aRvgERO67n
nIfrQBbN2nMd1gRVplzlpqVHsWuxTuXxdCoKJLIaNka5iQv7S2XSBrNAOKygowH8BAjLVb2pz06t
JS9l7W9cZIZvLf/tNJ2bixyGo/czTszqOlCcunV99aI6eAgr56ESaffbZsjU73Zi5vtP+zOvuAKJ
0A49KWxMFPmiJ0Z/tTFV7ShRfnfLdgmBpjzibKVNnzV77tKuc2fM/vZQxwiztqfMXODxiI8YVlO+
t2X5JDfAyp4QPzRnf/JbBGagEnURwVFH3LWUZxSlVj4NWTgXfsxbQ0TEebSHJ7/zuDH0lbvrh6lC
DI33LAnyiblOWr0EGtHP2UjcPMgdFtIqkRkeUq9bQpjGRiCkPqVdovK7BS7vaDE9MJuCyuBl4wvl
EzT0vboZsTlBZcvLYUdicr7S5k+f0JEqAE1cpF29DOySO+yMtHNGx9ooBW98rZOhw8q9345wH16c
yqT2CITvPhRDSOI4hdYN8l71xZrvqG2hKitLD8xtrPxoB98/iryMTuAvo1OpTX89aqasOPj6uJx+
Hfw4LdKSL/TnkK1FVk2SoNzeH8uT5M/IRzpv1dJUumg1+tqOdVp4jTRHec4yZqcsIDoYGQw7c+yY
fUc1KecMDbsr1nZYYfuWJ9cxFc7cmVb3o2VfHybUHzhh5qeaFPVsa/q3hLo7NikCMsjUCYX5numV
eLIwpu2TSrB+NQk6Fd03Jy37bazbxc4ve7qKfmmQNOIWZ9HZiOpVLC3Dn9J2II+7sa+tnLwlIjGz
WWr3NhHAKjLsZTWvR/RSK04R5R4xR/vJTYLO5f6o5qb2v/fNUMbDp1NUpSZ2UyXuPXgwCrieiJ+R
XZxj4BcAqZzpGqRAFJnxaxu5T22H6drpodhRDGeRM5+CoaOH2LrX2tRdF5rdrr3cSl/nync316Mi
w3T3zMF+wkriyqz6Q7McmsY8eI2hQ1uqtm6tiCfTGJNbbNqPWmzlu0TJqnVvdkW6knf/hrodin2Y
EQMxy7s6LgpEn521sUXTPU8RhE5rDiZtSCYvlLL7VsYa67jUyR8+zgVEcl/9scZWVlI5fJcPG9Gw
9ADyYzDGM7XVCC9C/+CfglQk6yp3xg2ahWLrkiaxaxyjeJpwxiGypw9g0wdA7OO+eF5XbFMD4emU
u4JlvfVsp2X+JDeOGIpFDV7yIIdVVdQEwtgtqWMgSv5lrqy5/3HbdpktU541XQ0Lxud2O4QJ7ptG
wb2iza7o7PpXpunDVuRVuZbDkNRVHqXqVg6VieLsGKMIc/ugeI5UfUUe1j6ne0FuoUfqtu7+aeOf
b2w//tpVAFRIFYqevUKL14rHXC0tK1aHRYHDe8h8HO+TsXSu0VydtAajPBpZjJBSKZLnTlT0lrBm
SlcmZQ9tMyrp909uTenbTKPvualX2sNdGj45KfnXJvKwpgYa+rFOGyNIk3Xi9S9hkERroOjVqY2Q
DERwvp9nc8eT7iA4aD1u27F1Q4pOQnHvZoiOCVuLZyXCBx5SDmEwdsCEJuxpv7iREDD8M/6qZlc3
wx/SOjONSNStJji4gccEuQJf1pS3Ku7Pk8EcAT42DIc5rVMNlVPVwVaWxJBfu0i8NU9yJPcXlXuS
uxquVcHy1w99PA+m0vPHD/39eWRCRuCE+DeT9iSrFCZQt50SY4a4k0jsIa0WrD9hNyXdnDsLAfL4
sXGrztn0qfmmYhGiuTofTbXuz8hyEPBjfiZMXmvUk9zodZ4vptLKNq6R/3/2o1nuIc60LUsXqobQ
xpIR4r8t9wQeaHLE6BXX3F8WnuYIMOqDeeiAfm1Muhwvaef9zHOYUp0TEOTZBJ59xXNpI2VCQxAK
op0nLTtbrV1/S0W2GKIBQ5uPIHOm1WKuHJaYWyDbx5a+74c2WmkzhdLTG+XmaTTbzUCtwMIxVEKo
mZUofuo5OWh2E85Ws/hMhaTaj47wHkPqkX1VhT9QZIEWFEL7AhW+X5ZK4j6qHvnePmSTS0+S2y4k
X+To1HF8NHzb3fbAeajiHhJLw8VfDhopu6HNl8LQjbPchOBjpkUE/vEUGV8j0RjnNNPmjDWR490s
rl2lTe8Ec6trJVbt3V/Dxeg3/VMCYmo1ZXFFBKRuLaswAidXNiTnxnZ5lAfkI7nPzV2q1B5+rpYa
4arIM3XTzl5PYuWVW97lX1PHb48fu8YfiAb1W1MQvxwD1nGqwj6Gvvlq83WMllpuuhsjNIDqzs8C
hJ/6OpnYy2gM3ux4cr5kPhd4C0jOA6BzwKB5iIZTY5EnYvXq9Jr1oiBX2HZVE+6mLi9f7DJlctVp
3xO1JSYw9Jxb3MPmSntB+qHmTe+hT0bGfIZZ0WAVvVJdGo+b2DQC602w1NPd6fJHQyFbJJJDuoPp
zmgr+nmyIjJ6fnX852vyJwnN/HnWVXpKKsYSelKO9kkB1aue5w9DbS71wZwOFpjqi9yg4UsWhJYG
gBpM76LanUkfya+J4k7L4TaXXJaq6IpdVCXjIxdq6xYq98F9zwjwLXGIBWKZNj7e95mAciyl2FQ+
gkLFc6ZXT0wkeRqTfZJDZmpMe7XwJkd9vqmLSHkpoyx/FJCs73v5Qp1RLaAZm5/B70dlywShvorQ
zRZtIZx9UDrmLdR78xak9i6xAAOnbmbdWIOYV1+76vAVMHGsQVyFz5Rtja2qlvpOU5Tuse8wDFLf
d39Eo7vWjcZ+t5zSBYypDCcnmbRzWVBywVDswsElQEPPw/bcqzRAIBrwUA+3ik6iR5dpDOSeXxs0
7O1Z0bhcE4O0/zgo98thqyR//vNbzDv6+baLMsrltqtZJpMkx/m0Wk4biAoGMqOV4xnE/ShcgUK0
+A8aILOtBjvtqNPfPYrA7LcpOAwiURKxynqgOcmI58LocV6jtt2qxvP8BXySG90ksaLSLGUfVVH4
BJS5PtXj+P5xhpp7A2owTNxyn6Z06YHy9nIAgs5lbyzfHY+5Zm5w/Ww1X3wpzD/iJC7fvVgzdhWa
l3U3nyVs2idi9G6trmcPGrEuv/30NFFAL5X6AExSvyolt7LZKE5FmDDLLFGYKzniOuU53t/5gLDQ
CKSDk93ssYHqBztoJQ+0Nq8uNevNFMX62vczB8Ui7Lzeb4N3p8Ap4GI+PeV2276Yhboe5/0eK40d
4C93bcZ+gEc0eCuHsr05hzhX81tfiYkGbT+tZTZH4A7lJbDKE0Uf7Skaq2AlH6H//aLUjvFSiSZZ
Tm5E25WAhoMxFKQEa57+pdEcrOZC/Mgmgs8z32yeLNsqd3agK1tUNMpTbBl/NlMqfkxNf6kUdOae
B4Soi83ykKMYhplEe8hwp2njeAN3rV+P6GypmwI/0yVTrf84Wsz71JRc81IxDhW92xMsRnMNXcx4
KbX+Z6PbzR8D8V5IiMfvrPUzrPNtelMMHwHg5Fg7F0jjEd/yEZmCsqFxZ+4GQ2V2rNmvEcDO7wMr
nUWppHxDw1I9DK0Cxq03tK+O+VOeEMJ8QijZrMAS9xSaABPi1/jShGN7jeAGP5cjhFea5DsixHBV
M/k813mT7eyhfs87XzvLjT6Ufz2SQ81VIfq7dbSSP/BxXk+xlHa96L9lZUDqmB6O/9KlFuJzl1oX
+PYgJRDZiV5X/dx2qkICRYM4NLgJUj4/hHb35LktiZhq6h9JKKbhbIuUKPekeR305EfLDf8x0rEu
c7/jCoNZ56PXc59UJTlobY1QUt95wkdA1m7YcXm16pBciSCsiBSZ8belF+oLqnvKC2SChTIvdpTE
mdegwrkPQ6PWFrZwt7KOpEwqK0UNLYOsI8E0Va6Aee5CVKlGTT0EZ9wXmrtWFQZkv22GBrCCvgjm
DAeZ6yA3bU/hUDSmAuaLA6oW3Ty9h2ZRD2AY0vbFHi397AfYuJDMd+vM6RRS0opopXTEkCS1S9Ca
SVhTNho/LMtoNvf1qJp6mHosLsLNvB6Vi1LZ/JUHhooFWu1TinY7Za/O4HByTlriIrXmUjXEhXhu
UW0QrirGSh5RwuRsOmpxkCO50eefKCj4n/3x/uPYN+ZgIt3fcQXmL23KbU1alOrk+Y6rBzSE+05H
QhJ+HZL6ydrJzN1I62VZ9MTHrGSuBERe1MW9F0yHasBHkMHaqFyWe75XzXLe3T/fHbRPinFMzSBh
cS8Yho56HCzyp7uD1uQAK/qW7nKdBMt67C0u42z0wrII04ha+G3zw9y5IIEOTnnhIJ2Xu+R5tt6V
3YIJVrVyAwqgH89wPzLSTToYdvEYqM1bEobuH5Uol6M/Kt8p4eLpLurqse70cjs1FVVF4nTw7VFt
GNRc+6ImxYv8ISuiuujBiXYNii3yk5hZ5rUe4vQiP6ZjAheq0DAuyoMDmVLnMRKP8qD8mDqm/dv5
STROa9jf5loelOf3nC9HcqNa+pV8kfQiR//rfBCXSbWcz5WvRf7jdGZ4LRTU1/JfN4hoO1c+fP25
ECt3/Xrt/+38X6/943ztb69FPj+ZW3+99j4anbOd6o+GfC3/5Vz5e8pn+3WufBl6nlsbAVd8ldni
GkfmX3/Mj1/2v/zQrz/Ox/nCS6Z1mwOVkwflP2Lygu4jgpP2NLvB/ym9/eoO9SWq4+xWOm3xagna
m+z1XDejmRs8y1EIERKuN0kuih7Zr/yfbOuyMTGmc65I/WRlV0a9l8MAnzjqLgJq5MlKE64HZ1Sf
dCPS0BIo938g6azgYufcPu8/lJowIeIhXskf6hBnr9MgnTbRtL9fUnC6xyfc/Vt5RZEXk2ByIQd2
wbBKJ3Jj1VgrLoXWiBdPr5YKyNa3MpumQxuib5NDwMz60tNZncmhHjaLpAry12wS1lk3EP0a8L3f
fNjV6zJo0h1K5eytj6QcNHhMeUNv+GGfQJZnbxqwvG2RhPZaPlk8v4TJqoqLM1jiZeq5WsxPVv/9
JXTzS6A0a7LI8DzICJqFhM+QQi4pd7Xj6MX3WnRhs/i10T1FW7Rl7u9cpMeL+5hJgHGpDKPfEG9K
sgBy7zAy4mrZhxgDrXgM4W/OPYd8VsDPcSzITOkqBHVzm0++s3HnXfIHBrJtjvk8bB2aVlUgfv+B
hsbOGM/x07BUqQvMJ+vzNycI9Wb7z9e/TxYQrB9gnCzdcVWsQmgU9U9qMbTYTpgIVsdoW9xlP0s6
zLK7MnPM7hqO3jfGtU7XdE2y2gOU8Ryasd5uMopT7+kEAJLm+nfW1uWqgIJ1QilUUfP/amMC2SpF
7K/V2S8th/F5aoW7kjpBP1K6+3GpIpTDVCn8tQUI8dwYBCJken/uMwzu8pE6E2ICN1DW47zv48DH
eUUoNGr2rbKW+5omUZcJfvOtaAPzAgRrQYSIS8SiU2bn+8SjGwzCbdWjEZEHim5CZx0VGVdbg9Wr
BkVOhzpEwaaUOH4E78xKnjPW5cEPO8zUvuLfC44hNUV6ZcZLHevVNuN5d1Vdtk/yDKh38b9MoXA0
/X1dg5TCmcuJpm3paID/w/7Rc09NEhUbS2+lww16YLRwVKOABJ13z8LMaE4kVbzFxts/DxZxr7wj
FM7K91KZvO8akS950CJ+GMyI0lmmfS8pS82Gc/WlcGN1VbidA6BfbIy6S29V7WDlwzn/azRHOtMO
T3Z0Q8NjO/UhIaVecJTDj33/bSjPU9OBLyORHbU9mmesZtjdwB6zclRYn4YiPwY2ZXvh9dFh0miW
+UHs7xMrionM0mZVlV6fJysPtkYw+ssgYTYEpaY8VCxbxVqn3nzwE62GTznvBfTGXvnQnA9F7WCt
4Se4FOEUqNFx0m0m1lrvRuVdIi+On6hQNwTwDKDIbSV5L6BermrXPrrCo4Y+DLtIN2x1lepYBVzc
DDPk4CZyFZhSvg+QqYLqi7qzZjbduRj0rF+BSESDHXr5kkKYw68/H6Ij2AGxsDZN7jzrRBccnFod
Dr2JOJaMR8Zy02astus0eUc/Z3eLQCGfU26mJjmCL6z3H7vko9gIlFOq5hbmp8ZaT4VBDZRgsJew
xyxNmsjTlIFFKPOJvJW+3onAt7/6LiUsIoOsq+5P/Qb2p87Sp19aIW7TZAr+2sghuFvUCcqAQ1A4
ZJ6qdfUwuAFR623jHqD2jcfcCcotWV3q0dMwioWp+nKPGmkNJsdR3Yx7qbHRSVY5qd54a6L9iGDi
VUeJdmx6ALNyaI6Jz4V1JkjOR6s4NpeqTRWVAGFI7W3+Qq0FHhGYKKrQP6E+uE9WAzx5CFV1m3nW
pxN8NBALxwrMEwvEdNmrg//68QgpyFsOx89R41WnlPpPbYp/Ah6I39qxGZZuIzA2EWO4MZK2PXud
le9Bfldk1tHmMJhLH3j6+jG2QDcWtXKRo65n4QJ7QrO2lGuIeDNa5QCQkQ7HTBGbzURhmGfbIaU/
Fyrij2YO2whAFW7cnBpNPPTLvEvFOmkGel02/Ih8duHo6FU37ixkrQMz+Wrbpr/ME809l1at3shk
+SH3TxpoEPQ9xSp1jGxPz3q80RQYAZUTRx2IaLrJfUxnCQV0MImYgf+zHDqCrkvX2fhzPkHQDcEZ
n2QRk1Brtq9cg44yv3OAU0csSeTeRKOb+1Yt1j5/9SfUks85okMCrhuE0xTDzrmPG65P8geEnPmD
oXJpXgzZiUVNd7mPuoEyb+z6czx6clD54tRLLxDnUA38B98ZoufYrbKV1U7zLzP1z5AgWA5ahI4L
IzB3uaFix0ai+aQGFVlVjW9+gVpyAfBMvADXeSkQ4eM6AUwuxU7KRyYo0zsbF1srPIrP81zgPkkw
ywINJBStcp5bJx2l+tT0qGXPDQRT77O9oG20QEBIb2DKM/EvF3rzk6AfdYSucWsWLopulVLWLMH6
reZOiA3mh6L7mU5tsElG59FkQvmWlH269S2ShORQy/P3Kkucq9lWDokyzmND0fupMdNXStjjIp4B
4nVwrjCT/FDMAT55GxvHgdjk3jWcPWKxYh3PtOfSULeNFqSvcn/ZR98igaCR1iMTo4ia1hrBdIvY
AGloDOj33Icv8jucRNEpHpr6IkesLb85mtuw2uUDIT8a8kMiPy4jn5tiQCCGgIDUivmMBAbBGo0V
+EU/83eg2P/0pqI0D7WZd1tXmf7UZ4lf0Ib2v+hpkM18upMCOaPYYdkucB0wtf9hpCQdleYgXP58
nMy3WhTf+imJnvDqa4dKQfEl5aOT8bOhsP2OOlBsCqXRd7UXRXtW2N91atrXyvMBL3sKl7Q0HK9y
Qw+l2YSDOi3lMHGQg0eVSA4BGPKlgYbkVeFSvCwMkb/60JKXDu/k/VE27xO1s0T6gOk01dzvLcoP
W/GVP5Q6+2JXaf0lqXOTYgABSOi1jGVt6MsUc/z3WqHPq2VK/mhZQbUl4CI/wI5KTsJN0HSDR7Vx
bk7Zya+CNWAW/WIlUO1caAubzm0KaKYEzuuZST2piGmUedWNCXC+g347B60NxQ4hBMaPSlRYCJDi
JeGQrKMmiB98jJ2E2iD7q5KWYF07Vc85UqhbOdrPA+SZFYyIcJmBXz6XwagQcMsjuUHlX5w0gQPj
7/vlQd/vBmifakxWbR4sTGa0z60llGvVWFs5QjPhPndkQw0+le35eIKGd1Lq/kGOXIplC644I1Ql
Dk5BGMOZxsRIgX5nN57+aA0sEYRngHAMIpwI9GpiLWj3DmiFTR9P2ltj1PDIOAHP6rAcAoLDAksr
EbF56qOHFGjr5SrowW5UH+U+Vj3vgQlSWe7CxNyDUOZmNZ9fNNw3k2qniEjsaN0lB3zPQOmNZr51
lM1VCcZuVVVt8ZLGsVj0KfdoiGK3Fv4fuOX8URlGEt7isllHk4FvFVvcStWGOXncJnvBSIyLS5t3
qeIN3uLCa1c+4tunhrLDtZ7GDSgt8ylNvG8OVcAHxVauYRBnc/7DcK1T8W1imbYuEfOufZaL58m0
cO304WEykuDQefw7ikJNi9U4a6AurvcKZlpSAp1qD3km2eq4eJj3M1MAuwIqKEtfLKBVJ8VuWeAQ
c/Q+OOQeuFVcnKsJtSzfrgNNwT3hMeRmza1aXfT/8pU3PtcfsUgJLFIWoZqEiVpM0/5+UY2tZhC1
S901f+0RLWAMISY+TEhFNwe9uRhRW18/DmigqBaIftsLItD6WlUEUpsliH7NLqtDm03+xSmnH+U8
u1L8AmCAr/0g1Nc/DGVJYcxUkKfNjoNS178HlOA38Ma4kWB3AembEnLUG10frIVBWzCERrUu0BGF
1TAsjKQqjqZeu6/5POuc/2AO8qTdBCt3PYcq01jnD5s0AUFtPXFpcq1JgHZznoLotR3MH3aaKs0+
btQnq0gwDFdNtTS0KHtW3JrrlBFt5WicmvpABEwCQaqbI6MymM41SCtLTZxzWw02k3TbhhDGKQ6Q
mO19KM9BCW+ftUCYa2sKnhFKnhC8VmeziUAzyYcfG6fSjpVdqHt1AA6yiPVYIXXNAgIU9qfQqvqT
fFSMAbG/qlsSsfe3A1lD2Nn9FHI0K5RWOH4wt5WuFW4txfghR3VqpEurbu2lWdfpwsf69u47ZL4i
bmwOurCzt7E/0z8rHkY/tWqm325xoWTZbUY6GkvZsrCGUlk4fdnuRRocLaTBP+AItdxOR+sWkPK3
94Xfbpoh9y/JkMfLce1CkHyRnwQ04MTdvMhVE4Hn8/4otTestfxHtzS/DHVg0ATt9BfV0+6jcs7W
/TWSx36dmZfCPg1Tlixay/ijoqx+8ltdPJfwQZd6n9S7wSnFc+/W5AKpibvyGo5mNA+w+g70DozX
D+E0QB1rV4PewieFQTLpjOdWMcdjMqioSApTfe36Id45ek/vbx7iB67XTmAN27JNxWtdmfkywyZ7
aPjOhsiqtjTgdZL+si1dQv2L3hvWobPAQQyjXiyon7dH6tXOAzwg3IYu0ql0yv2VasSUPgdUm5GZ
WQvphehcVAA8J5w5aY3Aj79yvag++cW7mmIiWvz+wGmz5oYnENNyLOpTOVWQla1IW7c10F9CNOqT
PCA3Du/CAvZIdVYsyv3Ye8PFFGv4QmCzLfI5+asD3IpAO18odARRJJjhgvsuupXc/DmCsoXdob9z
+SKt0YleWugoMOxRVfc5l18Lbp0+PkT/x9h5LUeOZNn2V8bqHT1wKAeuTfdDaMmgFvkCS8GE1hpf
fxcQ2ZWV7LHKeYHBgWCQDAG4n7P32mWuPs5aFAZ04NTHWcnHgDw6zG1eRO5zoHv3RhIdu2lJoxoy
PjX0MHkzMuXZtcJhqw5qt5YTbpVQGqJy03oiy+jA6btWYbfVxDZPLXWnKkp1tJE1ENfk0cPDID48
u3mz763RRXyv50uRw2jXiMTbEgnRHcbcqs+2ahbrxlC7J6+MIFUAOlyZNqISx/T9KdAjz44UKf+6
mY9pZYvaR40lIT95YS/JwQG3RUuNH8KoQhJf7Plrf/CzG/xY3C4BFy0JezxaqofhsvSa8SDbOxml
zT6Y8aextB6rJpULVA/GivlaeE/6ZHyntTdZmRGaMx3pM+nsAZfT/+yJNCTdZKDQ09T3CTj5ZZr3
k96EYKiIktRJw+kY5Vp7ZCn0GUxStfGjuj1GxKQdYco64MGmsWVm2aGr+60EWXTVtA1meY/MTH1Q
4lQclUF70ttROTaxzjImDoybpjLz3ZRfjUkxTW6qvqkPwcQGpnTYHXTJGzwZpUpKKNPX2TR64/7P
USFj476UvY2opJmCqdSAuUv2ZkZtdNJiBKusS4txnSInPNWOHU69meqxbRWJ6F+kB9AK/DaCot/G
ELNam2XjU2BlrxVhsd+CNrxFQRC9wEOndxp0iCnAaO75rfrSr2Pcq9f/Q4vjNZBQc0m5tCN3Ui/W
KgbKpWbQ/YUWld6IqMhu5j2mYmgtBxz204pU+iluD2O0CFeCENdbyxmVofCZhmzTmUt/qmx0xQi7
jOroOnNt7ZCrcXkf8e4QPKAizMyMR+zYC21SLDs1UwXN91/TMrtNkM8tmXyUhBeMORZfl9IhBUZL
GuOiNdWSQv90Nws0sbY99WuaherOGlxTrhI+P7v4d5SVj/IB1HrMEVTL1JAx4oH72CDCIur5vrC8
JcXMrUc9JyVYkitpp29aTJL7vhhKxJEyXzSjlXz9+QjKmHAKi4tnkMqqSKNf93HiL4KuCBZ9GQJE
7vsemVQ9fs4FBt0OenWtuvU29EN7O45kXqpVvZkfgNukYPUPgg1O9WnoBRE2lqvxiqCKF9J5QNym
PmaxF+3h+VXwqg00JqE2PPL9bBYaGgOScgJo3emoX40b84lCl+32quNTW494VqNctTPARpSaxSKc
sVoRG96mIQ5XfEu38WRU6yqxb2O9Ps2OJbkSPa2TRmWNP4NCRzUslgmActCyufeIuBZ4mqm+WVbM
p7LAGDUPdb5eXnbz9yVt84PMcnrDcIJqrIsNKVnZfdD0CLLSwE51HrGQfcecaNLLlDVoy97OP2cK
/flchN/w3ADrDKkZgCd2djQA1C3aCuUBAUOwmB9iDTFME2m/Nnj21khBkpOjZvaZr1y2oqFczM+m
GMQYjVkUHpFup/p37jBbrXGOQul3hkjrb94QP5PVB8MMPMnCd3P9JcrSeInTSXt0FVLOut6x7zKF
v1bwoqEmdr2tdBvnlLu+AXkJ75LqWeJgMaPdhV0NEEQJp1lbT5BJoVKfp8p/J10ftxWxfstEavkO
R74EauONh7FTr6MO0da4snOp/G4+/bEWLWgGC2lY0jThDmAH+3U6LYvKIBQnogAyt/PDDj1b3JAz
XBlWugqGJB4WSoY3MKjtbu+k5j7SterNUPNhZeSuQW3HGY6qWt0YvgPCPxysHGssKz3eq2PvJfRY
4+icDVWMJhQG2rzB4vPV1m1/N48UtST9d94tRQ+M1DdZWE8PFlGEJ3eWOVt1E60ynp5f5rxAkmmj
pVYxbZ5qU5S8zfD+ujEBkHoiC35TzbmWa/7imNM0VZssOyxJEFg7xkcYOGvwxkWOBjNdR4PvZOKb
LQO+8NRpkZSZJOCS7CNXeR0UqCx1UgERxXgGOa9UC+SiclEsjr4Mb3NPlugl5fcm0ct9OUFhidOx
dyHrNGT1YXU3TJv5WFVk/cLnSnZEyKTj205jggHJ4tpBx28vlsPyk2swzH3dY8EIYG0lnHB8zqPq
e2a+5CRMa2WqP+F/rc+dEN/dvO+OLWSvG4WYjr1RWc4Smki0GLkD71iEErCnA7A9KW299kqmCmbQ
KqvetoYbvmt/3eQm6T0tMZK9nww3ChHwqyAwR2an0XMsRPpUhqbYln0CnS4cXVJZy29FTfnas6Mn
OCzOqoRNv25Qz6X4hL+PgH/vDN8w7q1iEMSulmIJIMK416ZjUVo8Rt1onZzJYN019bhJsQUOrWI/
mp3SbFmCOYAhq+HexHm9MOxI+woSY5dALXgN8pRgDt2pjj3GnEs1iBaX/FRSw8EDKOcO5bdYFGBP
lhrFk0sHb2WvcFPd5kHjPDQt6IVWca1vUx5w24fxl0kv63jpU4KtgJh4kNGeUW+ToBYPSUrfpdKt
+/kw9XRvbzH/wM7Jo7CmaEsrJMkhsIxP+OO1HcgLKgFqU58BQywdr4d9VLbjIutyg+h0NoTZkiA4
ZM3BrIVxn3jFcNbb5DKfnGHNZAHypdVluK25OO6RY2bRmm6ts82JN19EozucFUWjSxiHp3GChviS
GmRQkEiXsxChqdyh6owyUW26abGaKu45Vpz6IUukg6EwoNrrOPGO1kewpOGnHOZNaaGiQXjIOIfb
ekDIzqKwGuNDSaMqtvL7pjXCr65MnkSst1/MqHzVasv+nDvN50GnZJdF/ns45tqnegAOMFjoVtu6
95YUPMNLOI78pxGZWn4ZXroxakk6n3bdEHVGPBbHeTQ/dt5rWRthWy+dDeJsrfiS5dWXMFe6TZmn
9SLSZGkeujB7KcNBIxbesS/zRmmpssh4cBY/j817Xgg+o1Ehpv48QRRxjCvqAKbNuTBDPXpmQmJt
GG0Tr/Jumllt/udw9vw0Y2Ntg9wToJ7izbzQ0pqpPwwBeTmE3FqMCEqUkh3QE9Aon13k4HRI62E1
VcMfyda2mnE1jK1+04QYt5yCHFg5QZclrrSx4FKZJhnpq7oWa3usqOHCUUf/jnAz/67ug7M1FOGx
5Ct0JxOhbgcMSct52GvRM4Tibu/bVfbF9DMXqbH6pHWDfw6mMJGCuHhLKu1jNtKasMlFL9tMPlna
QzFdeDsVQa3loQUXIBq4LkcG+NWkD7fkuI4XSfFo4fjlSZe+Bi1UFxccxeKCU5LGSl6RITSdwJCc
7w1XqpvUFgbG/qTZZIZhvNiZtq+92v+q4NRcqCSa3+G1GA9+QxWBtdhiztQQwvkSJJ5ycej8PqoF
QP0pakOYirtXJZwBxWKoOLSWfakc67ryj+NUfRiwpZ/Qcqn4xDOTiFS0A4HceoWePCYRfS0KQyVZ
dQyhxPa3SpoQVEotoVV6fUMn0SEIS255JYI9fQ+XEDw2Slzq5UKQwb2qNAx7RtQ3l7AiUNQFjk3L
oLnMhwIMXXvqbSSR+nvKlPpLmtfNIYhtFmnTEFhGv+qleGtaGi4lvTaLqEDFPzbTJs49bAPzWHhZ
cJz35o0ZqvVSBpmDvSNVNrgXtU2nZOVr5+ZfcfgZKgyP0FcBcJcRNaeUj7CCPn0aVNPGhRq8Namv
L4rWVm6YFDxrk8l/HnHn+8toOicmtYCdG29NUCpbXG/IkSMLAojwgu0oCIIOh3R4cUMimsgPb07z
WWx7S2lnwVPfuxV4Af15PpyiuNy5oDZW8zCyQ497SxUeDIBnhyzTW0rhhb8A6eBcTWg0Q/NlaBLq
W/md8ohY2IcDTrbfbDNzhJZvtYIg6uswJZFbg2CwNOykvTdyzCFR41x6GrTLljvWxmc6dOF3OZf5
hGHRb0WYevBMEqydqDhWXlMcAV5Qgvw5nvea6cx8GujOqta9+mj0DostP72dNy7hKbe9qWjcaoqA
ztCkoYcv626puu+VkFfOKr32SzYmj/R+3ccYquhOreNsGysyevEBqM0PkGHnL62Uz0fYqY3yILDa
7VIZvVb0Gk6T8PSely+mVFUear+zdl4LMHluoo0KxEvw/O5xHqKy1tcU/6DfjJ62aVuXhBBmGUhJ
mv04F31GTPhLUfFXsioY7jz52OD3TlaNZ302FdvbZoomd5YZnsAeFshYhznpnd15rAJszm1HZ1n/
70PzHn3u8uwTCfH3iwlt0r/8OlsjQcZGayGEnLpDHya2hRnrJZMqdBGeeya+OFj2ZasdxOTLdCq6
GCq3B5pEhkT6Z+WTIGihG7Y4zlyNv6du6AWpO171CSZpaivuWuk0/TLvdVQGr3vDtKeEqBT+/h/T
pz/8l3+MtqKDhATfAzYxAjR+nbFjfjEG1YVhGhrcPHtPPGYGshAC5QhMBrEdum5MzANZD6HJMmPe
yxo7uYTTMX86lnl1vhn78e2a9MVMwXqYuCjj0pRq+XBdVipN0D9HXYkBDGLvsbWH+sIMjwCCdOMZ
ED/66a6l2DUVdUmT1pFd8qLhfFXQlao9Vs50nkzS0jn9/Utgf2ysahprRbp+QiCiMeTHlX3T6UMh
XekuBB42f5WJ0FlQzKkuiRNyA7VYrSUoeh4wRNKlF57+5nrZk14M7fc8eHPQr9IqqsadtEP5pdb1
jLLPJUu64TTDE2agQhvockcujRGuq3vLG9IHNTXMo0JowyKoovah0Oz2QSTYtAsXEGTftQ+5kWnr
q1JADkiuWv2FB61FVOWPBCmNtwAuntUMGLowu1c6ZkwHFMvtl6l+Cb4NVaY+BLEKWqIPXh3LF3tL
t5DXTsNiwFJIGBEx0dMQasUiC+ntEIaQot+F2qnKhRHZ4l6zy4FLVJ+/XavjTlirZ1IqzEdV8hC9
U56bKmtuCrXzUeS7ynPtq8U+1cJsFSfDl8Fp4y2pcfxtkb5XW+Jmfxr/vQ50K7SWLzNAxWz3AeyB
tySmb98FkbuhCfCbdZf1QXDOe23ANAVQMtGh0XF96KJTHKqhUSjOoqn8W0MiCFGl0IESSbkRvae+
UhhZcUUOviRTS88iT+U0qs14qa0EOkQj/S+Zot5OluinLEp+/KRs6MIHiCTWdohoPNZDUELSbx9q
t44OURyqC8Vr2gffZwMcYBuHNVmX0yiIhFiLEeXjPLTsIbiNCDBJSIJ+mJ/jf3tKYRCyrjowTItE
w6M1tV/9rHNOTpGf5mzLa8rldCgTKSZ+HlBMkVIqRr1d39abmDzQa+XNxP4cjdzLsfP4m9DIqkMH
3vnuwyN+E4f1kRmjGbqNSxDNoTl5Ce2PhMK6zukoiKBeltSexjo5thLt2mySsaN22F+XqLZE5eo0
2nr2xKBKUDH69j3XCzwxvitOY9a0lzyT8WZOqgvTmpDpTLnTAfk8Vp25mg9TUCY4w4qZ47Cm2Bmt
qmyCoateBWkR6lSM9L32qzAC5TjDgYXbx+cwtQ8sw/GOdpaMz5QHD5Rme1gHUzPzermoRNttWEE1
e5mk/TYcguyB31UvZN3lOPqM+ibHhOcN+UgfWdwZhZ7S53UFwaO+OPnThrW4itE0cLYZGTByrBb4
TZL3RFvXiKbeNVC0i0L16ydO//3F7+o2/usNgCKCRpCXbWjUB//T+kbRxfAKoSN+0g2xmLtdWqJ2
i9V1pjKUW7Lg+DunGcy86To7PGAMxh2ojzeaVxwsWT5Y9Oso+1SJdfRzf3e9WCjqU9mQfT1HYV/3
jMIHzxMwH5hSsCGStTfz3nw2CKxn8mtDqhhkZxud/pnWs7hIT64GkbnvSm8+pEbsvcYa4mO9rT71
FM4vSdmEyHuc/ASJGEtx3E7WLjvCXCHbx8jtnJ3VSgRbursWkNcOJg3/Ds6InR/4Tuznj9y8KSi8
bbOhiNcZFBpfGSrctbwrVlB/97qpOCP1T16QnVknLOc6b0v05LIDlH2JwdIch8IK1iyeB9LSSXMb
UxIZZZZdWstrj/PSbfRSZUdcJdI9VIH+Uo/xXyL8QbOIpCWPKUJhkASGZeE0Wl3Hfj82yyazqq2h
qCHRsJ58D5qRenpbgl/Vg71bUrdkXiK2dURBi1Um5BIqyimsghVdHe8UaJMIWeFK39fU1nPmmgdk
uNG26Qd1Axl4eAXr+hrn0r1F+0Qd0aweBLFOl9AApmPalBmCyHhBnWIeA95oAMysJ4yexk8z+M22
Bs9y206b3tQqrmbeRJKfjmVdekCcHWCPIDmuLRKThUCtPc3DQqt/DKnbbQOCngDyB9kBwvHwGhF+
oga1/lxZtXHq4fQt5+NQtrJVr3S3I7yrVYtZRN3GaNppajin0h6INy4MFr4JXbJVUcIMMprmTpGj
iurxuShy76UL++himj0LVFt57qrW2eLsXcLakqtmeumC2FmMmhq9QW9HW8o0YGe30ngepLEjgrr4
5BdANJj0E9PWkcszkE+H2+omi5VuV8ZJdOgC0ZxityLRfMwSakI25kOT5Fu1jMUm9ANtZ6VMF37O
5Utd3toacBs76XsiVER/MhvH2XiASW/Rw5KXCcDmkQ88So7QGl9Db3zXWrX/2nf6LisbxV98t4tG
xXBUF7twgjcl0sCV/ucmF4O6g6Z6Ox9yVF8DYxIQhG2wypw2uZJzmcN5PY/m4+C1sm1kN/Widasv
TTF6F4ge5jPY2qXb5c2jE/fRg1VWm/nwmGQOjH3yDOy0qG70JPAXRmIXe6U1JwIrk4RBuPW6rhsB
pab0XtDFGGSndkDw0hhpYUBDmuiVlRJiaZ73gpJXb97z/tz7eXboVevGaxDch1aQLOhZ21Q9keNj
Ug7Xc68JIyR+9Po3CwPn48KAyydBJzbmYUPiYfpoYMtpEiNDGKg46lZNF4c+SuQr+YOg+ME/XWZv
me3deKYoX8POpto77fnTXpYUa72U7nZODSMRqB4X+IJIGEzp3AS+G61V1X1s0KHQ8MZV0KT218KC
fj7bSUS47G3jzXdGjGWQjS/htKewoN8RpBdgc+9+VHW61gajIIZiH80YOhLatm1AqO08jCbcginG
Q29+IsMsf3GFZh8sN4dbNA2JsJcEeiEeU+gF3VayThaDTGj7C1GnnxWoCrgSOxWcwqRAyk2cHsBv
3z0tf7M8dNRIUPCa95p8qAc7XPvCji5WY2KQmDadMuldO3vf5XZ3mPcUL+6R1XOMpWx33ZuPzWc9
RXGWJaQeQpabFD/clEBHJCVdcJb80G/8W2aRdLF7Id7q0PJXNpW8Y5CD6tRxlJ/UsnnjVtudW0mU
fSj0YFXDIdv101BlHbDF9xihkxhf//5eK/5jsYXQiJ4IpV9TGBrI6Q+LLcQFHd48reZK6m2SHGPN
HCqoC8veVY2zZxoQnebj+DG/9/DuDz0ttYeWxYk/9NrdPNLxhUaZdXIjssGC9onlZ3JvxfreFZH1
bCP1PWNTqAnV4StKG8zeCbUm29L2vAezlmc6sd88Pwm/VW5/VC2cNp5MYSDkin5UYcDcCFhOq4S6
8SHXRkA6nh+PW8+EqZKBUfiUUQ1bZMjKz5ZevXR2NBx/bsyg+TGU+SA2fRK9zSfbpggXleZsbOHT
EzBZZ+BONIMddGhrHaQEO2oBwsm2c9rbYBDIEvMoPbNuDU4yTdM1/tRBNu7ZldX2WhLNYvurion+
4lRuukY/6dJe7YNnh3mU6RfKhrw8fzP3rz20VeekvvOjHgDr3bzc4HLlkELoJCeE9+59oTXPXGqz
hVAHeZiBH1Ye4eZLPWdNGh+36nkcm5UDVSWhfaWSu6vnbU3FTN0bbWZ9vzopYn9EB1hK7V4l63kD
RHp17VaDtC52A+ZVgse/69Fwn1Rt98kKdR00ia48wpIeVwPi/ttmCi1sklo5BpC09wPTFa90+50C
R/qEY9s4m9IpT2bq8kHqPQJQpnqQ2hb+TU5VcC41BbHPD2asB6a523U6V4jm4GfWo5dZw2/W0f/h
IeLTLRHSUVDQLYS0H0H+UcASMAensVREvacQre6VMqOKpqTWo6iEcZ5S6rNKmo95oOr3SmLj29JJ
t6tqb+NT1rwLvyUmsq9xKqHmiNopio4NFc9E+stZzDWf0dtWnBCvpBvD6r0NKefewhQUhIPp8qYP
ZP/mTR9v6omzaTLJXw6ZUysPTc9CIQvGTylMspuC6jb2i9A9pCymFwVd24dAz5xN0AoTp2Y8nLnU
IOSNjGoT8V1ad1nAZVU1AbIS2OzdYiizo8h9RLcd3UDG6wBca8kFR/pXPQrFoZ26LDGBlg8YCtN1
5hvRJla+l3E7fMIw32+UWsl3Or3wi5tSB8ja7/MHs4q8fmMFKfdvQipwIFx/pGrqnj+uefv7q5Lx
gSKoUfGgD8na38QGJqyPEkhd1e10DKxkGWiq1+w7AWmubERQ3A6dnm+lCMSq75rxzJVLPxqsEQFT
2v0zaTDPrGysb4oBRLPr47f5oUkb8VCHgI6mhppgOtELxcH6GRWVtW60Uj0KzdfPCpPrleGJ/E1o
3kGIxvoW5emLH/FQ1xp4aKJPPcvhbmjHJ1bz/qVKNO3pzxGsFH0eIb5ofoNDps/6oSxmQIhAauWY
Oi+OBmXx17JYlcme7HGDtlHphCro9xDJjAxTIjZjBVyLo37vhTsoe+E72q7xuxtd0bm0yrFdWSEW
i9aLzHGVhLG+o82gWaRDarC2aW3Q3542oc08knnFdh4B8s1BEophAGATv9GAwm/189h1d36k1qbj
DhfNfpxy48ou3Bk6BDxRty0hjwF5qoEzvtcl0ZxUgLLzvKeGxHubHZq3nydKRQvgvRgGumX9SIWd
BYCRBztufNZ6HvrMHxeyj4aL6an5Q5xsKu+ldyT1ZOK1Fsokgpo3SZqPS4eL64L1RvKUZaSKxlpn
Hmp4ea9xfYpc2A5tp0QnV0sRlaugawrKS9tO0lciUg7xNlWf85CW8RLEk02leCI8mFV5FzW05Vq0
TPOomvrbJiQGYP/1rs+DgNwC2o+0M4qlG40jESxB8NTJZqsU9vCcN8mCsiMcG0EKgiUSdc9crt/h
mEDvSDxw1Lv5l5B7KrwGy75EpRfsm6CJ1/OCsFSpFm0NNG4rUcl7a6/OUgElk91B0bmlXVtUAyLT
dZZM+FOyQl2Y/kZJSCoXKXcyYeRn1CHTJcu944bq3tFcT3a11fvL+ZiC13Bp1I22j5q0yRD8flJa
crq2xKgOqzk69jo9LKdQWZ1b5CFB4mobSrmkbYGTqBka/Qi4uSgR3kw/KYb8y0+kc6C1d2MZwy9Q
JU2EsNPDrQvxJLsMcRgsMJWPS7BU8mSIML4nnOHzTHUr+3EBTDIYnx1sOAsl1wyoF4suImloBm81
8ZRiMbcOe4P4zlllMW8sS4L8oEJyVV78PDFn08ERGg9m6O9H2zyaYXPossEBMuomBn1WSPOrqjT6
LZhr9G5oIqq0OqleqX82QrlpeDs/N41bLicZyF2uUR8KQ+azEMKDey9S3F2hkdXzM/SlmHBdkhrd
rjTUmzEL68NcKAjS7K4Ja+1mHoUuvVPFytzd9aTVFAvLrr9HVlhdsCYaJ1GPiCq7ovKBBhM5LLsm
3qTRCwJT8+TWA4L9OFnM5LMiCb8HVaft56n5PElP0RlEYG9PVPXrdaVXct1Gtrw1+8hamarKOmWM
5a0rO3kbIU3ZYXHooMv++1jfaMO5GWhE0oa6loWV7KQo/qpTqGuhv/dXqVawF9jBj73pmJdOsudq
VPfEsbLGmAVBqqijZaZ03Xoe2rbYWcBWd1Wp0xubI4HmjTr1MMK6ORJgEe9R4twEnQbh6H9ZWM7H
hmgkMdHwnjIuTyzwYHp1fZ2YJ6tKgn3Yyo3l136/cKeouFI3PhVAc7fzSKIiOeu07o/XyZKiKN4u
DbIJgq7qz4rX/dibj6UNsStFZxzl5JibbXPzhioaZNQy8sH00HiU5cWdm98lEodr2e7vb5/2VDD+
pX429YVonUxlYu6V4oODwKKpEISOyJeSJtFKndQxtjbSwE4Q881imXmIJp6Jjm4l9NVCd5KBj/m5
6ROutEPyNbF7ZYHNOL0NkxwFmYtKUKhldhyE5SwoW7QLq627Rx+0DYhrKzjHFi1rqqcNXoqkPmh1
/k6Nr1/W3mC8Afq4YVVpfIdQS8diVq7wFIkSwJG0u51fje4dH3WaaY59wrOt3OFPdu/ydEh2HX7I
5Ty0tTph3qhWhx/BEi7J811bHH8MCxAjqpVfj+nK0B0bjxBOPSn0lVFI7IsdjhM5pY9rmf3uJ313
P9YnX2bq99jRnltYT2/0Bkqw1QRhYCoPNxHVgrMz1s9lqOjLzA/Em+avCYv335TarPZ212VMpTis
EP1CvWW4J8ykPxQU/OhhmVR+/JC7NI60eHye3+v//tr/P+89u72+q9W//ofx1yznwub59Yfhv87B
1zKrsu/1/0w/9ufDfv2hf23fs5vPyXv18UG//AxP/eNXrz7Xn38ZrFPkUcNd814O9+9VE9fz8/NH
To/8v578r/f5WR6H/P2ff3zN6GxMz0Z1Mv3jx6n9t3/+wezmL5/46fl/nJz+gX/+8fDV796/vf/n
j7x/rmp+2viHsFSwAUKYDhd1h+Za9z6dEeIfqi0F9Xhbh/Lj2Eyh0qys/X/+YTn/UC2NKReNoWls
mv/QgRoSVcPTTIk15h///n9/eVN+vkn/lTbJbRakdfXPP/QPIkR1EumSpcwqlecE7PJh7obnJpSR
o5erEvgfmglatLU2tPva8rXl/AW1sB3sitlk6Bv0nCVpKhYJAWu7dFc1gTdVh4OncaTRLwJZQq0N
O+MSmToTlgQXpdY21Gql7TarWtgjpVynhAIm42Pej+0zeYw4F1UsYIQx4ugRZ7VCtUYSjbEfWRid
7aD/beDPh0Yu/zV1fBt6jWkCUkKq/OuMNcxVmespZDqzxzwU0rA+ST1uNtRckoUZusW+83IQnIP9
qZL9Pmpt+4m6v7pzouA+7qgLow+pT6lf16cKGR6qbUCSi3k8bwLVCnYdOP2XwhHvqT+IezQU2kEx
inytYT76zSR8/ov/cmWd/iMkcwhJLV1qNlfXX/+jFP042UmT8hjkIXgt52aoA20fZrncDjoxTkA9
Q+TFsbs0jGTY4Qu4tC3KnD9Lmdd6Zmt/QrJFX8fOjC0KCIxYCr7XmQcFYukoQoRJfl+193YBG7zz
vNtyFEz9nRZgVGUM56wmj88sg5tSjuUuHpt7UAPwnvEbHAE3p1urzV9/NntBl14/Flnd6TfUsReF
FdqfmOW62Axrc4dF5KAPKAkS5P4rZxBgvVkrP1eUnNMab1KDyYdoMaT/dtdU6wj70UseaOcR4tU3
OMovtKd2f/la//ga/fVrgzD61zsZrzdLDlXTCY0ixAGr/q+vt5L34Px96oI4iQa84zLBoNPhAR3x
rC+rAMWuSgzCfdDbx2LqRkPaUvb0H6NV06AMbQz4THWGriTS6viUuaXeLPte7fde0rwMY6ueWFEF
DzkWJIjdsVgEk1vCVrRHw+yecjuSRyvAYDPXNzvPXBOzvJ5ToiZ4xaIrrW53jY6igXPA5FMzzc6H
3VWSGlGNQSZcLhPbLhbtVDcTftjtgSh4SyDe6uy5x5BI4ZQ4kCuLLov7tUWLZx+YsdyrThUgn7SL
2y5slvjd6uPsi8R53q+r7Fs4klzh0Vg+2Eqo7ykzfm0HwmjmjjYagwRkQkt3MFSWlsicy7xpZ1kf
M4McamjafMqgBK2yxhHLtvO+KGbiPBDdVywbdaA9EOVcTlQUvTQo0fEksfGqV8l5NoQRMKmxusyd
raIWxJIHMOnqsS22tSBta76yJbpWbD1HoOWrhUuXxyiWOtKd70pVPfgJ0rpF7xb5W0AbYhuW5lMT
ynrfOb1xE4f2t6r2FcSeJfqLgha05b+6eeWSdEEKlOKnw0GvE54iRzaMlK8tUaZXMO4fqibPX0DF
cqP38HPg5h4u6kBXdIFR9C0CwbfMey6cYWYipvC7aqsbOikzdW7dSm1tgXRYaU0MB4sSXHWIo/EO
ebRDSQTQ90AJ7D6z8test5NPTBDTlZe3yCSB/WET7Y7FdDy1JLR+a+g2vYdonlkyLuoAtfqytIbm
gBMgf6bVKYuFapbmovBcbLRT18syX3oLGjPa5WbHmg5gg6+tUPBBjce5lFByX/74OguEPibzHbdw
1U9jICkggUO7Z56msjTAgliML1im7kTM77ZyK3YXrFAxNOZUD1h1aYeI/lKJgbi91SgCPo2tT2aw
m4SPgc96AOvUxqShuA8cmgZIAOOVZrrdZ52Sk6OG9TqB2XyI7bjdjpHhUZbn3jYPtfHW9ShuIozT
n9I/H9CkenMx1eFxlFJZe1Vco9/lm9uk2r6EVWUPQ/rJMGnNRSOaJqs1+MqCZoqOUeqTqxnaD2EZ
FXtL06Hn6OrFNmnMXhU90gvi19ggWyQP9PBSG8o2w2WxRgXGZWuyrFSoaQZDRsdcDgQHZHq4SAkS
3hZT5J/Qh4eyyUex0tMUw+nkKQkUDbbJ7Fnp1fBrZtXeWRl172xt+HbWvsTYM+Gge8crlrZaaJv5
CtITAJIZQ38LxegquJ2ltKPoymXJFXOTJaW9mh/h5zFTYjtqyndlaNxh0Vfxiiude8N92b2Z95oA
Xh0dX43pu/gNOtmYSvy/3NSw7hk2XiIMdNysnek2/heKg4DmjyaCKW3tqSn9avqjDp7IU1rYZ6ju
zf8n7MyWHFW6LP1EmDEPtwg0K+aIjMgbLEfm0QEHnr4+UFb/VX3RfSOTIs/JDEngvn3vtb6VJNWv
srH0Hc22HhTlk0Y7O9h6EXERVy8k5S00w3wNGetha4dCHMGUrHHE3dCCo5jpg9fFywbEToS17ONR
SQM7BqcT954JCDyFywUAmUPihSOgcWJM3jDhzD1/ziQs456BXew4B2JPwOjzhx+EGSZwzhi1ltYx
Sdrx9f+9+2zOkP/1udA2tVRb1ciApZrcdDv/43OxK+DxU99Ogag4WyK5pjXaem3sAx6dcYMwo11m
Uj6mwtz1pl5xNSripXFEu6eRGJM5vM8zYT/jJOt209hahxhz4L5m+oZLdJm+ZzmIpkmo+jqBwpff
lsktkjaNFwfHh8YY8oCroD9YEcqaHm3p1XTo7FdCM64bmmpJpn8vaef6VeR8Uwf7YvY6huf1IdfU
NkyGHI+lpriLz63+Untt+2Zhw7xQnLRAlfTlrWsjtDqseturaBzVNwUvrJ4XhJ9Hqfo2ihq2SA/n
EIur+pbMqCeThZkg+QkI+9epu9TBISeLsdy2l/AfzLb//xQElvZ/RfNSjdsuRDFPt8jn1Rxrax3/
jy8FGf/gKAlqAWdbGBJY3Fcd3sNBbdnD2mwZ34rFbm9IcOfxfeGM/eSqKkL9mP32nvTS958qbTK+
xfyvZ5QB4opQX8bxtuQ0yJqieY1TDNN7VfYGZEMKKoI9oktPZs2FxNIltegxojtA4xaNbDdcgisL
QJNo2Y3GPM9U5ZBeOPS3vWJdGhOfSC+IVI31YtdbXf+4yG/3X4W2FUvSoNAwdJ3Xom2UnQQMu+s0
r0W/SKkQWUW/16vR/oQgGMpFH38m6fjUev3vCvXfdbby5kXvsXA1bDNOlj9omazeTPgffpwP+XW0
zL2yrMjPVb6sG7URtJr+IGxCiOOOtAWxEDQQebT2PCIpuSBAeEr+e3vV3JXZcp2muN1nntefanIl
jvctu89UlxVSgS+UmglW7aWlSPO8sFnjCMu2tPdd1maBWUgUR2WK9RU7AuFnQ6gWw6PN1OC6fd7R
KtqrFiigoyh+z5RVt/uO7jDBbkpAgxuvwxpL1P5dk0CLqk3kCuQRoLJKnuMRAEKpNfZO1OOEEzru
H5kvOGcjQ8AdIwZFwPrLWOfGnEeV41S5zw1TXPPkunA/BHkmW+WYldW3fK5x2jZ8hxk1RjD2ZK3S
EbKPld11JxshbeapKb08EwSLO/1K4M09CXv5bbTArcsB/qVkowMlqHhGcL+KEGd+blvCSE6pD5vo
YQTUPEcwk7bLZoPw97oR+fe3XeWrdBdnguXPKlLoVTSx6SJiGnw7JSN7JljsHKvwtu1IR1A40Eq/
d9u7bv5edJl5qiT0uBYJyG4btaFy8R4zuxkv0FMeqmpcZ4fFkoUM3IGcQ6+F3TpZvpl1LghaSRue
PW0tWLuFANW0G23fWXFDG3Ooa7UmnFilWOWbVeCtU/uuN8r2YLMQ7e9/WgN3WZMUda4BPUUfLwTM
2EwDykEmR6yODGKw5FYQgT8rrHVrX438prFrj+1CccGJKL55ZY8Bkpa/Nrvwn/U++bKNbp9kC10q
DiudhOlNYfxyf9DnEmFSs6djvm6hRrtbCGV+QIWJNYGhwNaFisHK9Bn119KqmDM6hpl2faAhCxFL
upftIkZGVF/7k2LVdJjrQX9JcOK+54ml4bPSApqGPb13p38i3aHbWeYfOpjVj7b9TZqnfWs0Z9zH
/c/CItYlTtJkT1OsCO+9ZFYsQqWYdiAOGcVPI5GBIs30iB0RsvAWdV7PFLlxzeUvY4+dTtf2rLg+
KGfzhiVifnAjQAp1L7hQphSFA0aDL9fDau3fP3sZi5Nucb915Twdc7HA/qs1sCp69eFlGF2tuXnb
aIQlmtNQMYZTXR5zr2HG6Wkd6eqWawQ4UtJganvnuIEjujl9B4/9m0goGhlmhMWtIV/nnzg56eVR
ppUVepMROJhHXjhBTOEsrGpXEVx5tFrscJtqshid58WpXmhsH+m+zR8jGL3NM6wowy8qLzbJIQ8T
25U/wXp0Qe2In53KKtNU36dSMJhoyeJVk7QjcdZSmO725rCrNJcPwBQKYuJKNvNzrXVjODfozMg3
+brfYlYGXMRaC/KqKCBJM3LJxOe2dyzC8aAj0rW8byWSj/0e3ccvRB68Orxu62iZcyQuHSPZy4i6
el0qtfFjUZFITRkRAyKlxVHLxHhoB67AKRf2WXKXhwv0ge3MM6hOfFVqPTkoNmFP6PQR7DM1mq3k
htdMfV08Iz1mjfmWMVwOWdGAZETVu0dgRdGwgt9dV+Mb+KIfpl46v1EcMQU2i305ewv+DMROA5cM
TLFWvhiu9eSYtffp1b0FvCItDm1ku5/kHt1sBBVdaZd+U7vpCRY3umPLaR9JauC3YNeIYku9zIlj
3raxAe28kpOamb1NjrpwLxf6tbUG5UNR0XavuhzQ7yMav3oXL3b3hYRB7nNvtvd5ZECX071DanIH
YbQz3vHPems4ng5LyMIDyb7Q638GaMvwX4wD4vFfeR/LUFlx2HVCdUTMX4/7VnF29lDZL/ePUzp5
uu8nXb6UffOomcsb54NXMVXNN/j31S7HNHVxkkW5DdrAIQAZIAHtC+elmjzWUyOsKCxZANzol1uI
HnMXjocSlcmxUtIwRjbMLz4q39X6impFf+Z4yTnByeyPzezizbjuWtBOaO/9HrOGPyKvNXZ5Rxhi
ba7qKUK8gslIq4vXEXZkKJgXV+P5tNS6n7ajHV1KLX7aTtVGbDxihfy0ZFUnQSoAVRDrSTN5Q3Z7
kXeMs/5P1znfhdamBI/BpY8JFQv/80xWzLY92/nDKXW66Yy198C9xkuSpH9lm0DYgSf1gvTLV1Eu
vukoE25aorDKrxeJ7vZpkBsjqjtm7Z/5uxML67UWePvpQ6I9EWgUoEU+WPNc+w6DzgtkRdo0WwNT
yVpItIptPiZGvZ7oVlIYwEmH4yuqgyUuf1FpuRcNuM2uhMi9qwaQS9txp/4/Zx6NJLSdSCDL3XfD
+KM2/ZjIOB90Y/5te7aAvpq62kIG2VC7pAs5XUYeX3LwF+F9R1sXzRZOWfrcYE49yVZbuCrNytvP
mfD8qXDt0M2T7t21kt9TbQycY1gpmsh5ZlTUJAEalyhsGGhBWReh4llj7DdmF4pWEGbpjuZDtnDz
ZqS4EY8j4WCnH9jr+je1XgAR9Z53nNdmhhopf5iP9sdeca9gDOdPE/6l1drfan2VGiaE6arpDK7U
UnYDCoeyct0LMUE47PvloU8Qv6rcqMrS4ZiwroWhgUKUGdOw7aFOnztrtC7EHWhXi/yB8L7aCcLM
wqT1YJPCer3mc6P7xjS9uHm5tx3ezEbSQKBZP3BUsM9lpGC/HZVbbtB4S1cXax3HO9nn0Us5A7zq
WneVtqXKh5tVWWBHo/lkZ8h2IbUA7DAy52FscxlMzDPOZtt1L5odPXlxKMitfq8FtOeIo4FJ5hTl
sBufktYo33qlj4/NWP6MVEJDWzNLznJpnc+8xQWfYWJc+HHfmR2oFlfsCsuuPpAYbgf3XMlpudjW
fqqt8hlAHoCJFfI26mpFw4V+XG+OX26aZ7eevnMgCoeuQ8GZmp3COTZWx4y0NJUzpJNHseoUWm+Z
TqOcL9MQ17ftoXEfIFD6TS/7IB5Lm5unXXYaZ/nOstrjVuM5Edh621QufMpoeeIBJZdTLwAGqubU
eTDd0EmxQc1W3IQ2COuHzLJ/dpPkNzTc+aFevBIwjaBhRm8XNF21BEU0ZaSjErSkzvMvZpjddemy
OixW/ce96iudnPaAJDWol3J9IEVn6721TXTtNHmj6H23IyRXLTaZj5bQWS7jd7dqipfBA4qZzPsO
RfbDRmGKJMGUS3xtFbaajRZNTyi+DCPCyg3hZepJCy9sBSI2uTa8RIVdvXW4rJ1BezOFo73JtHlS
e+Xs1h3UNrw5ewoV/WIqturXcUJtTATckYNZihVEGQLSOpxHQAt9QGW1Kjjc+J+MYPVpMMvoiTbq
iHldD1qubb33+fJPvI7zcLrmZF0SJoYauIIvfug6nJMZf/utsbXPrXe7yVWt9V3VU/IYp44NBEAF
KLZW0TRGU+lb/CX33qnXfqC2yl5zsZ4tPFu8oJJM/F4gjLdXGd92dSXiCCT7OuuCGB4jWV6bmIK4
mhZ5wlW+vMq+oCxeStjQES9JKwVxs/To/2hbYRYtymOsAAz+IipZ2W+W1uw/Zte773XC0ov5lYT6
wQbV0nrGNyLLgCEopDLCd7kPj0xqq4MH0UargfXSbCQApinQ/PpKWdlwlhGr3aX9c66Vvtc4P3rH
KU9RUp7kpnNwchcH71Y2dYNVhRwf47MOsYmCU3ASWBu0I5gu2+qhMxi99Q1Al3oBRL73pJH7aV87
O7XlhJLXy3TVlFYcRTaRWDrZBzeJvBe3dks/UvL6IYL9QNeEFkeyRhQlC02ehSsUB4w1vajOFD/n
ae7jo6D6hTZOrjCZ1nmbkE0vspTAwWp47x08cJY00t9D0u0qITNc0tVwbVuzfGrb8bvr5cWlh5vn
SyOxXimQdkJC67p/DuQP4xboNVh+lEObi4A05XdVyOLUSO9VVYwmD3KU+qmwCPxY8sPk5J3fFnr9
0Fv5HxMd2NO9CIAQPD3lBAl4wv4hVikdoExWBhI/dpqJbtcg7PfVU5sbw2cEwBGph0OuT0e2yNwv
ytK4uTiq/c7igq3zFp57ovyMV3lZrDRvjGLKC1lQj3cvY1EOjn9Xm3opxzsmJ68Umg1wPqSG9sik
p8XfRG+3i/eum2fh5mDHuMe/4LYtf4qhvfVQD9lLt+sVlRrASl2Hhb/CVbQGMMKAIrhtMerzkrbV
TujQt8x41EO0acCgKWkcQ5p/gS+98Deqj3lmYFNISmqriHYMGK+wmaI5cJcIFRrtlbtjKWK3CYZ5
Mjmy1SEMCQ6h23+yvkRlB/igSiOkfEj+bReLuUGFekri6tQLBSceqsq97JT6B+ipzUqizOUbktcf
Mc1otymitUXoonwdqg8IXgCHZt7+4gixmwbLuMGeNKEFjsaNHG3tgO/mR6tJ5D5rbN32bJg98jwW
tSX4Y+6etw+4L5Ron404hy2EiLtoFXdsD7XjHqO0Xc5em5w1CRxtZ8uaaGbzUNlJRauWxnfnAu6d
zWYMrDXR2Na1+t+BolrlSb3jT10OAGLTwWiO4huGkYajAGeuz1xkO/JXWDH6J2yQ4gkL+YRw3WMi
ktHPa6JhevDSpUa1K94np82+tuJlXtC4tSINUstIPnIGEtdSzPVOeKryyRkstG1CqnUk3Hnldseq
Al3OG0uvC37n24SUjPCWLrk5ffLvIdesS1TU8WOaj99Jo8X4xJFZiGh5ug+xIrimO4l4R46wr6ai
IHfGNboPZphMva31JvNmDPPxUl/ocHEJbU912b+stPJZ840kyn46Tn8cKDbpixJa3Hs5WXRqVFwm
ka1g/7k/Nos9/xt+xJhs6Kk+E7dJTABPMp2WEyXdcybr5KxanrHjuyGG11mjeb31Yb6XgXkLIBOS
hLLExZOuZ8VFIPMN+2xwIbp3FaFHeXaOBNlq2/JhkZmW53koOeegQFuFlfFH9W2LQx8WJWxcsdwS
i+h0FMe/70eSWDM+NgFQtGK0LX1AMQMCEQUiLTi4vm86zr1zrWkfTiWX/bZyOPoPr46VTztfyEha
f5xHHdHiWz6QMVsePI3oIZ2y4Y+JvCzRHPlVSBucql1PKLsmZ9cqAMjZ6R4MczAvhL6MR5dm5KmM
Ne2Qkyf2UnTsfpbaxr815SV13T0hBO3/aOBMiauGZavBOJKwM9OFpJlEqFmwvdTm+pqh7ADFp1Bz
j0jLAxtbWqBr3H9p0V2kxYW17qt1Y7/eu4pyYZDiq1lxxAGw2xKGZi6YCdfJrdIjNyhHt9sTXRvB
gfadtVBlnJ9hlOzGXboWry5+/LkhtUvJFNXfGjRMJzFEDv2rJcE+awRAMHtc/s04yzFDTrYNfI0E
aahdtITN5Zbpb/0HQr3UXcdhV4rnGO1o6FrxeH/W5y6pe0yZATgcqfvN97IgMcVNk4M+VdNHjwoO
4oD9a0KITWqYpYEkwNC0PdiLR1SzZpWBknrGodLr3N/aA0ZbjXTttU9Pn5UXEk/VrryNOofLeUya
b03Zvmfr15rxfaTSRki67rlNr9GVX3fNub02fZe/2qP7RQVFiTp1w0vSaru40VeLfP2/nk2T6wu1
y4NIqMZNU6uY9n9pxPD46/32M8UDRrweKqtBPhkTkHianI8IjYpH2IZK5w7Pg6EMp3sb05qdCwa5
+iGFjl/PWVuFFRbDsJhRqixG1BydeEHXuh4+EDFp10pRfzme0HabpaethspfOqlfEhXBpOmQhAH5
pD91MePXjRBVqna9u09cXQnOAwHrzqBYO7Vg6iieyYOUJH5g/YAvb6yaVTQg2e3enWn0/Jquhz6N
0jrY8re2B9WZoyNZeVSuREs5NlE22jqhNEv5gP88eizlIt6zVH/O3Uh93Ho766t5IH38fum65qtt
D5ec3LoX2JNHSZs83BZzpkNlwKTyefuRY2je2crzAWoncwQPmGI0d8XZ6W9ZSQw3K5pdsbIzzprm
KD2VloK3xTj0U5I8ba3W3IuWIDbRS8crCNmbGU6gXrqkZlQ/tF3030PfrfYgo66jn0CYmC6m1DeG
Xt3HBgfKXJBP1dl/zPwNjCsrKd/Eo1sYVjguGt2mdXJB8DGu6gkpXDlkf8gkWC2vUjlVU+wGzWaK
aOqvxq2MCx2XTwK6omvlDXBZNK/70Zvadcyr6T0ujPYELyrd19LZJXZ5WFIQN23h5d8o+gJdzyF6
l3AQnbIp1EPkTftO745bo1bNk/q2ROOjznkyHGVfnVx7scLIAKdqlcLe3z//VKx2f5fese+S8vNv
97yviJWnzIfNsLT5lGIwkDvOnrRW1q/AScwqHGYNl/WiulgklOt9s8oUkwt3hZIsRMCXtiJeUSZ3
B+758jiuPO3ZZcyY5RapWqkCMseR1gcO/uRoDVoS6qWRv9691qn3ALryE32rcimHqX+p1VHbO/00
dqFRW4LaqEbFuI6CcYb8SPvJPWw0A9rUySMNHd9G523MVRHE9FxGS6H7mq3pypARH0G2r+wgZhfC
bfaoFknGiC2m4Nsp8n7p6+5cHbcLl8q98BVCmSuTWMCNs1bOhbEnLgGbRqKeGNXPn2osiP9zyVdI
JnZWxWmawBlEeqL3xnTS8wAAmWm/Rzdf3DjvqQcls63rUsIWtlrN30S1VqSNJyedEWm7uc176Cmx
lXk66A3Rs9rc/1Fg5v5WJi8szOlNJHTfbOQnMslNRvfILwm+ZinO6/awTZyh+f9R48Y5dUNn7xfC
T04SbdlupDd8tdSJYE+P3ZAl54uBP+Qgu9f9/4hZyqnbV9BXrlmj/4ikzhpWcUkSaCYBq7rRM+PJ
vQkmUanM+M/6ZBK99i2O69dN6fsfue/2bPrS2nOKhPuM8lI8z27+kuBKywkBFFwXdaSf7GEEwWhb
p1Ibj3eXXJv9kU637LdXXuP9a4ehVJn2QEM0ivvzdukDiZechaRG6ENj7S2Ba9CRXXQhEfyXWVef
1hyjqerla4TmCJ1FzdSvUkLUK9f7lw5PTb9rfCJDFDsltps9YYLYLZTJ2ZdtBJp6FUQPYzrsaUZE
QV5pEXj0KoOw99/PSLSnRZkb8tw2H9vpfXtIUYRXaEMeS820w9xNmjARmY5Dzi5eDcmdCf753aox
ZRRtZ75kS/+3ohR8K601k8OhUu5VPNfr+MjrDzNQtZ05pMq5XduxhWxvNJO0R0Uxb0Cv7J05aUu5
MxX3m9UwcrFdcHKK5Ef3kYPq6u9pKVIyJbQ4sDr1o66IctkaLnOhA01LzSPxm9WKfRYcTlc90DKW
rICaut/w6SxmDlStLxygpl9Y5l8gSQObXskcuXS71yGL9/Wa1k2YrrfTNQtxQq2cpV5352wTD2vz
SKgFyiYau1P9sOYS7LNIKsGgCeSALZPIJkFHkwJOvzmzcKgchvKcmIZ9GdJ4CLpBP2zVySa+SvK5
xeOJRspjoh5oTNVvjfds10gY4ZZgDBbOK8Cd4eiuGnRl1aa7xWIegJhhYdQ1AEl5a4RCRvFrM7bv
1noH0t9uH2tMklL1oJ3P8hatGpZy5aISYFT4yLyjIxTh+jCx4PnE+Ey3BhNt2LqC1Bm5aBe0/7QV
W0/88SoQN6L2yBAkDP6lEom+j1BcEf8Wcx7cmgW17P/UqV5c4iltTtuzRWvXZ+QvT4nxaZaYZmDP
OWI3d35SF4KxbaSdYql2QQaT8Nxjr4tLJEx9jQ9/PwyII8z2q57NPz35B2xVv+2CRo2iuOcRdOG/
See9LSYkLZ+onK5L2+nhlLXGc6FT3Hpt86gfAM0x0xzBtV+iclaDXI2dIwfQ6hE/D9wZt80O3uTR
etay7garsj/IwfrTLH13g0sJ3glWMAfFtSFcRHC3N7EgjAaQXrIyDtsAlz7TREOYBV4mq4JunUSa
S6PsFQKQd/lgfW4tz6FgW8MdSFo3FcPWiyalDmRhpjJkld6DbcG/vSu0to4CdJcuaDn076xKGGTD
MtP2MizrszYVD4RRS5Ba+fw5TkSszozIQMG4l0410wcwOftt+Sc5OIJVSB7DNsep5W/p4kDcSGa8
8Ma0fNPXKQwvTIbzR9lzSNu6gBPLxL5ekDFxCZwryZRi22SksUyX7WVT0QweRuJ9tpNuzttWs0Nc
Seu320fXnPPt1XLL+tLGZbjIfnlfFpQr6bQUu2I24i/dINEJatCw2kOMPdkL+sUhHmSfLlSjfWFW
QZeM8U1taUTeb+t2FO7ZVNMm2jGcl6d6xJu0adkYrRA1vIlCtvqo6EARRH83ZKq9FPlLt5jTqa+S
caWHW5xU+t5Xo0a59fAzd0lc7s3Yy98tySXlYK0PM6jUuONi69hrTPYn0D1P5hrBZnayeox7EV/1
Ri84JYN+3Z6p68v7Mw/GdlIk4z4X8cQgB8+3mamYhNQliHDyhcKKiwNBfWOQ0UyGYqx9lY4Wn7fD
Il6qsMKZe76fH+dFvTqI6vgWoR5JeyDeeXWImlDjQrI547teDArzTRIj72dK/DfJOaTX03PZzRMq
0XYCnjBrr8g48PxMqFSMGTcUFFYNsQfaI1IdktnJHrduqU4yoFav7bfWmc4JggA/NuG8QmI7RnYy
fCuIHdwBUTuCLZnPWuvNO09qKE4yiLBrhnI9PMYzqLTt0rDU6u+/On10k2ea4T8XawLUrjEe9A21
e248Yjj4/8K8XCCLVov5ijLD3y5UIGfYLkpGyrnxMUdF9TkYqnaA8woGOiWTpJkR7s6mAod9oPbT
UPaE28vGtQsyIrzuxsl8COYqGk6mOU2HXMORWzMk8Rl0Czoeixtud7lHPsg6KcHrfO2KqiLRKCmQ
NVX2mUJkulUKB7Yhn+l4KnYTKIP30lpZdklzpX9Kma2i067EXs8mchi3l3St0cFD47ewk4u+ey90
Re6qtcyaUhLStfWKkuu1leAxx2I+A3Tu6TY5qYcQ0TLWsMbp1Ogz9r4yv/WFjpfFUbSdrLlspON+
NiMFUVdN81OaDgprRt4d7GKunqpUxCQZ8un8a3PzTW87HNUxKfGoW8OZOY6fzyqImKhbLhasOeJU
VA9nTsN8M0mErxV9zaLDpeImfRvU7srVXw33cTK232MJ2aGe5+b+bPvZ/U8ldWbdmCLISDp4HnrG
B3GuaSc3TZVnYbXRs00225SFlQ5xvh6+SWtgzltn9UM1zLT6llZ7ZEiHn3oAuYORwAlgdDZf9wmu
3pCBue7FZVN1HEadKQBopTyjUtzxvse3lHHYm7IU15kQiq0oKPTfg+UVgbE5U2WWdT7iFPvBsvrX
RJ3bNxZv3LSIc3ufwBctqG3TO+bm+ybUvHd7O8BhSMoNul890Tw2QeIXzc7+5lMK5WEAsViK6ixG
zmQxFHrNt1PMlnH+utUNttDncKl9d7LSQ2Exjoa5VpBKYB9TDQKLh/onrFHhvJnpaBxiJfPCCqHX
SzNQ1MzKCIRgoAnSyp+wHqYAdC9rVG2cGt6o3+pAtLBnfevlrO+EbS84qPlCTQTQ0BVZwbsRJQig
px4lCOPk6eA6aFvUptkBsn1uGF0FCh7pA2aUOSPGhWWGeXZZv5qQH7nbqpaecvvqLVruI4uGfUNO
hW8QP1gZYvGjUlt8TBk/k9wIeil8xeljX6A+x6pNZw6Jc0g081F4CW2NVntRhAeycAmSqoUG3HGU
YPNP9nHHd63FQqHRnMxEgZfubkr7k9W0FePgBhn7ZBMB0o47crwa4THgF9jy8G780ovS3UMShVMN
HV5vuizw1G5BNLXQXld8wiMpMWLP2NddCzPfxOEHeTsXw1+tWD3v64jMtTb5zbxPFE6fxXolrWlG
+5iTSz/GEvMHLFjb0cJoSK+WYoqLRg9oz6ieJvAyPtpD+sWeGQDllRcjaWFfoJ0JZWr9cJfmh5nQ
iIodgE558Rs74MNSpWo4oe9l4SICysbVn8UH0+IT6VSHKEIojBmI8Jsa/yF3bE/eHadUpLK7uPrG
GbfcO2UtcQijgRvMcfUM0AchIDTADIF7SDeImG+mfUm2H3uu+sdYuo8xQqo2uzagFf0PUyYQ+ujO
gu1hJQEwJ1bgIS8ehEwjuU5q/miQGBZG8fKTeWFKBKX12M17qAIONiJIETjrRoI2xitNaXkeTIXi
MZZibxoEcKTdD62fHlq4RL41iz9jRO+nN/q/snLATbij3E0mnTxV8yaMqPJlWswwnz1OzDBzdn1G
pYbdFXzFaH2fCNtw8twOoU9xnYlvUxyvJHf9h9GxqcQq5HzPLkOLVI5AKN+GSTuOlUjDxCRQHJfW
U9Kr81EFdsQCLt5mG9klEN2kidy9RQbTZcqhVtRpSatAjg9N8iUrxGlTpBUvNZnrGHgcJnIjxYzq
fnTtGq3bD27glYvJgRigSbk4DxNhEIUQByli87LPG+UtmfhKi9gLNHX85cl9NJc4JZyKCCy6ZRFc
8XCW+RsJUNXh5NBSP3W9eEXA4DxnnMRkFhDsou8nC40m61Wzmxsmf0NGYkbd93v+X9hZsdmHukL9
2uVPfb98cIXMxxRxE0RWVL9V7EaPgwcNVw46qApShA/5CCMjqhUjZEcbwlZ1XmMO/pyRU+PYT8oP
IooTFmrSFiCzi4CMN8mQVhCe2LvWoXESNBGw5nyp6/UJOp0TEp2ejpCTy9mRhwpOx0no+wWqcUCw
YR2OUX6YS/UHjcBf0qwP9BgL+obdW0y8zGFqje+qlj9j1s1IRkrkTm/VOKiX1sN9nbzMlaoGdd4Z
QQN+J7Vacarj6bvuNO6+7Yq/pVSE38vpPJakH0kiHdlrnH7H/fBXS2M2PAz5k6cnvtvznrSGeoNB
RBlWTc5ocTZUECkdGr4y/e0OXAuF5WhBoaGFjd1ylywAYfSRBBwjoXQjazQUcYsAWzWDmsQrQxkT
f4hgWaVxkZ+9xLkVETudNJkqWtw9Qafyfael0dyc8RfScP3CaJy3amnaDsGxftKrK5LLM92P6EF3
ZnRFXf4Qt1B0yet0XNs9V2V1VnDD+1nBWc3odJ+UkuWhTphlDN4w7EaEPZswNkxkcxOmQH4GStLv
7Mg4aKgGNGSDR6gMD+gDtV1icovZhk7/264xpGX8wkpcosRDlm8Y9pPju8UqMdff2AuiAOMf9M8o
N3bwU3YLsyp2z6M2OgiHoui7Bk3rSKkKb1dHdiHN4c+spNy3SZzCQGIZyAhTzoB9E0eDkGfIgGxW
e1dhDqm11SWSXzXDdVovE8F8WvswO9e0/KmSnHAyBlEGI4nZ+3TW1R0AsCcmRWaY1iOZSbV+nfhN
+UfqX3mtPbkCAUbfYrRzBy89NnnfUuG0gMajqTlH8XHIopdBH90AU2mCH+izHrrpQZBAtjha/VQA
AlGKbFdBUn7vM+NP3Ua/Y44zweS6JKx53pk7KaibDvhsAqm0nb3+6CrTl2oVbmBTD/h9f/bqpAoR
qAGjkZBXzDWiuZmtoyoGn0zP4aBbTY61s0AwJeaTlcXpzVkfzFS8L2r6vbfm8augFTqo8aGzhPqS
q8UVnVh5GqBIXuqOGa4lsnrnokT2dWHYL6uexlhPJpbIOfin+mfixD/cJC1vbE7WLq/6b0XuubeU
QjqwvDcnak52s7LNNFU+t+9Nv2DKb72vuRa/qg5iRMphGtfgjiUDO0SJpiCGmxBOdH0y2SKSEZ0W
9pUjr73t3Qpt6C61JvmwRFkFpGiDiW6jo7bo3EccSsbEjZ6E3gNLJ/8a0VwFfIOWU2hQE/sREiFX
FtExdxZl3+PqjEU/PwAlcXc0CptDnOMaMUHu1ENsEVroSQjO1nJdFMmnjpLxv/g6r93GgW3bflEB
xUy+isrJsi3HF8LuwJwzv/4O0hu3D/bFPWiAkKjQskSyqtaac8wj8M7rQKf4GselsbZM09+EmkNr
iy48fraUcLEk2AjSHnRQRV3NJL9O+txtxvg7I1/0ZmXWZWpuWNu03aCy9pFcUdeQS15yI0bvGjCZ
VbPsEtaw3qQV2Mj6vfwiD0mbEPvcYLDqwHs6XksprE/OpmaXe1jceOxaViLM8NzYCjlsdItLEa2f
eUS4CiiFzJ2xIoSIOU2c7Eu2aZQY8Uqh7gDyX2Ww0pARSDTIt06PIRxg5HANMzeudsRMXVHsYNNZ
SrShaxOuhaytB3OOY5hEiEGlQUrlTQpravWGZZrJkM0ivtmQ2pkl+kYpx3ydMnih5uzJ3bLicU+n
/KVKNLm1IifaZn333pJaRmjY1O1bzTtNiZ8eYVV2obTiVY/6zDeGcZf12kUbimkVDJZJWLmzVbS5
Xk3a5KaZ/O3Ex0PRKQW5wWpLedSGk+q3GNS0J6tvym1OCNiq1ZjUGmr8y9HF5Iox1le0FhwinrOc
0lz5zYLj4Kut8RLkAOYHpFm7Pn0iqgsRdY+OZMJohq6cVDj0M0dICi6r/pjGjSqvnSHtlVEpYq33
XXLKfGhJtHW6TWo29olpixtrmX7MsBi6LROwdUvxxo1s4ncVZpio2t40eizrhEB6vJDVX4ulnldH
4Ew2Sa8YryBNO0jniAZTHIwp6tpIHosCOAaLJSq4tb2DUp24HaFgQ0vITIqP8mCpdEWBOIMxfRas
Zo+VFR2KEdm4Pe5z31oZHIQniu4qZHI6JLEZVCsHcjlrp+5OP+R3HwwB0ipPebJndTaapPU0E9UU
IqSYG45fVkfwRUjRLOgJbeu7N7us4dLFmbEOrSx0K9YJM+jR2yQEVKyN8IEBPN77ZfOn9xISCSrd
zTUmrMGUbzyj/2ggQhwdD8kMTWzfNRq12tUUvGAOlf5J6H3qqpCPcfaxUi7Modm0ApakqlYU8AgW
h7XAbElJ9qXMHlm9g4rwE/tIP2tv1uTtOANXnq5kyTTU0Dqy2Oa3DB4mcui2AHw4VIlQdzLzVAQq
Ziz0PCv8E2DvbfkZDM13O49vmVWQEiH+9NGtDks4NkmEu76PoRt6FgtdxA1cM/psfC2SjMSescp2
yGA4w6eWiVuRUVxEjuVWtTmsBpmyOMZ8s6mq4GBxeK7CTk32Pj/5pohtExQjawkYEJBj1Ya1XYOb
2THOaQvGzo467L1hDIajzKOLbhgvTZ42D1Tz29wgnMGScP+HwYVmXyMBqYrjslG0ZjtNBSDFJKV5
2KBa8lqWahZwxY0uNGeFgjrfpl37bMQ+Z3XavdHsSVxPZfy0Dbs4hqLgnFpuaoksiJ/nkvXv7nIr
RWFHtOb89P9xP1/2svIuNrbX//m5S3kjPjahLe9LEgGYnk0ZM2gEqi3uaZm9cy5G1+Ux4C3mSshc
P9rwT1/ilmKBWfvObnmURFDqvwT6bhJt7J4SMG4wDNutWdNaK8p6xVFDYG9ku/Xk59u26cZ1ZAdX
BanLpVHKXa7F08HO4+Y44awNDfuaaXcMAvJtCGqMe3muv7Ym80q/vptYd6+5gnC5C0hsMMLmUcdv
fukiC+U3DocgDJMHLaVhMscwbnI7N44pvDgG83VvV+HBpsK+8dIpWqOFwRtFcfW9Mk+o1dOtlg39
zrAbk7NUSRg88gdn7JRblEifdPvgs2ibX1VSg9CLEESERTuLNF5Lpgvn0pbtk2A1Z6CcqMu2PENH
IzmYzJNl045SfUi8P0h0xg2NSip3RhruOkn44+hBdWZ5PoRHyhDXsoV83BcRGPPE6Fgnhg7GQke8
qcL8drybr/vqC30z5U5ZBRjLa+uPrDgj2T1nU8Fiv3VWFMTyHUtg+egFY3zENwBkXQ7QLSmcHmCQ
I/ztaRvpQxrtM5Xy9YRCmdMyvb41BSmERSquATWWXV/4+kVpE2db6w5LP5HOjqVMnROZLyNViIOi
Tca4IvxAuSwP1F4rT1rvuMu9fxsrHNTL8jQx0O9CfQlKed737ynLrWWf1+G1SsZW2fx7dHlAjkIH
pIHoo6HOefyvN1juKpXC9VpXCEfkcy7/4/94aZPq2mZIUJX/e+2/D7/sy4SGh0eZqu3yDkydQHeP
5WMLzQz8pO2bx6AgyolyK8jb5T4Yi0bnAsxDnsZOPWgpZngjQux53/LE5YFBhsGmaJzIpXcN2o/y
LV0BajkWmfC+xLRBc8L+q8R9elqklnggAkpt0ykb8Ck6TvrcjH7F5zPXXG7ss1TnGixc6PLyczPV
dRWpZmxtTKcpk10kxk1n9J8e07rLv01HYOAl7R1vb+j1xW4nfd07VuYqQTEiCij9ajM0hu56SKM9
SpyGfcg97AUg/q5qcywyhPUoyMrvsagRTCNhYPgIXoTR/ilsJbnmUfUr0eA2e2EePVYknyL7qMuH
HmzHVg6dcomDzIYYmEVno4vjQ5lb8ghECCm92hbkDYfOyUfgttdxXF8iRbO3bR/ppBRU5qGZK5NF
wyVwQPrpzMVKM1M03HOtq1JROI6V+NukdvdQzZuJzOGNlbMsX/aZdP4fQg7lBxrcEYEF+RtX9mod
IAnglGLjsdq8LneDQTyZ9gB2nRL8SkXhcB30jKC5/3urD371TZ8dyGK9dAkkzTCpE6o5tQyuZtW+
JwkzgECDqIA2bkD4ne9AE5CnQgksUqnnDPj9BXFs26BHWgG5A5pXMF6TiQRWv1Cwdg3YkIhRBPqf
H1kTOBR52RgOi+5RVfrtv311rf/tAyJGIrVxUMhExAam2al0HoQRO0+x0TtPIigO4Ci9TYjNDt9F
OD4sm4lUWhadNNPMObmKVAkDCbCSPywbXNXFg0GGkGk1zyBm6w9dRfpo+Oi7RFOmd+a/x2U/2uZp
S+1v3KV20nzoU7IxZey9JGFH7gCGpZU3YpOFrvlLWJBNDMrkXZRuAaxtAZUR0VUpO99COleOdbVL
caYENoq90KmzlT063kusJlTtqJ6tlBSCfk6u11Z4Ma1UMj+t3D/3ll64BjU8IjmjZxsd/RRIoJnR
jNbsO2cTeBZhs/oYZdvEVBs8w0InXVGEHwmmle3oiea0bERGA5eVMdl1SeJa0ZQ/poHW7M2+1faZ
05g3QMilG84EhpLl/5j5vxot2JNMmb+31ZhtBdKdY+sl9mNYmZhPB9UnU9u5DDR1we4yIRtMERwC
6C7PiOuCn/ew0+lFRmHyMlDtpxfSE/3VWeq9sYr35T/RHPu31Ev7RHoS/qPemk5FbQsmqPNN8hGD
beqkh6QYWre2Us0Fjw4cMumyx1ok+WNYQ2S2q/xB15Npa5lG/VQGbf2keHIr8UI+LLsoFRYn2fa/
l3uiJaxNjTrJoh5XvaCzfSTXsrvHWD83CuwsDMVTx/idNExEEt9lNMtZ/FjGZ6F+QP4IUS4Rc2Ln
hN0HvvLsVcPXJOjYZ7Fv3ExHE+fOz1m6hXr+lbbt1R9YzFdY5tdYh1GcqpmkOqjEX06frswyST8K
4BNz13/aCdVx3mcG+FRHH3TyOiAXFeJQ1Qmf1Nos9zGL5H0omnxfKRZzRbArK88zwl95LU/haP1u
x1icaYyCRhFynRBIvg8NshUMq31mWQ/3gSXftuzsJ0oy5XMoycLL7aFdLXeLUi2fPTPZAppivp9o
15QQrmfd88y1oyHyoXbvPHueZCU8MFUzFeVbnwzyz5BC7SN7/KJ1qpFhqP1u8J2sRSGhFfHVXqti
or3WYPDQHOdl/pW1Vl81sVW+t0P3Owl9qpJ+94IlhjZyavSHBG/RmFe4CxAx3sDXuAlF9TW/znNf
TvkNun2EDVKZkzO4u+yzSCa9BWSblJyBR9Qi+W3ZZaaWv+dnZ5ifn/HvBQO8J3NIvdPy8mU/WnwO
aJ/RrW3ojq2WR/wi2FoVLZbl9TRJTSZ2Xbzpml4el41MDXkc582/u8utAlEkc/n/38NO4WEuVIft
8uRqefLyNssrlp3LRk+tr6lrslOKwlQmYXAOnVj1+AmGaN1FnrERVa3clo0zJvWhZpa+Ms1Y1Buz
3IiuSW6TQtuW+pR+9OUwwvpl4CUnmcgDTrFeHbQHEBF0amJP+agqk8xKKVROTz9z9Tiyt6OmE8Al
zPZFc0omaQPJnKVRWixyUzRmPqEBRxr8c8M5uSwbcpX+c2u5q9RDdwLxRDG8Dk/o5v+zIQaP+LXl
PlTs4GQVSkkmTv7Z5FG2ImIqv6caOh8axssdyxvZo+PGaEOjPffv5TAN+6nOtSd8WNqDZ1WIFWz1
adnYbcUXwOx4M5kOnluirrcQ0f1V4/Wope26ulnamFySEYfzmBfN11QkGNP89qUtRXkYGivYynm/
cjSmOvsiMybbVki1D3Hf6i9WTqBRPzmvkZ7tTSelOVPF8oGwJA9dpoZQqVLUN78mF6mpzV9OzH9t
p5qAAKVZOwkUbY9Rw3lydATry1PmN2rD3nmvbDrmFRdpmp9Ugse4qy4CXtTsm6jfxyS7Mhvx/4BL
fRBVH777FmKhwNCiS2hC/rKkrmw6DTRbZWtvy1Mr3rrpHf/TofG8Rhc0XFuL4ZbhY9yWkmEJMqg9
pzQza2s8JAucrORJYO6JQivG3W2VNxN51W2A5nLKqZuMDmU7bL08kKqUIxokEMszluf6bb+HlGYx
h/ws40AjEVWaFwS5FY61+SYkpmIzDrSAqB2cZOOAu8g06YY+0uw8SoAaLjuD3Oyy9XKT7785d7vl
toFXap3ZsXAphK5N1kfraOyqa+0kvysWmd8BrRQW8+pvIy0ONuAePDw49Isg1HHwZZu4lNTXs/6r
BQ8JiL3DPdyZyWtHMg+1RnHOrew/m2m+u+xj2bbrydU9+lHkkJTbWv/zeT8vU40XHyfWvh/TjnW+
TRku7nykOQ2i3GXjw8M/c/n2z8SLG/tcM+gu0OrL4+ndn8JoN5CheBaSyuXj8kDf28paTzuBwY3n
ZUbxknGl3+HXoZhVmfEWjaI1XjNc96Nv51z8vSLYFZtc7TQI3S891/JbXCviVoSluKUlyT2GGC7/
9qf5zMDgS5Lj1OyqMTrixqgfVRmkj/YzGpVpqxuSlplaaZepRP+oWbnyja6GBUnVfFqGSX/dBoKM
8Kp8tPumQ63HM6yk4DwL7Zd07HVCvocbwc7GusdZ+9KZCiLpuvmOOoHKos/7mx/k0JlNjvXlgXGL
FsJ5U5MckWmO/bxTQEhrreNmZVjtFRvNXY9U85URio5RqsxmqLJdO7jKH/UK22wpzK1ThModb026
9cpAbvLZSzjoRXwU/LJY1nhUC3GNqvUna/vnrCny96wbiWtIEByi18neMf3j9gqc9tqYlfqgFK26
ysshfAxYx2wp6dE9KGQPG4PDjeU3c+o6rrYNrcEdSxPCcSKlXQ9oT59bND5uEA3Va2pis8SAaLDo
bMZzOhpXTc3EX7sx6G5H5ZxbUKxk2dRkJtmI6PMw3oRt1N8sJilb1jgohEUqKAinzSUcdIa7OS+C
DrXGPIaxkyPvGNvYNGp+t+sUEmurFXZzFwNRsCkMra9gGi9hoDn+Cm04cp/Qh4pU3fsinNClkXtT
WJRKAlnVWDSchykqSPIM8+TkEWhMka+Tn2qsXOq6U+5KH5p8p7TNlv1tNJwwPmZu48keslWys2tT
u0HEaO7IA+2VVybZUZp9c7cmQvXwdjQbnZUDRcJuWDNQET3ARHnXdvr0ZlOxWwFz6q6G6iXwAV3h
JPJNrQvjkvtdjYLBm3aYStpd5hg7T/WtT6zGE9VUWd8clU5jUgIRULRYXOqUegqKHjeTUf4tRXFK
e296JbxD301Nw8yVANVX5g/n5QlDhMKmRdj8YCR1eKGxFfDxZPYd09hCI5eeKXT2DJxWtVWmpDkk
YZTv0R0w+1HbDy+nWK34cX6y+BM0f3psUmV8jCPLJEnOmWNY/7ML9w/HgZk/LE9Y9ke+0R8R0bAu
5DXLxqoHZWWjmHGbgX5NwM+KzErEBGzw0n5Mgsd23sDeMB4y5fPfnig3/cdMemsLqc112W9aYXCq
1TRaJ6HWbv2p6N4UFK3EnpjdGQF691bVc3Wo0e80oq1bUnOKzLsbXNgHza6K9fIisiV6ZAFFdlhe
RNP0NW2n+tZXZvGiEVQbmrm9RoMz4jzIsVgO82oFUEzrViCAXcKCsULMqxrkin8Mi8lohZF1y7A6
fI7trRxM4wvZPYdwTLkW48z4lBr+32V/HxjEgk8yeAzjNDyXyJzW9fyCshIuamjtHetXuPNINd0L
pytfOYiOhl0ZX8Iy8dXVmnaMAyY1LAWNFxBJKU6s0L80gaO/dA7EI7UDIGwAegX27P1VqlT5ebDo
Krcb8001w9+tVle3NN3D3cKCR8d1N5WwvjCtC7ewRGD5OcGwcepm75OvsDZli3983AtBeDJr+c/e
AkxXgKtGbhCwcFeSXwmMj9l/bkXpZoCyQ5bJd9prn0He0uJqKBmrWEjny+66UcZv3WvqVaVNEmxg
tIkMqaEDri9TGmQnKr4+izPAxSz8sZNQ06sQa8WB5bZ6cxnrRt2r9MNgq+kAzXERexyj+8kirLDr
qO7rpYOJSpwGYwqOy71OK/211KJ+7aFfv/oKG8lA4GrOGG1m2N+xmzL7acbwqDFzCjVs14muCLcr
FPAyafbBSMt6Gk351XPuRRY4nJpRfrbT4T0doYMWKPQbT6ejFA/PftNsrHb8ZipsqCMdJtW7Yvss
ViXhuOtEIwbI0CDjiHRr5OWnbUbTtqPY44bCIkpI99+U2H/0AxFtg5Eq+cy2+DTMDvMIpjHF9rJj
FqfHzvTNtaVG4gVyxSnsE/VLbbHEmr2uHQzPvxitn9AMSp8I803cWg92WhJmu6RW71Y2PAEXdfUm
eDGj4aKL9ITs4ByO9Z0gCDdJvO/JBAoNUZTi2XTyJvmNMeNi1XFxcZB/JSZfvU305X7uZhsIeU6V
SuZXEeYHIWHRjJ6+79sCaV6HQCOV/ORNjlzLjiLa2T2VCf5c8Bvpvsxpc/YRrSVpFNaqtrXcRYe5
HhGfYif1EjcXKChzQaQDgrARdweNP0LJrZT8XVYIVRsjC6mxfavOCDUDG62bRsGJaC97JQWlGCip
9toWDuluQ0ztm5kg7CFtJyu8JkhCJgZrv1mNSKWOuWmssQSatF+LatWmxjpQcmJ1W1KTbDAD63js
/1ROP15YLP9KPThDjUFgIhydguGPoChdbkKjv0eAMV/iKbpnTx59gKMnGDIsCXxhaPIMPYrd7Sjv
vdHFUy++RdEg4o8Bm5ns0DxMu0ql2pmsRx/jjRVpINFi7Z6jeSRaDyeYF0zGimhN2nzaFB1KEByr
4KvNTe+ojEx6VOkpG8IP+qwVK18Le/D8GeqW9KXxbBPFG2cFmLxNpWOvMwmBqDLVdrWuP7Nosl2Z
ByPvPBycBBgF9VOgDE9BpiGi8g1CY1marZR+yo9qHz1pDs4Dkq4OQ0bIXOHTRwLLtWasaTtiIAwp
zzLouzOKVxgZiP9QwxwHp7nbcwaHEajTjgL4c5xFzs7XWkasuFNdyzH/MtnKVpnZ/UnnPxml+loL
CAFi5hAMtArNwHmvy+ivboi9DKJXXKcx8006bUUotnQ7TWR3pb1JkmdLIfo7ldndlmWwD0psZ6qe
bAqLdOi+SLd2Gb1pZfxNXQepcRdRHtvEoX+l/8dq9RdxIGQpB+cMevtGlyRrJVN/7vp1MsLF1SAz
447JMFqCLAid9JWxrlnVlpm5QvQHWZBSzogVBGLXNOEfORHQNXX9i+wnsaLKOG6gCMutY6nVsSMG
KmX1706x5dJzDrd2UXsu+RpXOjfrQQTPjuJjPi21iyN8usyN/GBg5wqm3saxt6F8IccoTJSCaUGr
MWr9FSzFq07ZXO/cLFeP6BfwOXgSZ59cN6H+3bBUcZO0eQnJvvAHokM8OwncmiIbF/rT1JKErfoK
odaj/0vExeP8R45J+GV6F7is5yAfyevtKybbarbP2/FTUfVxhw/xXLRRwUU7ijEOZhgEVRi/uhGq
MMDOUZ2idqtWU29S5g9R/tVZuqIv0rieMDnAyTteBS1Xq6O0+zfy7H977cSclgCRFkue2Tt/bUV6
q1yBmuGrXruqdU5Si6M7npQvLqwoAVU9IOZ9yHZdqZzUJKnWSQNzIMTgf7H0a2+k42qv5XyOMXDu
Td6fTQzhaA+z5+aa6IAEc7rsqp1Uc+XiV6lRDIpNqHAd12AWffN04QAIaq+htsUgtUlgbvl1+mVb
iImHRoc3lZGurAfpV4GA6h5qzdWw1TcvHx9rq7hMSUsPqCQtcMgsvmK0pSj6Oan0eF+Q4bfNu+BV
77myUNuPViK0nkxZ/h6Ec+4DiQAqeTPJvemaWpLCgKMDLXXg4U0oMjKd8fBjBvZWhfahARUEOAg8
LCXCejXpCF00s3On0vwjpjJwRUj7CKewCzr2VDbJsMZw9iEQSahNfAjiEeRWezaxQQ8db1X09hrj
yoGi4TmZ0oeJdnFDf1dv2ttIVdAF5eJSXVmHZkwYnS8wsYGvDTBuJ/55sPJLEA+Ppt50T5xzHf04
eciD9Deky2jHAeSjLnHTcHyOEGogrpUhi3PyEJgr+Gvd1I6EPXLdBk1cCm/YThmctyJMtnUJL1gB
SlA7HpbFWqJgq36jwqAe6qC7HOtiF/bttU+NV6tlnY0imJMU2Ko2yx4a74vp9sk2d4gh+WGeIGi5
QTUePXVSYFXg+h06gODoPcnRTijJja6aRfe21ZEb5axVdFF+92qN79QM7kHVnTwyh3MnPgyS5Raw
HT++lXNbqOj/WKm4VKL8UqYnv9QfDIwQRtiTU6TuhOHfquprUusLyLE/RkEARBd8Jah4k84JtnUM
n9v/gwjewa1Rcn7r3qugRIaY+cBH65H2VkCg81OlcO0FDuHvkOaH+VqOAHSEhhy5Hllr8zugEekw
uowisIDeoeRwfITOmkeGyqShX0/6KtxOqcfXR2oA5R8kSMaQYRSn0hHKYcIt026mKma8aaW6qhkF
VxW2LUkOD57+P2ArQLOYclwlTqSDKoD9LKqPLmZq74jib6Ena6ubBlfasnIducvLEuEFdaVNkVIB
oaZ2gCS8LpiT7WuLblLCVV63xXc9dajZnOwcpz5aaco+SdStM2rBJ4hvTOS7dHR1SEsPpszmDLnW
efP09DWoq/pv3Jcro83bzx9jaWuNN1o1AZ7ixB2HiuwoRmC+C7Hls6Vk5CC2ESlUM212kOlpWqxN
LL44XllmdtCMfNumfzS7VbKeRXmoo0gTum29+POtTBXyuHhZUqF9kkW1M01d+ztlzZ5ssOGLOdYq
qHOajdJDXzuKk4gG86NX5xDF1Bj5NZM/6uxb0kqsnFnKsSd6+zsLtQqeHyVzm3aEIfrLWKjyUNdw
K9Q4uy2b3u9cVXn64Wf7hdE+NKY3HotxEutqsOq9gmLl1bcBNoH6/sq7DiLli1OT6UNMoPU9/I38
KP3lCYc2Mli+z0L33kfF1taRZmIls0R27fz06QeQpIaEaKUxCPQ47XL+Knhpi5vgxz4MuyE7OyJ7
jaZ+/IwM4/LDmq66sTobStbt9IFisW5OwwW8ZL6tq9zmsBHpTUC1vqQz6zOVwwaFy/huc41eJTgS
wJD2kbPOQPztzMqCsF5TPV4izQhLY3TuXu3SYjIDEurfpuoeJ3LJGMGt/JSZcOO68YPIceq/fY+R
rhgkPyXBf/S1RiwSNlJOIbJTK1R6hwsNomjA+oyUrBvP2IZtPX5kTD7tRJm+/AZ4a0dncl20k//Y
0MbGRNOKC6C3L2dezA5Rob1he2LwAFCGLTR8WJInWUip27pwfi3GWj39PeBdFDXrPcCj45mWsHkf
iD7mEk54RN7Xxh1BUr0lQtJgVERYT7yzzse1qkdDRXllyHQ92lkIFYlp7k0zQNLAwa+3zOtg0hC1
dqma4Q4BOn2pjOm997PxNpQTLpG6PYTaWL/ihICSaVOYJd3nKL2qOGkGcUAJnpXGN4FazhCERDoX
I6M20NjgV5uEzgeqtEMbZU8xf8xP1HaFnnSFL2qdz8wZPbUJUZbdVlrFdQnmYzohEcYTtTyOERJU
jtPSsKxbHUTysdXhqbudhuxw4S4PJTqiTnfoRgAamFDGbAfoD3tQECNuETyDGum2q1gi2CNz4bPO
MPb+2OZAD63sLpgjNfkcXTgYO8oOUPX6qr+ALX6tZS6PS+RZYOPlXjizXq9+YrFtb4pTVNBhwU6Y
F1Cc8gx+k+5T1PLfGqwyw1F/gtNsYGCoJPHUTfA91crOorFpeE8LV6wOQu0ZYx+TeU58Ckt0AqjH
aSp50VEX4vjlE7KYybioBPOh9zefqO9UfGQ9F9NvXz6Nkf6atU3/TTv/VXT6O9686gncggmimyyI
n7Mri4sB0pEt901Z9I8q5auo7loiTFOkVssxEPs68kqB5CZLhubBo/m/mNEc70+mFcn9x0/Z/aF+
gQ6AtXs5VMYziaKsFrPgkDSmuPjmrE5MWxtyKwhuaUdPy4Y2cHBoFetPQnyB7EX/PNamCli5aCiL
hfk1RzLH7KQ5dqNVfEyBY6K1TEqMqALo6mK8TWNHXHTf+EIs562Ahihrs/mr5qONhMIoEFHIeNP2
4myVlnFuLY9cWj8t+VX2PYkW958vwu9THadTZjynCbMJep7hTqSTOzb4RheUP0r8DytphpuuU5D/
gWdVyKvhFaY0R0YL4GLUg7TDhuofC3hGNDbG50mhOaqxOiZUEL6H1WlvRGyQMDc5G9kP47NRQb7w
SlofqvmVFjp9uJmeXlYT5bZ8giDawVIjtvdxbHqSxPT2PTPN4Qk5RLBi6jK+akTn1MTQY1fLxi2G
gvQOJEg7Yt27Qp+y70MR9hB47fhgooLaeCGpqVoh4R3NVIyFfNvlWGLaFpZrE2Lqac1O7IMxV84/
o8OIIdHLM31Vx1qzKZsB3nZNdXNlqZl+lsvNwbR6quhluV5OVg/xvVF9kl/V7VTHcjN/IDLMb6OT
IKNsiJxbQWKLi9cm3WbJrykubRaZkTns/JZjYAKSCSfa/Crq1nMdo1KvtY1ep4e4uSn73nwVrfHU
5bBaA46wlsymJ5vLJm7Zq9M5s7kOHcDyVULOa/HeMwRLhbR0h/P+uZ+lbTY6cxHo9rHNa2U/Mit1
W0zm17L03n7QwX6axk94bCMUqTAsxyTWyYAtpGvNiPqGaM69qmSQtvqpAKLaQ0qSebNNtb3EiZS7
nT3Gmxym7o/tzoYHpg1l8Cjq0QQTYVNyby0MpinkCAnRkXIYvTS4ZioBmO+TgnKvDr576pGubXdY
rJLxQFPdf+3kgOQ7cYvJE28g13TcqJisqSpBjYXCci8UJoNB2qGwDmIGfYYXn8ILLGCd+nqnc6Ca
9L52s3//iroCif87ToqXyFZ2NnzMozGYw7agr7EHZEgHf2zbO9xFZSOiqNj6Cxg+8sBL+yECpErJ
OS6SsCbuR8s3rT/g77ZrcP3CM147lcEE+gN2gGWQtX39rh1sjqP9QvT+twFnY+xIT/8KIpTtmaYF
LsuWcAs+AFonEVDp6n8PN9D/n2wmg2wDUAxSN5FIWNp/5T4HQ4SiNzHIYK62ajH97lSFX78z0cSQ
+LxN80i8GQ0NotRBFB5UZvTWRgehlsFrghRrTgXVlzBQib3+VM/FCuZjzdo7Lzr7ti3VH8V9N8vu
tbxh0PKzWbknbFyhNVoZJJQ0pj3vEhRN8+ZPV0VYxWssTfXB0/D+jKr56geY/3ztIiftYdTy4LlV
k49gqL+nFM1/YVrDyqHa+BJbhn9py93//i2pyn9/TYpF49xSNd2e/yn/HfjkcH7Go2oJ1/Cc4jgK
ClMjjpTF5C8xx56QBfxmIMW5MIwC50o5YdhQKGcGag2AKar2jqRelTokQSHzUWDro0KCSAR9ofeq
LzuudlK/t6XG3zZvNIMqXqWa4hBVUfg8Qi8+1+P48e8ZMveGVadU/rEnd4dJSncmpFc9WxaXktrT
i8/Bk/7KVIunERXG1dG9zZTG8ioygnyaZCKTwPizULC8WNX3lVdMG3CG5Ydipa+VMmLW1bTsQa2d
kjkZ+23PytYTUOdjKeqjFs1C7ac0TBJKQ7K8clHd2p3SbU05qDS7MLhZHjW6QoVSP29ifRA4Jttt
GDfd3Dlc+0Z4KvKOoAIugFt0S8Wxj2eBLT1Ct6xT/+v/MHdeO5IjaZZ+lcbcs9aoaRdzQ7r20Dri
hvBQ1Mqo+fT7sboH29WLHmAvFhigkMiqzMqMcKeb/eKc70htIL600b69afmGg6yebVnDwLH75Oyk
orzRsUNtBDyZ98yIjoAJw+9i7F/tKR5fogQ2Rra4I8a1fBfmtnFXsyDsMW2csDglN5GIMEJNzU3v
Jbeo1LaFFVU/WPw/etCNneXIAwhfFOEr6S0mfamPKFeHtqQBmZ3iB5eMbdkVxh2xHFwXpb65QnYG
Qk7atfipLHc8i+kVVVonhuIScp1tSTtvj9KBCgjxi28iLC69FyawUR7LpMhBc4nsbOHP+vsPf/43
R8bgCLCu3rB5f/i7oN9UKVotnb+ZvBzDyZOXYkSSHFmEMA4yLM4uqwoOKOJshjinvuqj7nsynzqb
OTBK4u9xoseStvfST8LZ1K2RM9UnQpTYSH1PbEN/v0A+CZiRsN0oser24LmHYWbqMEzAYuRiv05u
gRY9nD8zmRLUkPfFvWZFkIUWzzlIPanOSTWds17T2Knk9mGyxPC0GO5Lmjn95+QyY2i0wrmfk0ac
pp4A+Y7AmbXMVxvwBzzOmQ1KLGTSvsTdTbbAh5oqUz/Y05BgBONGh6thP5iVSXj9UlnQrhuNOVBE
4EXvMmVs8/7RMpjXAfbYMMQYbnFXGYe6/RmhC58xLMfnev2BrNKcV2b9qbBMfvrnr0Pcj8+mHH//
+zPlz5P1L7EyDgGcromoTRfSdf7Mef6nBJO2zdjr6lq7YRqKCDohZTXWS6C+bWsSjSwpJOCW7MxY
Aw+Zxu4Rup0bEIVlv0Ru3bBsR0SYOF5xt3hhyKgo58lk+hEd7NrF4JSghOmMZ0Op/J7o2SMJmevy
qwPWbaC6BELWPuK2LHd6xue7xAJ1orTTTr1ql81QTPLvoXn/yIn8Sxri17+LqHyqCv751+jJv6RV
7v9NPuVfftO/jbr8n5hiSZrk//qv0Mj/K8TSr1jC/JR/68vvvx1+1PITEQNbXv4Sg8kf8PdIS13+
4RCOZ3seC2vL9iQ5eP+ItLT/cE3BHWVbpL0KyyJB7x+Rlpb9h+HaUneByBlU0TZ3W1v9mW5pGX/Y
judw/Vsu0Uam1P9f0i0N3frXbHLdtXUisddQTeFYlv0v1YRrzPlkOCZk4FHT7kXxGyY98/GoeQbG
UR4YeL5FjGp2jdOHR8SuJwYK48Og0KmIdVAQgQIHYSrP/URedF8ZoJGzmoihguFyL766uErRDpnq
ihQBX1rucvgTY6skrKJ8FSZyVIlbXuKfhf4gnoX9ME4WlA7ThF9iqNsYa2oEXerFZXqtUIJReTLW
qm71brYfc6U+m3qA2TFnJlaau4SK5rGtoOaHcU3CXal2GmiLF9aFeIMrNhOqKM2NMdbMBarlvKQl
2BVvCq/qlBNnVuCZV9uEE6NbtdMk3U4Y6VAa9UeQPu5JzUpaASJsO5G7cs5Y++r6fFvI5GfKknnv
QTKH3B1FO02nRcPg1d52/cgSvClD5OCcEVN8sWuMqFn0utTj8BoXTPlCaFpJ9qsgwWRLjsHHIgbG
W2C1wg47YXK6FB5A6mWOuqBKDwLV7V7L59QHtFncFtVd4qVBNkXimVRyW4tQSVRlSgZdzESysu6y
krXEJPu9NxBznhhxFBRLNu+MXJm8JKQaGrmzRUL4TD1l+ZonnwrZZnznIQowHcAVNPRCyGM6Y4B0
9aU7WtMa+4JlCVTmNzOtkc1all8Jk03pOI9bNyclffQObcxsN6MC32gGyvrSzcMNQrR7AmzIGVNZ
5Yfl6GxJ5sM9UKPJSWOPJR5dgV94bXsyovFsmM4PeQtAvduvcOTiKMuZLVTYDxBwkhRPpElFDDZ4
x9uods7SAgp0poFLIyXAt26y51R/0KG3Xum12qJNTDbF4MCrHwV6HfSRUVTLrYsNZlNaiAgI/zyl
TOu2EW65dqqNW8vEN9jZxFByRewQ28BNr7MMHK3OZBBd387EhnagX0JeQGVyiBIyhqlVtmbKMJ+G
Nd4N+Dn3XLuUgVLAqo2b5Ta2GlbcgNiQHwSlhjSgqkijNBE3bYEHlldpF5VXVYeEuBwqwYIp8+7I
7IR7I/uT42j+EoJ4pVXPkeKWFwLhYwwW4UwEATdR29d3QBzGG9hvEoRfzDRZtm2zzfueu6NhE6mp
ot/xGrVnr2gxx0z7uqEjDFneIYm7xJiLEUga745LngmrEImJBRDObIKoYY/dmJbPv2S3BfL5hXnV
sTYRIk7N+JR3AEG70XiNa08c1RKTUVRHjk8cFoDyyX72igZJdTt5e3ZBUB0lWwZPX15lNF8sMNO+
Bi/erwbnIwdDERXtzRwB1WiyHzP1ug05HxhpmFwOTfNphyo6T+Nd2Ynlrl8X8ba5rcFI8L3RoqaK
WUWipfctIsiLjkN3IUpjBySuPmIffekTkzSRun6xeii7qdmigcqpFEk0uZujSUBzxcg/sjMwwIN0
jIvvvbx8V+ZwLDHqIIVcHhjfFZ/4b3+ctDyYA8hefSJztXHKFxvM3UmLSlpK9u5WjgmfBisKkrL4
8Mzki/1B5oGij50N3q362kYoyvIYIK9qs20WscRYwGCw6w1JwuyZ40/AUzi7Sx9q9JVMM7HNQxNB
qwY5IB9XUd8EUbIbt9OEQdkJI/x8ZnvvtDE6N6X/oMp56Vkf7hIbC4lT4bazx+qYv5mMz05OiGa+
1meE831R+v3v1I+sRITGoyzXMyGlC0SwVm9g5H+PzU1JcgR/2tZZtQfVkr1kLoiamnc5GD3Gopgz
RZVfVwX++tkbrtOatIdZixK/UNVz3CT3KrLkVobprVf2B9ZSv3M4P7og/UQIVDnLh0OhsgNivW8m
zMkmCrs3Y5yQcjiPpKZD2rlZRl2wQye81emX65loDD9WPB0qeXDCB0aG1oG1ouWvVNsAkSRLoFg9
CXNijjt5jH0j5gydoGjWR6LN9QljJhukpK2YubA/rupNr+SbKG2YdNIP2Rdvwhny59wg3Td7zBNu
/B7OEsGcMRMadADmx6PnwlSVuo53vy5Qv3O0Y6gwOTP2pQBN7hXOTYqeFqireZBd8pAtzDlFY6LN
Bjdw5ANa7/IlQf4ndF6unOhK9r3KSJkN8viSOjFxGOuvFvlZfqnYXWqlfmln75KAMSwtNspaQyc/
msVXq5qEyw48pSjiiM2TYmhbx1lQg2zwF0wBUd+Tspfp8L9HfLUybu6GGi0nzka8P+NnPDK5nCYd
ZbXV39UUFmergIXFfh4ggL3RWqjVUbr8xDnIXJF9k0eibdIcKtBiJgGlKgoYe3qtNZNl5/KY2ggJ
c6/4bTr5XU3JJ04eCBAyOtbEeQLzDy/ugjzMC6sNG8tk62gIAmILobmWrakI6lWzXLaTdnfK373E
+na6nMW0c51UvEQeZ/XGyNr3tJKwZF17JLWPGw/X9P0gGiPQiZBDkQAfZ7bUcVJrMqtDzGURGzzA
jrvvbAnKPusHP6naE2YwKqQByDiPFyMDbOrJNvcOuV4UJ8OINrMzfxm2euvlQsYPeqpjQ4SMsOK7
cDKv0qbJHluPzGljlYjnxVHn07rRmXZdjVtmB4YvSY8IwlB7XuqsZ5goXwjI2amW5FFSFQAC5Kmk
v+sY40LdGJYWbOY6rDCiJd4wZbhKU1NQK/A1VU2J4qR54ZW47ZF0shu3vsp+JOfHzF/K0cMA5QHO
MAqbReZcZZvcNn8miWB5ET0DxnI+TGK8MP8+DJjoAtV1v3mDUkTp4A9Fc3IdgoV0GkrfcHR20eXb
GJZ3pqgJixkjdInxi+dVq7FRLI8NAnkL/1vRdmgj0CpBWqlGHFsqJ8AQrvvSQMeZhprNV5c9h/GU
4XiJW3BXbF5b9dvVJtvZMiVClmybtgrCpWXvC05kPyh0N2ZSB6xqZ7bPwofoKDdWLnhZPQ6lrrCd
IyOLfTI0ZL+Yrx0M8hOerfOAs/lkekBQbcM8UlbRg44gqiIiKkRbfUAf3s4AsHeYYH7iNB6ZmPyM
pD2h6J7hxuKsOhUs4OoJsz87AHZKCqtoWHYfSJDGnVz6LzkTFtIugbUU7yEFGa6lABUL2UMKDpIx
odfTy5IMctQdrjKgEqCa8afaFQctGz5tK/uE6mbcNEXzYS7eAdHN9RCO3/gXAH5k6Eg08gCwkj0p
PnZ2rX02tv3QKgQCaek8eTEDlV4nRCm2Ea0J0YGvIoa66FJWbRyAqm2eraZQp3lhD1mAdYRJ3b1l
yF32VZqSuji94oJ4DK9aUTKTddtbbTF+M094eyK99JjdgjTDe88RG8weYmOJEK9jqPbgpaoJglGD
si/WAC0pLz05Q34Uk8UQxbCvYVFY1/1knQc7vUtJcy6XEsVafD0umLziufiUEWJxdtggjNLfniCf
FkszuBlYts1BUSDl+MsCQuPY7hX2narlrUnBHY8eAIuKqZTw+h3W/vsyc+40qe1Y6m8nTtEk7OEY
KCMmOE7/wF1u4dNARYG4PUbKSKyETdqMbnX3NrkMtSm/8gF6erN8jl122wjtKBLnJilx4pOssmxs
Eytja357gMaolOQnQ5AgHuxTpAqTqBradAb3L8T63a8zx9jGBQKDOtlZxlmwAfITVya7Oe5uWd8S
Xdtznvv9YMGiAF9eCEKp53R5rgvjOmPphVwWqH65N6Gf+dEYkWlX8YFy0/rshReWy7wELcMVfN3L
oKNw4heTBAJqgma/c3eYfY+pdNcHDT+EXD6GkLapKS996X1OTfLkWmpvF+h/qYWgkLSEBlSF+OCU
vJ+rBuoGgbO0C9RGIUxl0XkfvdsmLFY/ytSczvkqoUXdyu2k5CdwJsIIrIH6HQbRTE0zNZK1g1WT
n8tupEy6TVJzlQ6YpTf85t+OUJp8LMf9nO1HSJG+qjkJaMweWN2W2zTUT0zxaC2FOALjQ89ppJ+j
h5RFCeRla+U96fMl15GTlMXyaA0ANzKNDEAsynpvGIdZpfFGR8vHfgcxZ96RiAIeW4tM94w/Zqea
/nksMiqvsj1g+84CdIzONnxSc3dTJ61+trDMBml6y3YwC1LXe5iGlmm8gZSwvilJquOmYEdcPJrc
m94MnU8oHgPOCUTirExVBQdx8Ep6Cce+CUNUZCK2PZApHG3mkOZ7XDQvWdbeIar9NKeYXcrgPlVL
3JwjQz6rGd91FxH20IAB29arrg5hBbFMxb5lg+pbUz/tQMZVaXODJ0mifkSE2nIcMo/rYViMr0vm
LI9VzkWSKXk9TzezhTgWxgc+B1iIY9vAuIFWfWhNe18tVDBmOyKjtDyIBUWJIweZeeC6YFEHBvs+
YKWf0oisl1En2Aa4AjfPtVq0iYwnAtKBAMfb8s/iVYG0yXUK1EXdJ3ocIGRXhyUakRrp7FZcPufd
CiIoiQkm9UH5xmz/ggNE5HLTTVm6G1nrrtfMBgoSFEXOfb6yTeqG1x6Kx01addfFFFp+iQQHqX9x
qBFkbGa6LfCkSayerY4l/JJ5Jl2qS8GCIQlmLxNUlKtBSahbl7pU3416sHvq0ZXClaWHEBAuwTgo
kRL3MOFrACsov8Es61SQcpNqXK2lImLXlomvT4UGHm/6hu39Csq3CvqUu7Z0HZOueq6BVyyfpuIC
6qmPg9GyPox5pZ4wtqGHLu/QbZG9pBjperJ+03C99g3tVt4fmdazuvIclEKU/juFqLssilcz4fxg
DUlo1RLITB1yQYhZt67c9fI3jDruagsG0TBTqhVbVPUNvd3A3kibf6schrcTIzyrQDJlYQWHKlKB
Z6Qfbmqu9xwualSG7lTNBzmv1vFo4OBtMWVF9lFvMHnWDb5wxHeoNoz4Oi66bYpMmTVZEFfuR2m5
KgDaVD2NTgcAyKApqQqijqa8SrYu6UJcUS0eHVT9C2NUMdIK8VX3fpOhN8+q9WcW3jJ4+OhYAO4u
2LWS6SwXmNOpZqPzduXjwMFlZB0DG+Edw0Vd4zhN/aYIfzHS3OskCKwE0zf6w4Pb9GaAzrun7YsE
8ShPZYYMAAMEARhh8+ZMTCq6ggFRBwMR+WF4My31d++Ue9SwGG+BEPhO0pLYgzur0a76NOZ+mhLu
WfcJa7i1mzCYbwfxFbb0VhX/T9nMWCESZJkFeaI0xVTIaj5NaXHyBu2V9JIugNN7je8ddbnMT7U9
vQxFeI2yGaezkS/QN8zXHtVHZlAyoZ7etOXEE042I7Z5KglLvfE1p2uvgkKwxCfZwXhmMVQdl5kd
QjakB579XaXNhIrXGTyn6XPqiXep1/q0bIazikl+KHUoN0CTEvjSm9aNNwXUce7IzGO/bkS3w/Dl
OMwhyoHnDef1zp1dY9eVa2EXf+CJ7JhmjESH1c7OEE3ud9MvK856B3GUU07E+1RoT1Hu1gdM0Jmx
HBet28djbvqsJ9uta9unrl7EtgW36hfNfa2EOIc2YMAJqp8RIXYOxxK+E+EuJywKp8XUPyr+Smbo
XEFAf/xFh8Euw1Ht6nqJjhHA+mBCZLdW7PXmKgJNFOA0LwOcMRSli7Fm+GZ7Z4lBMOQm1LtecTlA
Mqim8tdbvsRgTARgtdlDJAeEwV+N1oz7LqUJcETBnZgliqzRZZsN4ROpSmuiXPIOjvGhkNmyc2on
Oaaw7I3JgSi4gOZF1wL01t2FilCsntdhtV5sy1YpP7xikCQZtYANHBmUkv4MwaageIwMeGGTTLbK
yC+9nNCR1+ooNNpQj6k0CL4k9pGYXWadZ8nIXwhbgRrPYhAGHKsXXb7SglF8F8gRcs83epMLkFGV
gTVtI7K23mRafpXZQ+CGkHbEoL3oBnkRmk5kVktkFMaqUcbfje4MgEl++rFd4VDpo0loGrpOg4V4
C/B7BKedV7wdHcflkESPqXOL5zfHsyJIRMOkZpfk0sXFJo7HSyTJbevoIVaHY9/yHasFT3Ns5W9i
5Dsui/rSQo/X7eHRG1p735DjUphDIDiXgwJRvW+X2nc5qHDb5w+L9KwtfHfGczK8KRbSTzSXu9RY
7rxGdbvBKd+TyP1OwlVenWt0IMjQEmK20RVmvjugehB5e8vkl+5pbJErU2XNs8b0tnNMpjVoCPre
Q/OLrneNZFdi/HW4QyRNlBMVoCac/ewyVLQGPSJmax0Z8pdFcUcKTwEVgidk45kT8JQCvkrJxcsF
7AVU+E/5HL0RzZJs2mL+6NDf8NzyghRoUmoSF9jUMnxjS1qGke73ssWSxf6R6RKYtGKTUdFNJQ9j
VXMKCOMdmgPQnglxoEs1Z4YvZAzhgI5eMfBSDD/QgQKn7OkzW6DV5JJgOSpsv5T5LWEwjMwFFy5x
xcRqVjEyUbiFcztuRpZnflnGK/S1v7QDVj+G27PR0+0txFzqyn6rAN+W4bTam4FJpoCqVWS+GxrF
B+X0Sief31Wj3UiPTAR8V6Lor4rOu6HFqdEm85zCOBF+RI7aICjD6vYE6f7XhEcFEVTvt27RH0cr
6Smfl12qufNmjmGmpeD7+hqQMXLUrzGNQdiJeUtiB+2+12SBIeyvJHsShsCqJCkYJguao0GLEpaa
wdYZanWEInD9IcVtx98+GJuMOKolSX7ydQLTGNl3qEigV9Yr9BZSwgmE8yemP5HL2NMaY4uEWB4Y
g/ORiJV+MNqgqM1xQyxA6DdrZkC80ABL5ESIRisr40JuxrNMXB0/omYSLmu8ubP52HWwhrj4EH3y
+at6iQTae51tlA6jg/J1NEuqB/dsVyY5zAZRNWHtcTjW54b73JfYRBOXnJKZgU9B7MwGM6uwQHBK
YRbbxsP77KlfkTZ3TCP5HgZq26qDblBRS5Te9IUpmhG0B8EvndcVSvnZCL69sLchmdm3ksyZDQtv
hAutvIuH9DHRcKLR7eeBnd0R9rum9O3ZK9U+yWkY/CUPY0BKWuuXRYXLmAzH2sZLUSLNE1hQ4WDj
YyZki11GoCtN4JlgZtwN4ckrAXLmDbLWAUrYhtF8k1jIARSpglCA3WLjDAJfQu0e4FreG1W++Dzg
fH507UVKPuULp9ni8mbVpYaynXxTiEpX9VIuvrtQwhfLsM3d9mVJp4dIq7+TFOCqi5A6a9lb1Z5p
BXadPDpl/LjU+qmFG44HH2qsrQ2BVe/dwfpBp72XGZ/srMr4E4uB83q+0So6f0sN3yY4pA4LGQlC
6hKbr9qq2qXxvDhOcWav/6q3sCYY9lxGbFc+2t3j4FG5jods6pk6KQPK0ugbteYEKb0OKSHJPf4y
0mdksvcyfRNlOAKQve7IqgI0OJbvsJDLwI3F7zo6sBiY+ul9BBTIRyNkBdrqlQ5BBCt5EUW6BEOX
PYTNhIw1e2+pnUr0HL5tFj3PL70cSzP8RBw5Zed9Q5io7+aRtzcK0y8yWkCZh1xjzfRTVQA2NOAP
Yc6Cz+JVD9F1+IW1MuJ40dopi7aRad3oTfeEyFRQxfgzspGgYzLiezhlhmT4Lbz1LIjhIEtyjpyY
TU/tchGSnbhtHX4tmpOnUY9PWZV8NAWRfH3NtWeSEjg3gMmL8J2ImxRxnIdXDZXTprrNJZE+ccyp
SkG5GRLTQCLhfRLhcrAcxpQ194YvmCbiNmG8PVuHxU7ZYLV2tlsiNkGCaKTdvJw1wRtNrfzg5OEd
xTiJSDInAPjD1HMrIJP07MDGphc3eE47o964kzrra6jQYn4LNspMAUMtSKcQAJbe7Wzsrrx3VsME
8x61A1r4Fgwxeri9M0zAOQlKIbezAjSZXqI4uvVMB7TVvJJEU2T5yo2ukzXXtHyuet7g1i5+ScPi
1Kj5VSOlDReQZiPejL7mTZuH8QC2/qeT64di5EIVqUZkRnrpnDveWniHHbpcbUW/L7CNmGRCw0Al
+efnx8TDTe/RuBE7g6b8Jiy1ZO00YkZ0zecJhgkVGSxuqe/SmKd6aimL2uw+lb8qSn6y2QZyExt3
ZpMAE4Ml0LuPeELfK0S5W+otNOdlf6S2wDu5bDyXRXKrVSGfNEw/8O39LuZVliWjjGhtkrVLlUa3
0GdUkCS4mUIN2WVaMf6xqp7yyrhJHOe2Td0NkahDgL8bBxyzR1OtbxabUBIQ0GPWGoYBy9wM5YAx
2KG2yyOgNiR0Aq0BaqupE8adc9xE0jeR53CGNjwSsXY9es2VWOR7AiPEn9k1AFVPTuiWbsbc3g85
cDCXt2PrdZDMB43LR8Zbt+Tyl8j0mlQwe7Ifl0arthoo1gkx2J4g34+xgrbb6iaO/vVp0JvpyLJg
w4fnvRlZYylvCIDPVPgE0akvfG+YczH86AX27nlgBkux6T6FcXfuWj5JkMi9baaJi5iI8hVuGKPC
4nUeOa2YzKCjz9C6cmLVDZcRgVQngMYXBPL43epNvpifNM008xmWNmi11FAOkyt+kjgQ/tHi+WBj
iaaYeXHKUP7k49OgZUQe8HFlaw3F0S37jdsWj5IVqoOKHVMrngP8bZmbxTuTbAoW9BgkRanRpI05
EyjfXiTWppYV2Dhq31XO52WyKoJ88KeHMx962eb7RZ/A10viJnRp68R20u/EVXaU79BCmDuY8Wuz
LNuK7ixQI/TKUOb3JADvscdXCNc5x6LnIpzurdj5hl32mHTNHZxqGNYx6w0cjH7Sasu2jIEUV3z/
lkuLnGnRxTGHzK8S/Qs3rhYskXZJgcbir+OpHbojxgnkPRYAlcizXtDi9b4N1nIrRQ0Gue1T5jrD
Vz85ELCiYUdSNoJPeuvkKBp2aNySdFOpuU/H5D7s5BkJ285QUBFKSxyUlj6tmq1Er7fgL76YVByw
q92ONC1dgh91MQmoJG1ghuQsqbEN7NoT1e0GVqwxMJKHh3deBnmdKHnlDuHtUnvnUnEdZohw4xqG
jfFO4iCjFO1KrURn7rCtKqyfXNquX4tuDPT33AOiM8d2QI363icEGMcSKwtVHTh2X7QJjL6VaRvT
NLrlA3ZFbU+GwkFXCC5p8niP6ZlLAyVhnCfLnqxPZu9+p8XFTpJyFcxAshhdkcmu1xvLTh+XIS9x
dTGS6Bf3Axaw1tW3uqEW+gX2oVrHYaTHfXMydLMhdsXbWWn3PoiXkf7e1/r6dsEaubEW52LWA1g3
beYFze+m0XBOsWDcYbkTn04qNVTM8Meh9uu6cacXn2gxKOR4TPkcUO2jToaKoII+1hBY8pEZu3Y+
qJa2x0nQwJGutiYCPbK3flPRartHUgItN3lAR3CladUVCBIOypZsFQU0JO659dczV6w+TkTdTzXa
hSruaJUR2UFBGN8UakBGB/SObfM5SYqVhTnIxpXhtgjzbtsV7OLx1NNhmCGLSrJ5K+NZeIAwZSVo
yDGUQDzYNeTQwug/5CYnXhObkBEV6VHDIm7tqD9qGB3Qa0wPaYR1YWFo1szgGCPxURJN6w+lw26C
HFCIatXq9bi0C/6jdiS8gdGCj/gNxA0pOa20XtOUCT5mPRr6iP+cJe88K8+AEx30KjnxIfQPliSr
1moqOCqWW2/GnlrdCM3dTArmkV480ghxzIqaQAuz9c2qv5mlyceR6C92/80eHiOQ5mi19Q+/ybiW
uyGbq8YiFjdExlSmqtwBv2AUWC+H2eUwNNty4xBJwGTXcoEqK4ZPCgXP9JLMib6JBYbEuCv+/4jv
/q2u7i/qu38n0fsfKL7TkbT9N+o7VIs/5T9r7f78/X8X2xnWHwjcEEujmBNUSDaSun+I7fgVw5Ae
ZaBlW7rQUdT9Q2xnW39QCLFC9UxmpC4Ny/8R28k/oEQL3ZWu5RHXxP/1X6pAvoyZOVD7L//+t7Iv
7qqk7Nr//A9Xt83/+Bu7ivU3Hr/5DwLllOGhuBO25WGL9Pj66n8SkLo6OlvHkzJIwu5Wm7pzpupd
6gn8rY9D3axJimZgEO8FyXcXGu0p95gcZ9QBZsy6k0JDfdNWwwOHkkauimYX/kzxFDrTwWG8OOTv
KRiw6T5PjonHtIqLzDSo6/BtZcWhJNpnXj5c/WJpN+iadwzSgpngIcsRfp/TrPZIe7tLHfd0/iwJ
ZuNSvOkdwww291mLbcT6anCprPlCA5TEYX6Jl7UygqA0HFv+BpMN0TpDYxWRFh+QtoLenHde/VA3
r2WfPnwU0RMwblKUrg35CNHD7M4mmVwuFuVEd4PauwejyuzNsWHCoHAjqYQj23dY4xMGptX3CHJc
iZrB3TAQhDX/UebXBDOv5RmfQsaP7HAq963mDzX628GBAIcPmKXSpVpPjnQXwoRhioIu79QojM/0
uVIEHrODPsbJvG+8k0nV1eTHVrxn7jnN2A6ph3phYYNxcTAp/KzToP+6LbhhMsLq6WeAjIrg/KHP
bLgXmC5A5fUIk9urnp52Ie2McTSglm2JZT21IFOytJvoGHXeNEinonM6YiRQSjYZi6PXEqGFMt7B
W7PQPoYR2TCMg3DfJO3ZAG3NqDezXpPiS7Lmb4eTTZQz6EJ/qZZDoY23jXZc+aP4R/yYHkNIyoiJ
LCDm6Fj1uGiZnlBeAhsBhpIEi8AtBV7QMO4La+JNgPVBTIww+VoFrknJq0uOI07pCnPwcGD6wLCP
wYN3VGEERB0e4ewEAIlPqKmYvl17ziNCb5gMCJPt4VqC8XCyFbqJ8CV8kL0TEAXmt3CAYvLCrQ3X
e5MedRYlqfckJdbBZ9Oy74YYQbt5K806iOsyEDEvVX87qSug63dLRCxlza6EoB/SM2sT2rCVXRWY
6sES+UDgj7WqvonGdV1iga9c6yUFZp6gPdwpdWS4bHofrFULLzkNKPJUicKAj8hISeUN8kFPu+0k
yt1sePuWEW6dP3tENDfZSFPGHpqCtZ9CZs7sMSSJ0MRplWhJoXf5ccoGmzxS1URHLTmoOr4zFT7E
eNn2ZH+JAmnCnAVZdHFNJiAbDKLhcN2JTeO9pA3xgDXyi36KDwAIluplcdwtBsDa8Y13LyJWBY+t
gc7BKPm8Vj2tAjkYib4Ho6OWX9N4bvLVcgobatyG5Kw0jb4vBvvsqWIPvdkBi5EgAvNjs90tqgk8
alZsE6Z3buvm0I3j09h9my2RXqwShuQVzN7GmvK9G2f7yl3FNigzB1YkAuY1BqvpFoE00rcr0Twh
S/XwryIpY5PBVduOHylU+fqL/ZYryAln3kkYQZnIz9y8X+YcMbHJZU7cAo9UzesNajRE0anyOWhQ
BIzJvMuEC3TgEQOc3yPohVWGodE45CUJDak10Ivfzvo1lA6Pt0Cd2CDtk+J34CRyxRq1fRJTti0L
Y2fW9jGrP+lBWcnnO4+gyskatjYB4IBSETCdjLjbCOM+ZfQiydElbXtihbX0C9P9/ITX2I9Ug6LB
BJvt7gTZJYxSjgml3qKBEWLIlyUjgWlJeyCW7zNlNNLjjAOgeqXaEQd4F1+gITogb7YpbSRTrYix
j4uWj9RWPi7IjHYGyyW8Izr+RbOO/TG0dL9VsW/KLFoX1ydq5msbbsWNZTtP41TXez00SU+tZogL
2bEE8xZYA63fsnyDWjbYmWJUlLamrhEhauwbfM94Iwrwa0hWig3OvkhO7smwkxfDNeD4R9qXjJ0z
7qz8NEEsbZ3wubDxPJUu8jpHYQwp7XUTUBxnjZArIkDgpw9bj0FraaQ7YyDEKa+p+q3WRBQIwweq
arNDhvGjt0zecOyOQW1n05EEGyRdMnmkGLxvkoHPB2uvsB2ct2rOfWkUaNq6+N1tdOLSCcXh+0x+
o5SgMI525jh9BuK+tJs7azlo8UAbJVmksmJGs82AJYewxMIV1AftaI2VZlj6YUd2wuRb90aukZ8J
VqGoTnFJx++yoLThj21QJP628CWlVdOJgc1gMymO/5uj89hx3NjC8BMRYDFzK4lBWS113hDTiTln
Pr0/enFhXGBsjCSy6pw/1kby29LzyDdIPrZPoEi/kehi3Nb4YaA1vFZ/64KPSajgVASN9WN20wI4
B6DcwLen5md2zEaKnCVKbkR/k4UBz7vvhnEfwZHjWKq/FToMxln7irRQe7J1bnByKQjqa1Buj4QX
HfpK/p0Et15dczAG8yWQY7frWtOhoMmjzFiHRrtAEAOR8bcyRGPhL10436LxnsUECPQN+IfgsI/Z
yJWs668CzsRT23MmZ7MHKCU4vbFwlnPgavHSO81kv6RTUR8yk7yDYfxSZuJvqoUwMjEY2wpxidXh
5B0h/NYnA5xugMKquvy1DZSXRQZ/1GvrHjXv3ZTwBpC7pMRqgbqMM5k42Bm4abrqo8bLobGK58h7
lTLaUbvceeSrWC/SgHU1DHk/7Gbcm0I9RJHcH8lca+HIFVw2ZnQmUTXwAzKQ5rmDVg37g8Ky0fLl
bHJRJAdyFTGyJ1uRNq96iSA1qgUFlhRarrkQSi+Ix0Yi6Y9OTZQNwGSEYop6RqgNTUPen124DC+B
FkbXYEn0SyIuDfoEOGUGJHvK/+k14j0Ubz963YNH0A61gRPqJ1XaNjqdGkVUnlR1gCGk6dPpUnW8
yrn2mMNU98my4gYhQ8GJQVtbnikyrIyHFlG4ljQIreSayB/yrhQZVQ8mawKQVl5stCL9gLgGdqHr
UlCw0Z+CNtz3E/cxf4zG2CYeTgFOXMNEMtmdrBUabwqDEpJhBL9OukvDH+ZGtQY36dTa4dMxA9bl
gU+XuIn5Yy/KQxtljAqIxrbG0J10iRKT1h5RH5fDmQi/PQoml8ib5zSx/zU9lnZt8KRGvWVdu1O7
pHSFwraMRfdgBcOOuAJIoInoT6Y1pWQWOuqZnzSnAretQmR0Ym2VZtpmElFnCH4tgBAI3tDNUIbT
0rcXa66wM4qj0V9RkpJqIm9yTkx9NHdhWV+17JBFn5H4NsqjKn5V+2pHXsPQQFrUNmofVv4AxnXZ
KK4NDXeJec2hhQn2kCVPSv+M5JJ21SUfct4TMOWVVyXM17gN4tBR7FFVBAaUhypEhGlR+Y4BrSh8
GUlzJ7R/M9qDKaTGTtXJ4SXNpqDCG7w8t1FFxZ9Fl/+D8NvoOQ9vig6XXkn0GwLuJhjxFoi3Jv7A
we2C68pk5lDy2kr0V/P7DmV4TOs7I7Q5Nm8ls2tnL65kfFY1qBU+fAEltlGaW1ulzwZq4JqnX84P
am1AOX20Q3OPkusEkt0GPml4LnPOxoIBwbu2o61xMzBSDdhA+uhG8bFraNMOmuNkjirevQNZPyVi
pdEkTUySj5p8JCT2WROoDMBeEcuXpLHLm1Rc9NkGf/iwSbyShbpNdGTQurdI9kFuZmRh8yVB4BYL
AA7JX3ixmX1KDwYAevt9IEF0YpyAGG0I8wHiOw7FYc+sPVm+VlHbO5Vb9KYML8uuwY3cVdA010Cp
/EFfHHwCSvRFZxXP6wJRSu4NauSJ3B4eqgE9o/wkE5nYo0EN4PEa4ztKXbWfnInfiugINpizZc+k
Jf2krU6SAAvXoiE7+u3JBJoXlqQmcyZuMYIEdoa2Scm9aPCR/BsalB43GdgxZuzMKIDIt5ZWnk3L
S4231mtEw2jztER3ch5gjF8k3BAFYqcheQ0MaQvOiGK0Q1PMA4fpJ1HEmnlKJ14A1Xit6Rwj3ObS
Uio4a7s4N53UxGYDasXxRKStGV5xeWyGin4lZDY0jtEjOdigZ2wYGqpZwOYSw9FUWRRg4GuKbjFi
lFUSXtAgKAgQ7CZk+ZRAiv2aWGWpF4L4adOrNG476SaHd0u7DeDL9HNgcTnUozjZ8YeCvUqOG1dW
PZtyAdlIDpi5dgPKoza1UJP/GPEpMI1t3jxZOQsAOblJ8JlGeIj4Pitwy7humXpT2JfCVTUEQ+R/
hXJ1H9L5YVSXQZsOKvn0SmT6RVs5iVrsZXrSJIoGK03ZdtYZlu3NkkoP8aFKXHeEaJeszwklKzBb
j7IvMXBDsaF1l8jaa0TySolxyGT1ICtnXsYEJSea2h2EERxd4sf5+4xpWSx79p3SfIp7+K+SPOfw
0wgZCEZc2cE/mHKylu6DcVWbgL+fHLrCfKnBlTvExjHbV61EBPjw1CLNabN3vRleNI27waTPdr4q
YtwhJdhQ0XAtsJehT9mm6qEp8MTK5xBIvRmZcxevN/JdYPnxMDwrJlEZsJrRGsuJ/cDw1R7Ll7Qu
DTAWo7ZH3jxXxXO75s8mMKQa22hBFZUZO1NTPTpJew4C4cXL11TrF8x7xeTaZGYhAXaL6WjyV1XF
a8ApoUUdp1rLQ2R2jjD8FEhiqiRqSI653O/C4T53xFxJ30s7OsSO8FZDg0dssKNd+6hFdwR/+kFM
JFzlJYnpNgb4u55F11CFL8QUO2nctogBovJa5B+jZXlGWO0xHtEtpFzzMfkqY452EZoOHqBTXRAl
vlc5vATKS+VRW/i5o94z29NCOY0eGWwTL9U0454I9+hdTsq+ISXB1hYUo9JxMYjpQJSXscNTssUK
WT44FlypbulMWrlKscvbnHa77FWOwr1mUHbOxUz/34kyLLjU1xlEYSqPsyhhmagWuevms94iNlPS
zRxDpsxz+m4n4TGLmmufuhhCIToqLyAb1kZ+UZXKkymfCOAhnCBAHkidWGxqn7nFV69dG2gjk7NR
hJpb0MfMzjifB9DGcGqcRLORuySOSag7lWO0UvOwoonLwIRCVIxGrv5MyOnMnp+4fVWI/9NhwrCE
/cyW5OAdAoClfcRcnixWyDyHV7I+EhnFc+Po5c9kPLeg0Yl6SKyViXgxgr8sXh0fGqc9Trmy3VbJ
4ELQgbL3JbFD2lHMf/Wgu0oIaMGWEOrTd5VojjWX+6prkKVEWPNMBtnMUSzImLzpHWVuzhGypgG7
SYTKtsUYMlvTRp4ow22vQNQIUvDwmMM70tkrtBf6IG9CebLQ7DaQdqCHjjyYe8M2dqp2R98pE1Bp
rI/7cpFYmDpmjkHNnABZWCHvXoWG91DBRg39bUvbiFFZjytmX2wPb3MmEycLWav9dSBHRXUt1dHN
g4QkwL0xHSiF23SacsjSma8qchv1BJyyq+VzMHspWVBDZjkxVacFYVhNdJI0/UNE9iUIR4oiw6do
vckoGYzVu1yHyabVLovu0x62If9go9OraWYspiFJihCcenGW/xpG7FjpHQy5bphnPphZXb5YWY9B
cZU5I3ltfPKMHRlSX0K9pmJrI7D4YAbjdjAnwvZtbiLo0PYiWU+IA8irnCtCjNT3MvZFYkOQ214Z
0RtYajSxxU4VrIGhfProKZhvKgXBUsvhql4rPT+WhfKgI1rRbyp0cyUdu+RQ5u2Ot4JX7h6vyhmo
maH5sqP+WVNqzMXzrqsw+9h/feSHFaReNH8Npc4TEeyCHLsv6peYCHlJUR5x/cI92iRvgf3Vm19k
CJj2M2UYzjLP2CPEAXmPnecIz05GDe3yTvbjWwxqgzqMu2bZqfXkh+rKwmf44lsXv28tDmMR+kmc
b+2HZSCA2JA0BzVJFtfWDk7azWiv5bIummjTQ+DRHD5kwO77IEMnh7EodtaIeovPKEyCLeORz0DO
oU74CfjlWsiArIBi5FWwfY5z3TGIKlUJs2O/EluQiS7l8FCoWI3i1wGwKg5uea9snpay8bKYMvTq
mWJUbHHkCCz0HocPWTlaEaHhybsda860KPuW9kKSD/Zm3J95G5Dd/YQ2IxvFZpSPgbjwP85BonXx
kuwJ8uEI42AJ8eEiqNE9d2mfiI4FUGYmNFb+5SklelJhVClk+zvt1Z3eIlpFUD2vggb5TQR4m8b5
u47+slRyFBXLqOl0zTFpWG7bwYXuxr1xnKDplOm5JR9WXmPNUH1ODdu6AR2PVZEQjVxRECreJpJm
acfbUEXNFYHGxPgw9bUpHgyAY3UGYcS8xTp9TcPGn5HBr66YCkyCELWn+5JF+7honZA4Pq1iB5oJ
VtNpchx6QsvBOdNrQgjzFOOmwb6U8LqVUUkWVXM3Wv4VVtI8Dy4hLVXf9GtjKJbNo4SvkkJvYBB2
c4h4jqOUaokSjzap3JC05OTKqgs2xMza7lcbZr9mbBPmhFeDNuEtCfjbPgMs1ZsDVDNVlI4+eEbF
jIMYPyDavoSpM49qvA9JYirw/lj9dZyDQ5tecD3qA0al0B1s0LxVYEkLeAP8owlAHe08YwSq08FP
+MAtYrAx3dmI5LEMIAS9VMhGI4xKpfVjEaK0injoKgWBXumu2WvWKar6y6Y3pBJ+gq9CGhSCNloc
eUxzlCpb/a6S0ZfylpII6DRdz7j4sfAsN/M3nKpjVK0/KP+IH+fdQBBl5KilfYUMb+5qOd3kxHOj
kq/fJN1T+4wRqt1UfA1ThYGH8ClMTsXoUqcJV9ydp+Qaz//MeNiuPN4K+tokmJKjh7oQSV+QM32n
bO2HQltcK/OFfqbQYhPO8KZUA9Nubb7rE94OY0Rt7qNI7Ay8H2ssNwmVU+2MxIL1rwmFivHA09+d
ckaMuiR16KxkM18dV7B1leeakxOdNRXxXeBX5M+110DvfAWrY1c8V9RTDTZcLGapmHAcIKZw1aMO
uNXOxkKWqe6gaaK/FvLkW4tfl3HemyqqmbXipeclaPsP1X4KF3mjhuQIQGdYqZcZEKaoGRTzlMR7
wn3qkvjNdL/QaT9REdL/X4dcOLMt7fPzPDPfmRSPGkjZDxXwbIhqppaPtfQpmnJL1p2oDp3BJJ58
N3mKfCX8UTuo9+eWNarP79U4e5n4F9WPpfkaCQAYUwYhoToasJo14POe3g171SDFfh0fawKzQ4P4
sHKfquFWxEj7JOk0B7SkE7qrKFhmq127Snjp1zSsR4dbiotuNarEPHc5dQX6Flw80s8onTZ0ItBC
8EupKYHA83YW/8xmr2qcwNDl/Yg+DteKMnjxFNCbirhhVciL7rNkFl3hXklzc9DPZXnQn+X0CLUK
85uAna3aWVvyBPj+Z4+mrLMBscuPvxF6+ohNmlKoOxqgzQw4BuYuamG8AJZ2wIwXEZBbno0ZAMcx
8tRVUAywMdK8vYvhgKxpzQND88RRQSlonvzoyezYVnHspHNVP09MMtQ57yb0nSL+lPRom/VH1apc
gKGZEXWYb606eoHcUHexCqw4w8z6bdDXzb3dDWI6tuQ8zBXKSxv2Jr/O1vyC5YwGlX6zBjSbYeID
MNLEopFepVNrb+OwisRHFE3MaY8oPVti1WvHrx3PkhkEu6x4qsStqJ616Wuoyz3RAWAm866WULLD
zuCNJ9FzK3V/VeXMqzMTkOcE97nJladgzPkRE8dAriW1tiPm92V4m82dbvriPejpptvYKGIMnRzq
8IX+1Uf2vjTXljNrQi2waMMLRgIeZ/lWYaxBtwfcuxxG7c3oyGlPe9JArHu4/Fv15l1JJ3PTngYQ
THTlu0Z0tCFBRcp84xhqqvx5ifCU0qiCXar5mOSF7DLQMYM7nb4qVP7+mtEeonlV5o8FsWiALWPm
qq0UybdG3Smnr4V1UUte5/FqKxT3GrQi5oda0HKcdZQsv6kJLJSRfYwAc2Zkb2V1OFkhkpKhfWS6
ODKlHyz8njiAZVfpxh1hS5aZ0PNlukS87Tv9RMOGbYWvAzO/zrmoBW8NK0E/NV5ad9xbCHekhks7
dCaTSghbetZZvRPpMCeDU0z2jq0Ss07yosHElVXCMognZBq3nTJ6RXFL0merKp0W2zLbnxsSu5DG
MdUeAcOO9RxRY2zLmhfJ+VEAewubBlTjXSNowgpxZJnWmT6lk248LdRUTiXwJcuf3ARuFEq7wno2
UIMk1kdWExFnvMzN9N0jG7UvhdC2Kum/rXFUS8UBYCVEiozI45KbwNSUPysvZlw5afdiH0mHvfYR
AV/1TZHR4RjHNcs5kqG3gweu41hEA1aFFzz8lJQNEW8lAx1g8PCX4iFt08KLFtwfw/BGCe9Gb42n
scldEx5M7rv9LJDbofGr6p8WqVtjEd3G7rM0ybHDGmrFJ7NIjhEdevF6/F8T7pNaxyFHNIg9n1AH
73W926D33iq0XGg1b9fgAW7u+R1wVQ+4TRVrOGig+aH44CL0h29OAqO9hz2SPczC18l+jrVH5Aou
XDHguIVmuKbxq9lou8Zyl/otyZ6s5DbP+bZDHKkca5wV94oekmjfUZP7IrR9OpyVwE8lL5mx8pA8
kpOTAv5h/Kuz5TtF4DNJTHaR5rYKxYxd225wL5FkEJPLCxZe5MRt6Nzvv7nQDkZc+6Js3blP3pJV
lc3sBHMHpGs+jdYN3w3d548l74/SmHth7Y6c792SnItVR1DN9xgBQd0S4DsrG70u3Q5ORqNe3BTU
m0moXsVlUQxnJT4Ic0ARhtkSJr4eqGFl2IA3PMgQDjU3rKIzRk0Zv82j4MHAd6Zo4SHWIHW54Itm
8rKafuipJUgl26sBkex/CKXZz6isZXFuleg9p/lvaenuriFF8fcwW6WBcYrxNkdgcqs5NJ96QD06
0qR/ofmQ7OKuKU9ad9LIcU+huNsS5NNQQHPfrBbkgFiRzeIaqnI3e4nqi9nTzS9F+D1ofVeIXRv8
yvM707yTJ+abWtbbUHzKZbxp+3/KOJw5CzTI5Gphc0svXXLFBQGwE2EOJtwIPZOJJ8okEDE2WWOr
8bNK/xmxtiPXyxMVZz0K9jDrPPOLElyWYFxh4cegES2K7SjNFX6VJ4wtpP9vW+QBuJsRuVFuLs+8
u8oxxjRVXuOSgUXGkNRdyvyr1EnQtXGhRb9SzWWZBzc7HLbx+IXfye7p+1BeI1M+dyVtlTzbkvI7
2pdoEW9M38hL2m0rxT9mnznWUPsJJK2UAGlOsN8Rt7rW7aj6PXSSJ3Ohw6duk8h4LQj/zv9Ixdk2
wTUHDkvV+ZoItPjckhgUnBH/bZS37Ob30pipqqEood03U7QlEWHbZJIjY1RbtG+rai/WSPRhED2X
+nywNHtvq6Yv9ydreJmTEOgALIXZbrTfjPxPL/gODlZMJy4YcEsgYLFsdW5Xwv47iglsHrxGRd3B
rI1axdEi6RklBicARyQ/C+vcSOqT0Z/LnqXWFLs+M/wxu5gVlQ+VkfhRFu2Uftqb2ngICRjpKagg
VMDKxtvQSd9KZzu12R8WeQHN7Lyuyg4LRmsC4jDlpHvsgE5oORpGaqnInocm+TWjBeACWcFMR87y
mw1eVH8kiE4Ta7jKLW321a/SYMxiN7CgjDptukqEABrWq26t0frbkOpffObo5uqzagdvs/IkmZob
i/LIv3is0gxKhk/x1i/P68IAJf/RGXx36eybCv7FwhoAvSoWH7b6P8YoP1eql9xW3QTJ673vgfJI
m9zr9g85Tlu7j72ma1EiHdpJ9ceqfUkL0CrEB0n/lqWyl5bSrympBJXYj7KCZJLpkxHaNQ7W6C6/
ZNzQAtydgAQENNVeNw2OPOcngPej0KV7osx78s/3YZTh2WB0BBMoK0HRsye344XKuP0YXdWfEtB3
lLN/JpQHX4tRXuSGCVwRD4ojjygCTnXf/E3U84YILxbDqyxtjzfarXRsqhbViQZoD6UCUXWOhqPC
cRZiDKlQmE4TvKQ+GnsVK1KYHstZ2wgU6kFpHWyanOkgQT9CGWrcmxvRwsbmi7QtOaVE0z1oc/1W
g25Hg1azH1N+n+S+NFwwWQGSVz+ZXGuzCiQ/fgUa5aBQFRgHX+EW7nZKnMiMGczCcYHwo8/7O3oR
rB855QLEBWLik3RjSyIXlg7xThvtIeHSEtLybNI0V6aoddBjQwjs8oB2g0bsK7RDsJO4qJ9GBNB9
XN060ZAjii5LFvuegAI1/bDGFhDfCHdWUw78tyecMKVf4U8G+3SIwXWMrHQQ2T4NPflPynSTUG4E
NxKQNzMDMxKl4ZFG9kdjhcy92MXGF7wL4G7os/rRicOfqGc64eEvBb1BrI61dszhFUmxOgml+8T0
jADlpWHYjBN1jziUI6D3JR2WOXAM2Lll/iUltJekPRPTbs4CajAQ+yj4PdKh+NWiFfcmxUhp9xjt
Ayk6MpaMTftarG8eWUkzue6L+WchX6IpyWtm4glQHhUpfTaEUJWIgzLTxC+vvCLy26mBtZuKjNfT
Nm9iwCo9M4OSLEBDT9l9dmnpR8mayA3VmnhVO/qEv8PqfVgdd1MDGB2GEmZYaduX7uq4pIn9ClFC
LDqqPXRMtTe3T9isz+k8YXYaMD/C+7Jct6AtSC0CAw1pmDuVha1M1L60knCh9MqhuSvTmyFW3nl0
0+aia8sRXTuIcXDkC7kICoO7eZemBPHE/TUM/Jbk1mA0j0ocOroS+oLYavTOGwqZqNtEqRKjeKP6
TxNcnrRFNaVxqJTiGhDa1XxZPJA9ysCVKgJpRxZEL2P5Ko3KNevWyx1YIR6faCRxRvRbNrkGBbt5
kII0sxkWuB/Kp7oJ4UPJ1W6WvYRTnoD2B8nxBLMUAAgfmvYRLwyiJquIvDNHHikicZCIQzK8EiK3
awYTbO6cmrhZ++G56opDowffisZbXE6VH2vDXUpxB7aMSmpheC0YTC7LDuELB7VLvbqXLtPMVERo
wpAuvhzLZNnwf8YQq3Ci7DTBF6+whYNf1GjLK6ycTT1eYmsmgUylWwcwx4rclC0ycTEuMYmnYAgB
PtDezVnKsjR8kTLiS8wF9Uu1u9V24VWRSs7MckiWnxQB29QOeMfV9yDZD/Bbs/amSb8VQMqEgtEu
3i0xeyFZSmP9Q2yaSuWSiK4d92cwt7vKRkSnEENHqHdFJIEeP1Wh5pukMJnbjgR8uwz2ddjjJmQD
R0fX5WcxqDRIJXstJVIQbZwWEkD8uRT7nKituuef+YAy76uyH0oi+ZWuY6SLYPYvi3wPq7sy/RsL
QCHNSWz2Do3SD77ZUSD4UtunfrF+zRwghZuBUbbD2pgW/8qIaPhBf0T5eIwkfcP4eMbQ4BDA4M0W
7jBIdVVPTvPQfsXy+CFyMgZGgWezhIAxfAmiRDAJmrYnSeeJJBIdAXbDYVYt3dPUM7sYnPqmpoP0
iNMYo7EfyZIoLft3JFerAVov9ZTDRO3PDYdfP2OjrKfPJeBYaL/KPGSUKtIzBHWqNhcOVF1/yFJO
2TnZjstE5oE1BO8U5JFBgLGShGUC/BqiC6psvvVL/ajL6KxP6radFfQBMs3QWxnp+EjhIb79Aby2
qQ7Lkv1rJ4I7qkDrtmm14t0NN42rMamVIj9hxs8dadG1N8Ddm6GTfJxGckhOAMurMWExsLWfMJVP
XRR9DG1Yvlnh5JSL+VrYNcZpSa+pBItAb7sG9pq02YDS+N1cEH6JkCq865KN1F5h8OUlZkbYlI1U
PeQRZpSuDtUciedLIT06/bMfMajq9NueBT92vrQUSBl9BsBJV5htZR+FlblmmdzsoSd3pqGvGcZn
s1QheNwCejdBS3kINbKM0yDAQzCRMseK1f1YvRQwNFr2PYiRJtk2Itak4PHLta8ylaND0vfBzupF
u6PC449r2PApCEK5QWyDpomjiemvnQts08vShF6aVW8R72/aggPqs+zgStvYiUo0SLtfCIiQxXLo
6Ag6iQj4T/uxlUtnzxDW72H2NJFazOTjrPILJa32dMPgFANJhjvN1wkdDQ//QZSQNMmTMcd9aVPp
ag4Q3/JW0ojVUhS0Z8m+Dd66aXIJstvLzLOVsSeljTJIFM9wo4miHkU4P4KBlqU8HLNnzUKUoozy
ax6zLFItpnHZNElyqacOL0oCX9WZ30PHEWZM2viWGW3hQGxtgCDs3SgVyFqi24hx00v6/YD9u7JJ
44v7zE/tTvWGISHEK5p6V4qSFOEwZG85QnJhxd0NSdtvgxR6Z1JzY7U8gn63wI9oUFXGSzh1I2vc
UH3USJJrenJl1AZiQvmooEoSN2KtcK3V01cCIOWPZQOeNmGoQbAmPROnR6sCrtOYekNFpDLLXqE6
unFtBdqFKiqeJ5Qvc3iJoW5VUt+74XsBc8vpZlvv/aQACeL+s8HXgmV2qKqD2juvgxVg4VYTB3se
tkYFoDHACo4xtr91Q1/xRK5vWsNMnZuMpC3AWNjxnRj+MvbQplhjg17UsPPHjptZQ9V3b8G67PCr
Rudg8Wsl9I8Sb9lD82Ql+gh5Z2m7FN9LyQ6kQvViTqlCfTv3/NuhhUO95ezPkFBPPhFGk/6ZF51b
lhgN9e8BTbako8uxX0SCwh4HIu6mVrOpjebir8DZfYUTHot/MrpAn9up9rJicXEXuWOMN47MtQWe
TwIwt7T3Qv+XaHBP3YULtqme8+qNggE0te1+1bHSTlgGeOHNpzIigk+C61nzrWyGWNQu8cAiSVNk
7asKH0duT7F54tyuIO1yIpZSjIHyDNL4VgLaqqkMCIl8JXg25AbG5n21dQkux9YANVhYlyYudC3b
5HxrLex5XByV6o8VQmI4iGdOdxpIWZsb42pyXahmum8iGP1ls0LPRXuokOHMcbrVR7J9HiBOMzsw
gY/xEQhDD64GWL1M3GxE5OGkeSObvql/DuJemS2Bu/omml0DartcnIgALfxurJ97WwochvitbVVe
3tpbidtRA3qOfoBFt3l3Qu/AgU8wTXFM458oKQHp8AZjBUg/c0xtenkN6stKIEkQHMiP6/pfmWM8
gL3IodzkzFH7divIg9IZ0PS4dqmB3FJKEYCcYiOXzHcbCLeP3yu+mknnz/CrlIifKbbrB/ILENmu
SkxzZop4WwCldXEhdPa4dvAaA33iFQhi9Z60+zonpSk4JBg9AKEqcQyHXyW4VbcA3hY/M/L48yQz
R0IhzdNWwlKhH0ecAh07erXcpQ7tdkQWa3M0g2cFsYjJeV+k6OSy5zwZDikrelQ9iN7Vmu+lRkav
3GpCOeJDuwbt9S/peJ7t32AAWw0r7NZkQI2E2xM2O+obeApXR2WL8wzxJKUy+a/dNisHvM94iRs2
c0nvXMP+MzJOlwWQk2hP3fiVIxbD0ekWPgUrfF0cEg2Hp/YiT17AdUYH/AEfWhQc44Rq9Yn0rnqT
Km5c/aEE3RQWa5NfaghrMgAjV5BkFGQTsQhbWNsSyC0KvEVHoUwt3MRR0stPUu2YeGRjcaXDZtNi
0USY1ryL0DiO2XfINNt31iYoXyfC/AnrnT05bp310Vlg2RNWIJncWaP6N+EEaVyVUK86P6x5+GEo
Nuj7ZlxgynuT/nHRbhR9cENOSzUuWU94GhKimGpGO4EdfK+mz4vx2w5+mH3qCD5rspDJTbbp4vk2
cmyawQtWYMCAupF9cyABkJThmQ4ZyNKpulnl3Zzl1hctW0lTD9/zSO1jqQhjT0pLtjctTGYlXC2N
eyxbbEKuHmQR1piE2rNVPSd15VMK0QfI8qvK2oexSEiYZxyVWa8HD1vH69kjl421Vym2d9UI1q7U
IUkA9fwT6bn12g5sUkFYvzd0sOJgKCEEehmoBta8tECQzdybJusCta2/9N0ndYGmU2RKvhspo8Xa
+UTCbXjXsm+b2jcINI4qSetwKhmKyeSIVb+a3wiqINgsXn/Bp5JcNjU2Hm3QWF7UG64Rth8CYvUr
r6Nyk7MpaNBZLJYEpio9B74UycKJlDF0c3nbE+NsX0NRX+f+hZLxncZfZA3cM4MnEfMyIJ8gPKaH
rgC4VWCkLSxR8teUyn5R3Iv01NtUD5kQTNaflXimfCP68nnGRGQUy6FR/gLyKWGJvGX860y/GZ8J
dLKyHxLonmK+XjTRJsP8azoidTUwPvVOj7c6RkpD+sbO7LuNod1bhCQhNqWIlmmRnovp1R60C+Vd
Er4drJMrsbhejmo2giNr5G+Np0bj00T5IV1T0NFxj7dSHoqdwiLbxfJHRrHQ2ja96Rp25iWwt7pe
4/cmjFcllKAj63RrkMOZSZb4AW71NJ0K0GHYJpTu3uqYRGqJkSc3CeZIjDxyw1LXjxkNbh43/xsZ
sfiix6ve4/S0Fn6csDX8JJVsj0k5xLd0iov0Eg+cd+iIuPwESXCExz2yjtHLrPVdKckTXvCK+t2a
F6TDSwneo6NfGBPMNTId51JyCqA5q5nDmXdBbBSwRneNu83GdnKx1L1aFBudlb6JnCEl1KJfspNF
u+5mgRq/B9oFAusek9WHL47YGXVVbC05mtJypNlc6gy6vcDKiU4pMfwb6AoPolCmHQFEynaVHbfT
XJ0zYoUn5NF+VKdftoJAgYFYeMx0e9tsF36pXV9Kz2uAo5Vem5CGJJ2tzEmkDoYp/xT0PLNkfs26
PAG/ElXa6ovXpjV0dpr9AuGsehxkmby2ECr8hfg2MPmI15J+SZ6hGx8OY79tTQD+sdvgOEfshHjG
6BHwxVJ5yKE9iZWpuO7Umcxsej6CyISaKQAk4sivbJyrcR2RE9BQybm0kk3XOwkyxWAAOQEnr84v
rM/rdsKkGMpT67JRE6iVRigwouyBEcNHL8EcgfBzqZEmlDlXPxVJH0WX7HEGHkKNm48Y/ds8GerJ
NDK+yMqRwsT2+yJHR0/gYAyyUfzH1XksRw6zyfaJGAEQtFuVd6qSNxuGWt1N7wm6p59D9cz8986m
QlIbSVVFEMgv86SLRxoMBuN6p5cxdgcg++zcAqpfls+tWljIEenTNKZMB5eHNDNaTuvLhz9f/HnI
bHc6JubQMZZcPvz5YlcbjFJUf/WBCx45fAz26udDukxtYDiSCKNTJgALOSLmXclME1KpAFDAwwii
+9/Dz9f+8+nPn/6fr/38aQfS4f/5Z1VBKbvXHEvFW3Dl8PQfpz7AzCLpM1wbBrqGq7ob7cakFWI2
fP9gsEYtkv/+UOQu3m5fNN0BiPeKLsXqhPOwPP37A8nyKkgreNl0NKqBbJwt9HT899AndMUNPd5g
k5hOszQR/HxU/e9H/z6N7eqgcOQZSZ+fovR/HpSS8I280OBsaaUnG8sVwqx9YqJGWXeOQWXqTqZh
EC9cHuyEWZ9aHv7P14LayA4GKIjKTVxutZ17+vmIczwyVDqhSaBnWJxrwLUUlD+yRSgpptEfQ6Bk
d1dEXXfWmZfhfQyKbWlWAPN51iJtWyePAoWG7WtsM3sdrJORqP/v82gM51P09p+/8POvfv6qLrhK
AukUm3mhN6Lh/veDnqvm9Ee7DJqA5J9+HgZfcRL6z+eK54D5qEY4sMgv7Chh+urMxjwBIyNW47mw
8rsM+EbvvVF4hZ+Bc4lpPRhFLu+DCP3DSJr7XrmbGdLKg6W6+MjY9tMkF4RLDIc6xhZvB1YApkIz
ZpdwILSqTf84dxKHMhmdzUAROoehJDo7ifmFQcfetpZo7whYILSiYJ5+Hgh4kkPvDawPmlLvMc5p
SjAMFlANzXUD7MJt1Cmc219pGgJcVJhl8Eq0P1jQMHwJA6tmCJf2J5cBF4IV+/gC1B9cHoMymwBg
SEzGT1RA/zTGmNoQj3PviD2YsUNeDNgK2rE8OC57NB+jaeVMJJHBbjD3brdloXY2jUebTNTNZoTl
x+hYX5PAomF6eHYiz3gN8XsDTwEWPdvRzjQ5seE1Dw6uH2P0TYxdz3x5o2Z/K41xXSoc1mCMOJsp
zladYV5DYD4I52JpFzKio8mpd2GWlgdv6rZdLZZZRvxIG6OzaucuO5dhzW4sb2/lZXY7g037ENFx
j0ofSzyNXoZMVjftFRzYz7emr4/wQyDsU1GRRYCW9FxAEDlMwMcRPfpnxyDOgjXl5y9ONTK65LB5
KEzcLqrsqF2GXs7wD0VnIpTkcZ7Z9KCpGPJRtTdaAWaXBupQhdb0MGDcYjeffzQi0Rup83ob5WxB
E2U4+9wpxK0w2Jy6tOXuyP/MN9/tQlK2cDqnbv4Q/jw80D6YuXjaUhOqhIk3LZoTCJ4htmop01tZ
iUs/V+qN18KEsVm5q2hmNGnJKtyxpdVr0+kW3mX6nJZji5Vz8ZoG4d9CTPbJxCoc0JHd49Wp07K9
JGoyMGCPrzYwfiAq/fQZk49xq6K5heChJi/3HoHKLC32LrME7T52pqJTEeGo4smORtN5sPzaeXBx
3nI2VFBO//drdbKo0qaNk0qP+qpbGkfpAbz1M/N7cu/lDlBRd/t5aPMIZCnf0lRiJnPmRldnNkG3
LqlRwI+QMHmaWhmKXU451XmMVbqVXYOsbXXhKZdGeEIiz3eUFo4M41FsXG6EXXTOKic8s8MW6tKn
DtDAFp4pp1QkNXMKdzBkKmoyeKhDdhFlBX1DZw2qChvtbduNFLOaOb2MnVeQgLKbnbNIam1Tl5cA
KPqKgTGGGJv4SohYvq60Hs9s+OODSrJLt7wb0xnv89xj/pDaw6vYqQ5QuA5/qRTdLPS1PBGbJIg6
msxnC+PSd7I9GwsD1NLirJcqM21qwZhQI814F4dbyikDVUs/NFPTALPffuH9+AQKH9IM1GvVSHK5
y/8FjNRb25Z162qaj+vCah5Mo3NvhU06CbzaoC1x6CZ3fHc5OzFJdblcXuzWw5TaBkR42AA6iXZv
rmO3j6kbvIFkdZlMMe7hewivg7hnRMYppnV1E2nPREmdw0uiY6rabca8dXI/6kic+vaxbTJ0otz3
7kOSryfRue0pHSeAVw5l9ZMQ/T2Q+/5+lOGDQ0k1lkxcGfkUBfeKirqNyY5w7cleUpUg3L0H6JuI
ovMQKv+16iZKHAqOdWbvmC/tMEAY8Q6iZ23Giz7APG8elSZoCob3UvqduR+HARRZnWT4i6bnHiv+
ObMRPxKtNrQezV+VVz0PAOZI54n6ZMR58uw3BGyQTHjZ0xf2SjndpGo+mCLt15LO3ENt5BdKO7tb
wQjVDZ89PwaChoGWSGpu73SNe+5nkQpsRPO8SrAyROajU7fWvvMGjsDY/jRZQrKGbjMNpzrn1dYj
VXY2rUKHTLibQOIcshuChNZURvKub3lzeVE6IwczA+vDzjqmGBJkEv97f7mkeAxz0EeURxyYw0iB
qHFu7bDkn8T4AMegrj4GyM5XiMB9UPRPAsa0ITqG/k7tXutoMi4/byg/RQ4TZQKbKw7jPdvzw0Bx
0InbF+Uoleu8U/H6Y5yq9i0L17WR0tgVHrDPcZDZNY3gmTlPYSmNa8hitZXxsNTP13y6fM1jb7E3
TaIPtIcAZHa4ffZKuffd8hDZGQbZeBb/rugJ1LxXwpftNCb6sbz/ueDmgTFmkvPfen1HEMRozxXN
oQRb/AgLgY/UY9EMeZVDLvcNb847BmHkgUT/GiSpeeUAY14BFLAbKGiTiGr6uzMrvu+CjgbALk7+
fdQCm7WBDq0Usv8mBAjsoSi5MPGN9I16aolTjGYIz3bMQwoqgAICczV2S7FnT0h9HPt3WH/lZYgx
s3moaKkCCUJ6Jl4mLOn92PX1Oqy8nUrMFMHVHm/d5P1tIzfZOV4WnEBZ9CIJtlM1/fEjGa5lq7ZB
INyVQxX1Gu4pwo+bWhsBkr7Gi7xnBHZTjDlxEQrS7UGOizqETKcHIvYjpYsptWen2kZcUY5+p2wV
hFf0V9A4SgA8Vi997nFDQdGdyMFRa5PsyWsnIHoxK7epTViLWz8lw9UhwJ67c61+O+XDdTSttV+0
B8y7bHQm+0Yk6rHW876NgtUgTbk1Bae+qvMf5xg+KkyHcTdglT7Gwadl5/6TLR2sSE1G90S98WN8
mlo1eBrzKDg6gV5FExm0wooFq8oM7anZ9qlKEcsobs96+wHK3X4Gy35t8G4N1r6wQRYV0VRuc0ZY
uVpyAaPxlo/dhfOnvojFTFJ7BHUM9vzOEFwLnmlXLWaR/gz0zVzHCa3qlD5frYozufBi+if6iQAd
JanU+apaHPIxZR1ubojBgE06cujABRx8fqvKza66B9So0m/wM+Gpmst4leqCUVn+CvQCES7bVJyM
Ha8QeINbKsGa8MtMMui0NT4CpwhOfg/03vCW2878qw+TgxAoksKY67NWw5sMcZ9Vcr7Ievj0XE5b
HW1UtJPiX/c0vltRwXDrrPpQC0aDFpbblHZksp32YxE7PiOmwVjlrnsRXDUbGTvmcaJVc5koITak
Z9/3ngwAyf44/zFjpHe0BsxekQ5XiVHC5M3eJmcpTpxosoQBbp3CSZ0E4YOWNfJBlcN9a7XtObTk
PcW0zeuQQUO3c371qXrwvdm9Y72zr2GHnDcXJSo8zrFjhtGUu3WHNy2nHjgGDkBZ5baFCoDOGB0i
akm2jDkWNy1oW237H5EJtmVK6a6zo/o+QEHHmGFuCqkRXAJKY8PmoaEk7AN82c70uqcsMq9V09Tr
LG+PBqE/ktgUeQjf5scdkivbNTjsLcqNFsOxkALySQ5WYrDn55GWgyeXLOOZXdurVtHDz/bvZ9MX
yA4Eomf+8lSF/WQpS7PLYscAYsQlpHZ6CRrA6st2k5xi3AJ40u2Ydkmr5LbnJQyw8vIyYhtkTNWt
ErC3ptPrLePWdjVnv0RXvzoR4IHApbubA+pm7B+CpO1vnq82sVnRgpWNE6+PT6iGU2gvHHgv0/Ql
IgCBrhh/YREg9+/Aru+roFlT876I1aTTKgBDAz83vlrNDp6IDUhqtW+nb0nZHkij/JEnXKPrM62y
/MHbtLywjZXgCydGuLNa95dbWvZJjL9nz8aCNR07ZVY7gtsfUoQQeMuKcnptE0cHBZ8MHx002DVo
PAxmk7mbxpLn27QIxg7NHwMWw3pKDIp5KAbroofZxs8V40QlL1L36wzRCgxP/wShc94ZC/0v0TeC
wuYd/T7v0WT+lZar7rKkUuvcRNzKBcb7BEt4UODMn5nNadzFHisuCFuJj5y33wkKiGLE3KnkreUQ
seloAVoXKO+//ekGQfu7NLO9XupoC8mLatDGs8pt2WyahEFXlsMxxEK+FWZDuYpXKbpextcIHpEz
1gBcnfTTdKdsayUfPkPV3aBbLAG6vvi5xJjTlXgQNIf/1niuUhjcXZK9a1u/RmUIlQ+11rLNp3aW
zJfbDWqpKLPuXQCUlfmQnTvC3r7JbVCw8YQrAiHcrrKdXSt9mgAnaAkahK7iKIWr1tUgTPsk3ijc
KZ1bPNBV9kGbRYWbFUPhEDK49tDkyVGyAELfgFIXH6cueaTdL2jKv6FrUIuV1NadkGAG/PCPSvP3
eAJE4UWEo1Dx95G2wk3lQ+WZvPCvNZhA3lNi8JYh/5RU3PFSj1/SNV6KocAMXjCvmdjJOGZ0BklM
+d5g3UNZYFtQlr+t9t1yhhFref2r9tm8B8C7QZs3n1PAVke2zsbRJa4wfEWVYkfc9wJ3BiJYkIEt
Nr1zx4i4nKJig8WbLPIcbEcJBz0HuVTflc+GwwldC+YvRfvOgYeoDt3nBH8fQWwE6we7SL6arCbp
G2Yo/CzwgTO8h9ESOtQuBaSj2oVgQ2VC+kxwioQHIh9l/J2GznPnOjurn1+nlKESBcwKZYEhoYSw
X1sHy01pfXB645gm0YuRuowtu4QdTPlla2i9TYntbfTs6xItkoG5ta0RrnnQPCQmdbxchbs4bllc
PFRWf0FHtMXEBEWKbVMRpB/08nPF1sGtiNt4Ge6DMVKv1oww5tjjOnW+mzR3j/4y9p0r5rIc9z1g
BploNlZbvybsRjfQMHZlEZ6CcVw3abCmFJneA4WTEOBMrOCdFgyA7UplW/ZUzJkd5Fx3IoZnktGn
Dpck2VCvMY8+JaN7CjEO9qBwqaTp0N56/4zqTLB3EtvUmF6qmpB8E2Xcb+hTXnvODO9hSrClcG7J
gubbWtyc5lcn+5xQo/uZKkw9brGxx9pFp0XMqPjR8iB+H/vueeLWCfjF2XuRqDehdncly5aTcy4i
kQ+8hsaNIr+ljnspscQWHPpFctMexB+v5LVO6AFnTx/+zhouEu1WRDfEuSYFAJ4jO0Kbw9AeuPtA
PsKlEas+4I5GOWFhIRhUxdNAgWcCxVlLmqJkRGXG+J2jOlFkhLWd0yddmVjOWebwsMr6y2+xnMkq
e5jz6VgIsaMBNX6O8YwOHMJ4JuFGFkC6VZBzd+GuBKqnf+3A5B0i1CUuY4azIsfDAVss2tCq3cNP
905oX2qV1sl6TLMXq2j2GFU/hXgcuuqJHjcwCaqxVp5WkCid5YnBmdhM07EvWX+CwNqLOuq31IGV
TAmaB5qeP7zUF3c2N6m7ti1OWTPQUxJ/TVQ4bZQCzmJP44OISSyYAZBtA9Aa+9Fm5ybZnl0VOjD3
76YV9bYbeZJq19oJaiiEgLNk+KT73PSpiAHeY1zaCQ2j1RJ+dsh9iyig81hVuEe8pP1Dl+adXtKE
RMbwKFZohQlxU1tJB5vcw8AlEBQN2Yy0/s6SicogS0OHCJ6YspANGy8puvhaayYp9VBfkJweEiIP
+2Z5/noXxo0cOYhGfnIUPnFW6TxTo3dOO/qROGr8pZQrWDuyh5lSfKdL6k9Zbr0aCRDfCWW9mSbk
z2IqIogO5m/dZTescx3CImy7KQrvU4WwV87Jlb536KGhTSWu88YPSeueTt6zKVpKAvDcTNZ8Aey3
tL5KVEMugN1cybXbEGAl9XtyfeagsLmGJsb9mUQ4Qm0qRCAmVcsOD4hPjYMF9lQsJ7nSYCMmB7KX
oil2Vbr4cMoFLepiSaiMDGfMgNczJXsKReSt96txw+iAN3JTuwdu6oesUs2J7jPe3vNuLrJzxdvJ
U84P8Pzss0iZGOKswn2XgT6xNJ906P+dHAZyIBFxuUGPmkzrCaUN0GGkuHOnn/Osm12Yd/e0Gb6l
LnXafbFLyl9A3S9cq5/1D6IHbbIgZUOgiSZ1uxInLzQvWaKhwlMwGpj1JmK/x2ST/oSAMA+/Odlj
lyGKjYOKtIwG+VNDAwNVvZrdATRQxd0VgMInMTjkkV4WV0M530NbffWTd+cxIaUREgN1aV3dJByO
eX6goJIQTPM2MV7lBXS+EpeX3Jytdj1qsZoM9tcrgzsGe4IMkjQ0GRowdynSBIfANlzxmyOIOJCD
tUWJe1u94PHJ10XL9j+StaCgzOuOLXd1NmafeM+AdoQW0ANko5PXjfMdT8AzLnU/T/xbrkBID6TY
aA2EaWi6jxiGMZLgtLgz4unNJ+pss9Bn3XUw1asT8vtLtsaBwWBu1gAHKRjack6ZcDEb2K2wYDBO
ewTdS2rCoMtAVOK3e7bnhhU4A8SepC4XEByd9ZxZ9YlN0lszMoyHB7Mp3eql4KxYJVFFOWjt3w2A
V9wsRshVhM7S9jQb5q+ZwFhHvz2z1pRETcTmf7ZCFupl1/uYGw1rgQsp2DBrzNgFPSzJSCGv4yXZ
BhALJRdFyukIGOJkwQ4DG7afB/8RcjD+aQNO/NDaEd8MRbfsWhhmNU7RFmNcg2qdop2uTId/3Pb+
vlYBwBaDI51OYEV33lsuHwaqcbgcmJgIn7KHsHnzFoqP2Qevbas/dY3FwKFBGgvTNlXdXmbqqVXj
/KAzSgQAcI8owTnmeGvcjW2nVzalZ45538TpKQhGXMYdpUDMYa5VKIPVOAjMJE32LQdqHnIv3Axe
9sY9gzdy6EuMmSNvxsY5IVHW4Hadq1nri2pf7VRJyHr92k8GfPFevg37+JOoF9t+WT4GCA6bIHEv
enH7lvFI7zae1K4Ek+RnCqtngCo+teLcAlAMMMHs/NDEm5bLz2RmJK9c85D3LOa6kgcuQpaVxFwF
oLarqAy4C4RAEz0W664Nd2EMsrJCsco8wsuB05AwCwyeYbsn4WA3FRs17tXenD0ytyMG5BONMrLy
WZcBJwKFHjlX0K5U+J0jC7KnhHTC/OO5Hs1rqZCrBUFla04lUH8WR2ApO89EIxZJBwW66ZsdK+zW
N3x/a+BAFJoQv2Exnw7GIb20RX5pfSafTptX12Rkb2W3mLC9uLL3dHPeZSF39qihP60BGiVjkj+T
Am6eFmIf1MjymonqbOkvSsKAVT3UpONW7F0IWSsSjKGZnPJ43HL2S9dD+FWIANMrPSw0ZJMYmMHY
lQNoBz8w15nLQLJIUWdkzvhjzGFUBFRW5uFrhlshXabrQaEfcm7SYbauKFgv4Y0xYD/lgZ9uAJQ3
OCxpw/I4tWFIxaZErBtQozv3p0gSQAlcOIzCKW5davwWeUVrARM3YObVwwy8uhvkp0ZGW5VBPN0l
vrz9fAYpsFwXGTzSkJnC2mWUctfGQ0aBvLMKlOjo0sW41U6EHcMsZEmHUS2CYWs6kHmqjJG4EhQE
tgMIWrh2LY76Oo7+gp7E6mZ680J+3OO36V+0WR3Z3BV7OkbidWITbzMrPE1RTOOEcHDOiuKmY+xM
ocCvNiXJdiaOuTJdqIC99A7hcruKBa+cDslIFdawLfvuXsb9EU/kAYL9eIunkQJbRZpOqZVr0teS
tmQHAoqnUG7G07TUrtjd4K8VdFpMkViCYm5My9sDdksF1mbh7JRs91TWfca6G7cGdIDGGql+ScFV
z8VbH1j5Rhkbyhaph2+Gea2Jw1Um+/rBAlRpZZg9Esw8Ph1hbsf4wYsXjzYJCJbFvvsjRPiaQ3w6
t3NBp3Y6sW/qHrzRoY+iKc70FWC1gzgIGT6/MCV7q0U5rOwogiBk3AUKKZX9Cw6dRs07y+HZSHLj
ja3mdC68lKHGzCnUiwymKVxypZpO2eAkNzaVY4Y6PI2BZDdWUDHeU8TXopB3EB+MWdCi43S0ihlv
CnMf6VB738l/tRItjBiufZBMczzukpj/2FYz5Rp0f9m0BfQxNssqp/NR+bzNoi4PN2gsvEXyYy9c
pJnIXjsaTocNzJw4mLhrqMRaU9OJEWaw8PJNWOMpx8ZnIr4rrstIGBHLLr+HKJqnoKuXdtWSIxIG
v6iao5vISKbMSykARifu8jGrKtGBfGg8bnPjdjbC4TDFcIbm8e+01EVQBO5tHeYPJyGNW5bY4QWf
LZCc5G3wY7VNYxUDfiA/XtNUkZLvqNtpPdAgSFwbWiDDNZxjfbzTxD1akjFrKm7AUEXReK4kb37+
7DEacB7B4khh3fKjD9gmC7ZVVEpxXlsWDNw6aZXz7xPChnV440gY7y2nfnZKqZiJRTtrZGnWk3uf
5eEtzzC0WIz7wHhwVK3BbOkwyVBIykNTf1bJp6g7G47nuKbrlLok7rhTaf+yAn6PtoDoMkQLMdFO
N8qSn6OdPraFTb6z0C+NQ6J8piBuVQGxwD/Eyo0ikmbY53z/y/MCXIbmvZOm3/jvX43A2fZl8jlx
tliNpncdAhpnw5Fk6FQUXHIC90JbD8eJZrIVvH+tCv2caQoK6C3apJjVtxP4+ZfRasE5l9OBzMwF
yz6Gfl12m7SYnVVXYO9Feb5LJTXrAbjBrRnALuF9v0pCB6g/aSAXjT0OidW31Bqr5XDVE1rYZHOI
Y133u4zR4Eq1CQ19drOYk5a/4ZGxTMNH2QturThB3UWy9ZoT46rxjuAgq3qKbdLsoD118m/VxPhc
s+Azj6PzXJMxAMD5TVwBYyn8VqE/mEGssSlAOxZabobU+TVl4xOGHrKR9bam98A2p6eMOf7aNR58
49gqJNIsQOwtsgLPNY2xVPpJ0HcZrLy27w95ENinkH16EcTWMWJBwZnVkRrAij3TmJ3IplhNIdwH
u4UNyWTGj4uPXCCa9lNnsAT1x5nG3VVp2MOGnmVKR1ZBnXp7ShsPIimSnS+ST/TiChIEHNvO7n+7
FVgNh1CfGNp8BwU8uOshaIw5HDbKrtSpJlKEnZxfCSUf/3sdl3/dLPBheAfzzh3S1xoT8pA33KgL
wEn4cTZxH2GtBio0eD5Cb3dLSyKDs81k0CkRWQyka6ci2Wjywhu+3A/Sg+GGJY4XzBS8JKmTEmNN
OWDgPvyKiYtwBr1lNANtpsa60gj91jeYOeva5KlwfTrvW+rU53jeNK2kkBa7JhZXQgcTzkr2XXQD
TSxRMbr0nRPYbPUqgoS9jT5E7eIqinCNmSEmGcNbYvGR/J1l5UsNS6wwjeSkTdACJH14FfIWh8h4
opASl6Q1fmRFSg7GSt8dq24OVht+iZhkpcFJWLebUsDCaToqLExb3AeTuy+b5lmaSNKMDgEohBfN
cZeQUfG7asIRIJb3oXL/q0xt0LbVVXjJs45wQadGXYBQylbsIXetAr01QOtgrMRU3ua2yvXPpSFI
ERGuZOA5bHunIT3k0RwmqwQDA2qQwA5TpQbBXYC9ngsSERTywerIL/eDwa6PI7bPlJigGm2Dc6Pg
JozX2Snthf/9YKQksVKcwtKyXpuOdqPZdrNVlP0ygj9Z6uA2ciUBAlRKIIGkfxvhgnDsSaxEeLLC
vjx1k/obO/1312M4jKpRr9yy2jJRxBXtU/ydbh3D+mQCSH1yH/C2g3QOzDh3scWGxGNo2IO6Xv8y
Yn00VOkf8PNcnbChC7Bj21ao/sHoifF1BjJt+AcTyCkZocz5YfyLCNPrbMYGOSQDO7v7gZuMk+ZU
H3JWDrRVC2suU5aGVMiqHzPIWP2r/0G/6B/HMbkv0W/GjgG08uh8BWzhVz3+nnQGxUu6QuFfDHap
mKNVVTAaGrBNE/sat1bLhVs1PRqVS1NpNP6sWy95vhDYDxkXAV3goC5VeMHTs+WFsHeYD4jciYkF
jMTDX6gZcAv1yIwxV09JwCApR9p3PYR1aXtkSZtPWomoprSFXEvILA6/QivpWGISDpDMAnNm/y38
Sa27QK7sVp8yjo+7eQqetbc0/Or9CO/w2JrVFhRUdLC78TtsaLEya99FeKFByo36J1z1uMSG9Jyx
Mk9+0uzqQV5T7RPBq3BnNnhzV046HA3QZV33pJuuZTkJ15Zl+4xJVlDA7xIMRDhZbmhJB0ohAOnV
kL+1aJd8KMy6OBtefOqU8BwNrxnqDzw2/2o54iG14O40gfeLVRktWM0YYyZuXq2hMSyFo7EOqnXX
8raZAygDFTISW0cCdFcAqdOXgqu/TjR9g3EL174wdLBibt/t2XagC5hWtFZ+8auo+A+i7LVmXspA
E4tWHNMgQ2sNOPB6Dz0xBV2eHuOekGeKFqbiGuNEX//pEImHQf4ZDLhqBasovwJz65b7STvhuDEb
3uPjDG2CiIkzcyizY2dTN0jylKf3A1P0RdyTNTC+EcWqHKetl4HJbGngFUs7L1O6c0U/DMmai8Hv
eKcan8hcOO7svCw3Qz7aa5OdVtxjnKfSG/zeID5zZwTWDwLDwjRGVy72wUQDgKu9dTJ6O7on41XJ
AWNTJMbrMLFozZRqSuI3kB/Q3DysFmUH4muY87d53iVp+acb3KMZ8t0yW+0mUFZ8I+RXquuAjTDK
oo0pZuJ8KAz/JGPCXxnmbD8UzkGE00MxwhuRmHboMQb3Joo39h5iM3okkHB05Fjtu36OmM17jBRt
pu/tSxfXTw12IuAVgJy6CYVMqyfOVzutJBD4Ol/4EcWJ4waiirI3BqcfZA2SUCOmKxgr52Cen1lp
2rt0ojsgYUVvY4eq5Xw5GKckEUwn204Gq4Dd2IeeTfjKCjz4tXBw7iyzfMiGkzuB1Xbiq0gIc/Tz
exl9jIZ5sHpccqbglFwUmqvPUrQ2DTkbLBD+BXEWm+oFQzGCGWOm78zptz6zHq4banyXN0dFVoZJ
Vo6TYhwvUfkhuEOuLCZO3PfrdxN1p3LICZbJ9BpnmqoezcoyWCWcfgqgQOkn429+inMWu9clBDyM
7RkI90vdhbCdmk0a+/1+LgySoGjamQWweQ6HD7fx6Vxy9lPhkstCrK0oKAZrK26Nf+0jH2hQ3L5G
HlxR/6mIhl8pdP1t9T4n7FaqDiCvWzn3Zha9s+msVqXZyI223llBJZ7I4TZ3xs0AHYrZBdm5vuci
PLmjvcfCrjECOoRsfCbzQ5H8riRpZ3wW4SIjGPW4jSRH7VlhOZI+OpJpQk91AflJob4Yma2NiFIv
ziB7tbBZ018jmuuuLUr2WQMJuD5CMaU3FYlp2Me6VsC1dhyaoGSZjrerbTouyw5E8WwW89pZJo0d
9bpZ5ZOeQQkK2zI6GNVLlo2gyaH2mmyZ2ERBGVEMZZji7EQD4zmZWUmEa6EByu4kmS9OPdkpNYTZ
aqrHsx9mj2Fu/83nU0UmxedNHqNMrprI94ABQVZ3BhTaCHmHHTbZvtpp91nun1vZ6RPR0uWgDnAR
Ff/kedabmLnEU/qhN4nzbVig/Hy7vh+kJKER6udIoRdUffGKAZ5oEzX0G3o0i7uGWkThoJm4yJEM
AAZmUC5TmgE2NXy0LytlvoT/4JcXsm2yvfE5QzpaRwM91dWEIm9LVH22Welau3BtebGb+sZQAiOB
Z/3OHXn2Rt/bovGQsWhIPFPUq6PZWs+1/eWEZBOJ4JoEWDksMYSaUkQJRRQqLoAjjXUK8t+jaz2a
+brBkn037A1j+hOp5i2J7B0Hm8eR5pDKDMjGWjeu7B5vFQpp5AFvi2xkcOKDdFSuGehQsKe48qS5
D20uJBexpABqHsa5c5cVgbGjrsSDfarWY97fVGrWN0OTc7Si5pAz43TyVu+ysF+aMONNXXIQHobg
4NnV98iIwJgYWSWRiylYE3rM+mtJMIvD+wg+oDDW7F/4TWUqD8JC74FMQ910uzZ9FGe3Nb9x0zk8
SawHVBhs2plpOjBFY10WyXc0Gg9FmT0lVv82B9gG0IS/S98sNx0bs6qjE6wPv5PGTw9Y2TcZWTtT
Nd2aMFG79x1nY45AvKroi1YgF95McbbBqJKhCzyskCTXJTFHqPnTXd6RXmlrQNN0W+cMsi6hmI2j
towXTDm/ImiVm3Do36d4ZAYQvQjAtyudk86QT/OEUGBj8pjTHAR0hyQwILfNo4vEl1EwWWKfTav0
LUjZojeYa2lfkh9mM6EIFZ/c3133dzE2L6phq24EVJYk7a0y9LFLOYDQ8/2ZePAWc/nhjUnKJcmA
P20itant+LGnhllke4q70zOmfOp1N5II9Col0NW1oPON4atX8qNouquVWq+tZCNJqegRqzWk0HI9
EkHl3P5FZPpJNrh92t4EI2onG1XimZXMElxHc5CU4p4xQb820Vw2MU+s0BQcDl5xbbjlGmPxOnV2
dXQHPkAbOkpnuMY1/m8dwsWf7eCW2MTHQ4BKRPkgZMoxfdLCY5aKtDl2L4GPdOq4eI/9LH2vS7or
kqpmI7b1yf1F5L+rrW5g4xBvIVk2LUwJyMB9Fp+dGAc7GSAWyGaECgGHZGtfvaJn0r6EMszaBDZp
le++hfAxTW+hDYrTLKMTQJiC72fVG/O/2Duz3cqRM1u/SsH3zMMgGSQDaB+gtbknbc2zdEMoJSXn
mcHp6c/HLLdrANpw3R7Y8E1VViqVW2TEP6z1LX3jeiQcaZYIEpt1kIaAYnxBYukwR9hy9XqDMvwa
Y5ztnbVVs/tEagrc3IShUfGC5LHZDSZ/ElMR1OsoR3l/HJdfdrvpRzlnV6pQzZlVzFcDErAgaVOG
uOI7gsbiZCmMLi1jdx5PWB22JJYe23tYutdmkj9598wE1QGsKQTkFPEi0VF+NV7XU3+z5G698ynJ
be47yssF678hj3bBWrdJr8d2LW7m6GGws30/DPaVhNPkWpiwfc0db8bo5GTSHkWT/hBVdui6pzyr
37y4j6FsET0Z8i0VY+Ao77W2OW4apJoBAaXr4LjmB2yrQ2iJH+HICshq2kCMKbOtAgpShFYcYd3O
1fIeAP1TreEwgYkOSpfmqmyM7ZDoNzcrGKiM00Xfk7JX6t4Klh5BMvHOKQgM35d+oIT9Ugsj0JRq
ASLDx9RkSmsR/0SOL2JXPcwQ4EbUW8g/sd14hJm7xWfKlj5IfDIdHRRM2SrFE8X8SRQKhUc/PRAE
yWfHEIFUXnHKLbmsQFccyysazAMpNpu1OIM274rHxEcHx2jbDGyP6bO1ho+DTVizg4xjDwcdGcIW
Y933iCipJPRepQNNcfCZJQz+k8mofl+7rB4r6Fnn+J7LikBdFA0tXJTuqa5UgaIVZESkk8Bb6Q7k
Rk+4YlEnkxK8lUbzKBuoJVg5NZnghU7D8yLm3iYXl1vJld6ZTzES2qhWwzU1vu/0IbWt79E4M9my
4Q42mG4BcXhgz5kbTLdJMh7GtGcAtlK85jXcd/Hqt6YmZJCoFUIxMvkVje7b4pOVU7kJ6z3a51gU
XBEyu7isWMhv8p5LoLLlx6xeU7AXFmaaAKzWaiCzHsD1psQNu2TZouEPJnKJeUhXw5YFOa4g8ahn
IziBRwsIdMD0F2PH8uP4WTueG3BdHrn15sCOjOPSqjtCXxeJAUO1zh7OhHEWpdlFveaasdvASp/7
j8z00Tj2C4+mMJiCjw0BJdQKnc4BIQI0ZWFHOdl4XxNIePJ6yOoRWOtYibOnepzykhImhfvfAe1k
EtjL297+lJX+IflB7IbC9QORfdQ+A31SizY5SookROtIY6g3aoDZReCWM7g5h1KJ/awyd9whIXUt
mkpfTDRLjuvjcmOh0JVEP0WoJdBh27seHRgxtKWxm22Wl7Zl7s2qE1AmvJtlaKy9iKArVIu96fW0
ceziRkYv3thdgkY5uQD10ubRCH8wWLyxreKeBjaBOcFs2c3lNpXpo5bs+No6+cJT8mIRmwQvURO3
IIQEqQIAQQ3Lbo7ZByVJbR1Mw34kmqxyi5NX4WOp45rz1arJbOBxJs2bKrQhapNTe0afNbio5zwB
3ApF+hK9NxESym52SxZu8WOpu4NeDxS/OBmt/oysGf41H3qVwqNBu3MmP/3aeBc1kcBDkv6QqVXv
B8tEOOYQI14t9NxcHZdFq90rhpxHiS/wHOEoJuSQIE62KXCKXQytjEguWZxxSCsk43kIPDt+daTx
MtFB7NyhekLued8ps8chdqdE1+4WS/+wJrygTUYqh1MiRal52PIVzIEeBPmPe/Q9rz+yQFn4OfGH
T3cTyp9CkCcAr5HFVWRPR2Ywn0ibtmX0neMLjPiKwVndk+/LmvU3kgDfVXer2yVO5+dF5Ah5Xntn
ZCkKKcusjwnkJKdw93GEqKtWJ4QRiBej+pw6n2+nOteYLfG1gCEFSuxsyBBYdHajOEg0OsYCprS9
HvDYPpfw0OrsMKjitaEqSKboNC/Zq1g4koxpV/mvrUVbPoZQMOz4e2ZwD300pXuqk9vmVdbRjRDP
kf3GG3c+cgvmMIDgM7IZVOdIaq4ojIK0br+7wCQ6kh3HZwyzBPjp4VENE5nTNHQE82rUgys3WY/l
S9PwKWjaAdm1J1AOmZNvClQHXDJUp+Z+6lEPi61dqp26ZjeylRKkRC5uKTze2sHZ+uFNyChTRc6t
hFRS2hQMqyrBnVhB6PAU5uCMk+IeB/fk6R+RzRp0UPZ8NpLgMypxdNP0oK34WdZgHChUNZ8MHelr
heqaMv7M1tY+9qaHqMvOywwdZ3OjreHTEo+CuCNOk7MyybZpxusJddRx72YzokeZz2LDv9Ll1TzT
Av3MGF3jT6Ov6ub3YZ4fFfmTxD33v2Z7/vMf/+9DVfD///pDZOrP+M/f/pP/78JYLWH9qzDW+7wa
v0rOqt8Hsv78PV/vXf/3vwn3m8sl4fq+7UvTVJ73z0BW+xvtH22eUpbpSoek1LJq+/jvf3Pcb7zF
SpiucExhux7fQVfpn78kvzmWcH3TkaZjMy+0/0oeq5Demrf6+zxWi/PbEg4FDFJ0Dykzv/67PFY1
STRrJckZmSeIhIe3npoi3KVz1O4c+vU4n7mVhxzpQMrMcUaYzFqzb69b9r1n6CoU1/mAeJihcFJ2
92kbhoccX0tGZMEYpxcOAco+2wDiGzAftB7pJHH53lo140WBx5zHkAGgWvYTVu9Ak0KSaMM4gNNO
zlANry7vigA9Uk2jqWbASCSz5jI+8QJcuH11U4QkQHpakINhoxApY+AWSWpif1uYClK8AeoDfuV0
jCARizfHsowPWYn+0i9XZlGpEJARuuai054TTq1EDGAjZ1Q35An+ugXyJCQAustt2PjQ09azmYQK
dsmgON2cdXdfviukcOzfxHPccSSkDsqZoT8ksfyiFyvISFqDFpTezSaEEmOga7dB7HfjBOlltA8F
s6hts7DIs+zG2doumpY2k82ujBEKYkHHeONvR3J20S2iMoYpQUAGArOyeWEoebXUTGwogjjhupBk
+lX3rNo7A104ZdSMAme5buuKZa/ds/ax+Vng1D0oj050zeXoe4QxY9YyVY8XyZpjGYhEcKtN5ZL7
SPY8sY0rN8BkQrTQf7HWQxVWlHQ9VZQybXU5PEebmtJcIC/mFYLhSb40abxXAjlSMyG+GIB0olUM
5rp54KgEaZDR9Y6j8WUZ0bPRl19EzHO2hT3eO6DoFhO8s7GiKZZZ99BWajemMNY8quKN6FffeRNv
4dyKwJ8QoNbVcDV08C5szDSdgevAq3I7gNhAmBXpMSg5iwN/xTzIGi7TvmeFAtKm2tX2E4hOagd2
cuYc8S3P7bNLst9AB226NmpQFnojnSg1Ztoe47anWic406FV2zRltXdyaWzdsSPmiz5BomCb3Bjn
r2tuWZdfeiSaIVGCRRlqixclfOnr0T+HhuedlpwqtV2jJBqH4I4kfy4LZvVJE+ApoquQxqOZhZe5
GFj6WMslMXKKp4JBsqr9q9BaGC0z/yor0LOlhptYaFayFSSCtGPqBAJ8Z/CTqWai5Ny7wooS3gOH
rtWkXOVZzINeLBAICdbkU5rftJiIgZx/xmk+MT+/xqdB880khs6DUIOBOAmN23g347vso570dOTa
pI4X56ENdyydinQDEU9I+40CnkfLLx4TFnv+ws+2r0BZDYhP66ivDpZADdynOFzRm+2tkpNEsH7e
d0CmGoMH3vLBTg4RuVjLRAXbDfvBsXl0a6K1wpHoRqoWloGLDGB7WkHKQnczkyjtWeKjJZtoY7Hb
3nQwue3Fv8hzuTd9uwtoyZjokng2RuqWah9hkRh4UQr8v5bVnE8ZltQhpQHrkI0nydJum0Sj5FMC
MzA48EgKCD34MQeo5V3DAnmyeB6dFoA5NABAOPFmDrN6B1aayMloj6HlY+SQ3/cu9pcCHZhFVbHR
YK2ZDSTbOeWtlaRDNEx+YVwiJfVHRmWz69/WBowzQW4lKjN8WjF48xi2J4oKand/gxYk26MZxoSk
AMZpHu+OXXm1HKPOxwiEszjIvKLcDnN+jENXsQVboLz1BUhYFGdUNZyuqQdphW1JnbIY82YIGJnD
4AwYM8DA4nMymZk53syiaYV5FLW7ydsaFqJPZRjZjMZmNiublKe7I50cEDXHTBsat16UPPfVpfSt
kmyg7qNfDBJ30qfBW+lEhXHCAweNsYQAbZTLYcFKkqrloYrU8edRWSfpGgzH382Blo+lYoRzkfkD
XO+QKZCIAdGqnohquIOl/13T8qDJwW/jzsDMw2eXidIuj+NDHQ/tFuznricltpNvzJe8FPl+qCS0
lDT5jh3xM/Ltn5gEZKrAtTfgbcPzBicNxnaAkDZlo8c8KfKgbYZmjs13ik0Mg8lNK8w9WPbM5JPg
TX3w/JEcmXzTKEAO3X0fso504J3QKn6qtVntF3wnbSshl2DdMp1x75Yf5bIaVK3hwsD/YRNnvWfr
+rzK6OnPK4BRTnkc6/qVLnI4TLRuXoa9m4UQAbnaddg+8AK2Zlgf6n7v2KOzCVGTrl/Dmu+izjkq
UbFXMHsLFrpBqqMBsTgGd9DY0Hljl2xxevq7GILeSeqJLbUSN55giW5rxHikcDHvwLurmeUUGrMJ
4yj+KoKNYYdQjglq9ZAV9rYvG1iTyK2Musz2WUGkeISfhEutZ7XDLCUzBYqZzLnEH/4dVapzEwep
0Nl5ritce0N+DfEaBFRcNBdN+ESRsO+hru2qcd0imbBrRyvZL0nfnKWLcctbuspGr8As3i4taxg2
TqguekRBRUL63PIGM7IOmil9Rbx6wt6fsBmHCFhWJ0JlQDJOKAvyZZDYTu17h9OAsaRx56MsQuro
XxX0a1sdwIUwCCCwnOo9T9nwNSEZ7YvL5ios6mlTJtF1FEPGKuvoas7HgyuQIzNXuI/z9KWAMODE
MMZJSL0SNn5Ez7UZ4qLQhJHuXWF84/WDFMZL5w6M+ypJyBBo+tVVdSYyAPhmxubeLIJ5JFMS0tc+
ASflzkzhQ6YP2kED0RCQVtZ5w4KZ2gSIRTgy5hosHaQWyiJz9k4IgHpMYuDlpnC+0IyDc9iQTuoQ
sJpz1jd+zZPFUpepIXOthL0fLzsjusIdX3s7Jr2bGIqzMV8hStHMgJGp6sRxfDbWXrEBqYQX15NM
1VmXcy9t09pPD67WB0aMpEgm9kc8RJRjFZOBSPj01/3tssq7ve4BJTWzQI8ys0YTLJHWoo4DDYV4
dDvSEOcmDa9iGYromW7Trv3Aq4k3ttyGm0aV7GuZuvik/qDyqoy7PnWCKIH6no65egVgIawlCmyE
TQkyqwZ6MsqIlVNvn88eEyiy+zaGcPLjPLXxzpi6JpgWxD1yKTGQX4DxwU3mdbCSF0RruhfMeiSn
n6/eZAbbYbKy9EzYE2gjp4XZUMndMiBLpbV2dhPW8Q26sQ1g+I7j0LO3E46JrdWL+ajc7Ku2CXLM
CmwM6OtxDtkq8A1mQX2C5ra27ejgLOG5Yg+/80Ln1i6RSykLoGXtkFrpRA5e30Pv+JoAOAeINPEK
cQ9tv/fu5lARzhc9MFmZrloJa8/QFpkAGX5Qx0QRjQHUnhFsicXgMZLkpGC+Mgf/ANDIOKSkjuy7
kcWMTKS1kTU+KASmB37nOitAgojG/tHL9XJs05CrcDovjG7Zdi3pYkOCuqfvm2ljxCJgTUEIZ0L2
iBmVH+z9fNItwokr1hAc8ag6+yxjoT0x9F8SUg3c3gDmMdec1R+4C0UwR/PFaBJQ3XrjrdFSi7Ms
ScHEUlPWpCamBJ3BfojIGFAkB6UsLyzNdrLgvwRNw/x4iKtjxVdpCXQCyszAwh0Bkca+r9jnkhxR
R5hwlp6qsqsBVcyssMSA498U+sJyBxXgjfieR01gjKR39OayBKK6TxQqiVjKHeU4c22P45wVlwpa
3HloFsg7j15kSh0ol/jFIvJkr4bsiWP7qjDny75e7hIycC4l0cOIoc4adkjsWNN2187XsPlBmo3J
XUfU4mMktM0UlGcBOWrl9fGBiQg1SQ0Joc4rDEGZC5pMk3odOSCTW2VetbwGUl3Zi9OhdRv7oBnU
j6xYkKf47XPjLrsUHdtG2Q+dYTj7PsGLqeFY2Wkl+QoT1nesjTcM3SjxlIEnbR6yN3ssXc5jEoXZ
Yr/niUZUNRFlsyB750y5lXZ0CwSXrsdIwY5CE0Xdc8ZIyUTgNOFvZlisl/QBaMeT1okPV8u5i1If
yzlk+xwxgSAXcFPqiskm+jQn90vAoFSB9GV7ICFvWtmQxxGccbxi1tPyUMS81IQFGBOm/S6c56OY
COGSz/kEaAiL7Wk2GJZVAxVeERc7agnOvQyJ7mBi9K1JqEgjZrZVNQ8IFhSeyYmwJg45MC9Er0Bp
P4U2RaLl3y2du0eZwnDQdmAjJ8VlTgnOKifeMnjmfbLpfht0vpu4pVCY1KPWy6VqzEtr4HgrcmZo
A5veICpzPPZhKw/YMq6g2BV8VNwJcwlSYVrxVYwf003cUMBU9vQZxml8GfMa2XP4gZ/CP1j8hGFx
YArk9w4cIwf01+wVZWSdI6ADXBk1p6apjC3DzxldO/xchdmR9k6hrajIikmxgGEgRsg4peWhjRee
2al2kBWjRQgZuGfGeDRYfJQ2Qcl2Km+79qjD0npgx9fC+DkbbIWPVw2A3aC9KQ0/YYIL5AOzv4sH
sguFgTijIoSzZPBcSDYqM9jvBMtgwPx7VXn6Ci7K8MqsmqAEH7cyHh3COBDzgqGKzjs3a88TwrLB
9JHtjbVpa5jmRZozEC7yueHJJdMRLvtZZSJPnnBPsMVM70CKIIaLWPzGTXc+qOQ41fUFyZv3uI3w
SZnWezxm2XHqyfACvcb9V14Kc+XYAgyK4aGmCqgAhzqLS6tnBUCMlfTKZh/7JL2tq1kb1iJ8J3/n
g19hHYauYCBC9sxSyyoJNR+ynoIaOdYxsjJ9kw1k+Ek41ztsxQBi9rPU46WcPer2RjgoY+dtpafh
SHW9cacKsPt6AnfDV7gInCr5iBsL3JPDu55b0GI89JTCp48V+k5qozuM8/BojEt2LEc3Jh9KneR0
4CPwmOWaFn7WKIMPmQVRl5LvjhHxYMwYpphc0dgVptwO3fy5aGbuGY63xaawI3MQDekUvocFmwzD
LLdha7xDQl9P0jsaIfIKKu/E5cZUNDy6JnQ1N/d3Qy6AdXCe6BgFFYYYQpCxRQWl43+M5odOnHZv
YfoXQ6cCad+ZaAGOyernstRe1hw/DRkYtNBAb0hy6BFB7WdWmJjN0ZaJ2gNeEGUoREnNOWtn7Z5E
OG6LjOKP0VLaaeOiTKPHtOeGMcla3+M4JLtphNst0pXH6iP6NxiTbTEX6csobO9kiUSk01wrTDq4
YEpJwVng4W5b3WzmlNadbI++NaeTFZEqpPhupnFlaPtDfYJpSVIHiuN2yuQJcDWw5IRtL1OfkKC0
l8Jh+19l5VXTNuCD44Mkay2P5y1apa+VZ7WL0ehtwjmvjpbmhyrNsEIaxF45LM75ngMSMLiBrLEI
WGF9FGq6bcOvEP60j0t2alMGXIKAKwbiDVt8GoIX3baPIxszwH3jDauAgAtn62cVh0sBdENAcwnK
RuCbyWfCgD4yTRec9gZAsshQgdMmjxL5Evi2z5YOkKs9XeuRatvY/TnwoI59pb6CmYeYJyNoW5LN
uUhrh0O5ZyNLzopB8BP0ehNwTGYfPAGAojdeUL1lW+/IA6TYo25G1u0nTQvO3PC9jC0wB+yr0bBm
e7E6uFmxMEcK5W1U13JPBOV7YeQ3k2ktOzvOATBHSXTAp7ciM4t9TFz4XNTJ1sHzQg2PF5NJSQz5
SVGbOxOrH+RVMwDDrZa1JLXWGLk+WJRUHVHAmnLGhd1FMA099E3kqgYrtU53E1vBTJiIMslSuX7O
/PB5iXQaaESIu8XsJyzd6wvOmWXM4XAo6mKn+EFftNA5sypOzuWYXGU42WlXsaQ23y1f+2eFER7T
KTpOeHYyMT23VcCmAPEJF4Wl36mj1KZAgq5zRGeJGi8pcG6cqaGo1ZhsLRPmkvlUuzZkSqpAt4Ka
3Lvhrl9nnQmBQoIEJ+ogsLSrwt5/qZuGoCpn5jxow8MU8QjGAw4XjGzXsQHyRpZMYCVjJggm6Lqn
9LycpidzSi+9yr8a29gERfTkeOBVDS4QOE4WpswpyDsKH5ObCD7nREgmSnVeveluiSFz+P5t5IzX
s1ccZv8RYkcgl+PCyOjIp0HKe3voRH5RpAbmmDZ6AUxLh3TuaSYdAlAi/htyLDALbaqUaOcWrgcs
T/7ujFNLwZrVofK3xzu3tYlNTon2tn/4FuwhvEMl4bOdTK6cJrq3fN7ZLL5tc1aIi5+9eIlBWOJQ
1EGVJzfmkPjXzWlR+RZH13Lj6owqCsnnZpqrN8T5MaIe5wdNv9zlSFMZ99tkN7nteVPrd3SIgQeg
bQ8nFQlDzhnJ5/ydGIATYmbKU/mpveg9nhZuQFffKV4h1m4DtF4zJTrC7vakOTobx5oABAKaJZmy
2fNu0uN6/aXpFMxoyDvT9qJZ+YbGWVHZD2PZP8Y1q+6YmG1/qs1tMSMlGdo+2iAmhTU2Vj/ayXvx
jfp64HS/VFF5bOfkocqSjzGxfeLf66/F6ohnjGbjkA0Nsj6z2AvyFh9yQ1J5SyhHjX9LMiMmz4lp
aylslKs832viitzHlrUj6Be5W5++uy49Wrg8oulkzu4l90ODWm4+j5VdBuGA1g7UwRmBVkhPvEif
Tw2adcdn8LbY6SFVj0xVo8BbY26xb0DLQ1RvSPxvRjRjrq1fZ12c+BXcgeE4BqmnmYAlpAAyFwIX
VkVUL3M/7+smvcNpyuZyWaytXdRn8cg/9dhu8Mr52xr5NSwcgzDhKn0QAx+Yoy+MBrUQUioQP+G1
LenKamihG7++Icfstcr1dw3/AlE1ZLVubYZJadgOffdAB9Rvion4iZ9jLgWtdqBOh4jMSFKpumF6
jj63ErdD12J2gA6BShI9kMunMdnjJ0FXXpwWm3ypY8IhSEL2IH60RnHjrng9n9iUjP1SgHwWqE2X
PdfCfez4sWI2JUl1BeWwUXhkMJhvFkXX7lUD9kvgcx2kSkePmFBw82njIYvz7TApePJe/0Cq+mQc
DGirZ00PmitjzEmP15/hMB1uGbSfRyVXnV8gm0vdDJ8rPCAP3o0yxhHrtAd4gkw5oV/jKPogTzlo
3OE+9CTBPZUAF8U4CQQ4c5wJbI/sGFzEbs7jZfFexwZUkFoeahprzCvtxh4oDRNv4u/MO4GQfMaP
Pj2EJnMRw0WlVVfybV5AG/hddyTMo90KVP26Nl8cK0c+GkGJqTROOLKzLvPYZubL+9myueI5BlqY
cQMUVrZstbBA29EfQO9JeTaIKkUvjNbet+U+Q3SRMXkHWAdrPW2dFwRopD8bNthqbpNiwoYqB7Y/
VXcAKIdnNGGGAP325+HKtNDgFF8TvbR1PZpWuu0sJBsUseSBTPzNkGFdTg4UXZn0QB/PCsJdztDg
ukcjwShAxrryC+xywuLc6T7VAEqKea7HABbaDtXLf3a+X6BC+vmBaPe//+2j0iUDtLuvKKn+tL91
/uXO97385fK9Tcrqj0tfftM/lr7WNyl84SvHNi3b9YX7z6Wv9c1Zd7f8z3MtZSv529bX/qaUozBa
sJNlyev7v2197W9sZk2L20lZnmc7zl/Z+nr86b/f+a7rXqWkK1xHgmkC0vnHnW+PCtJyR4fg1Aqi
iJhjpufy6LlwAtT56DFoK3zzDLvZssGOf5HOX6u/0yvZ/7LVMncFOnZjkDDCMwJec5azBGw9oKi8
xohzoNG6KNovr2EVoepnONUfjTe1hwwlqYNAvMDV4ElqV7NV+EyqjyJ6H93mI1Y4PNvsfu7IiLEs
DrZuaS9QoHIjuAy4fRGME41wIxEFlvj2Cs1yzyqsrWfQLtkLTS9Lmcn0fnjwZhIUJwdRJydaaL7t
eUczWmzC1ps3bTG8MWo6qAc3Ki6nqP/hNiTj5Z25b8gyn7srNWpyBt2ddK1tUdhD4Mr61kWC7RHh
9R9dxb/zjvF0/5+f2hHUJ8F7//7Lr2/m1XvBm/nf5ScGvPffv1789/94ub55vmnzBJuoPaWvhPjn
y4U2wjLRUzie4t3iPfrt5bK+udKnruWXPJu809+9XLyStjTXLyT498KSf+XlQqHxp7fLdC16Fsf2
XIUi2eJd/YOiwlIlISUtQ2DSEvB7V5dluFgb17GdfYWtEMfswDqHw2WzmMzBYLtWR9mde8aQ3IYL
8Gcv7w8p6l5DuueO9KsrGKMXaesjvKjdBqkw7GHHIYggOvlGU5/MUe9URE6aA2KlqAXZNEzjaGRR
FEytM1BsLJdJCkwpWtAvcAaRQT8NH4XZvtlD+10tV2kjnwZjvg2hE7PrKfDIKgoHPzms+UWV6WTk
+lyFI0Q2jJbVWSUnAkjM+rNdw78da1+6zm4GHAZX9qOpxosx3Zteemu6sb2rYud20H0UhE17Ej5a
scapSDcD/+wKfcVI62tl/jfVUpAj5NDq2PQ5ueFeZighCssjPNAYzY2y+npD297v+diZzfSY/gzN
UN6fGAOUSMd8Y+8grThM/nyXl59mhQnHtvEAVmO7VdhwzoRrnOaOTJb8Ma9N8wppa7IrBCLAUIIC
Mj+Rv0JMdDiJJoRmVF7YIwnwysb+1DKPwe9yaL2JZX6kya9CtN2H3TmfCePtsWUf6dlPif/QdjIM
aj6us0wWe29GFZmY1Z1aqhskXEn7I8yM53LUzrZJNdEbM0apLpE/dAhUI53xlVNH4WeYwDmwJz7L
vPGgVjxeusDX8AQCj6Jezhc4SKf/HEf/znEkpLC4J//3I+nY5V+/VD9+ufzvq98fS//4fb8eTYbz
zTZ91Fmm9KQlXdvhmBm/Vh0Yv8TITAnlsYjxOaf8325+6XxzKBdMxSXvKe7/3w4nfgmdF1+U32RK
13XEXzmc/njxc9lTdnD8rRUJPme+6h+PptbWhm/3ETV4VAajhDrL3I+oaqnrze8+m3+IBX8pdXFT
wV7r/v639bP7XY3x84/isJXSsvkogPv8qcZgs7TqiPmjRiM/2SP+yBylyKycm2iu9lZSnJIKN/TY
kzwbPUE6vCdfgAra2C65PAmvOYxR+8mQ/CtbZY0ZMlXHgB7Edgn/P+avG7o4xgvVtWsYd//6m3fM
VfX2myru1+9eKNvy1lpNoqz/4weFvGScWHsSWNsMTMcMca0nNusOzW9AoHBeYpAq5gvnGnXCh4PN
LKl8UGvJjb0kd+RWN3X+bNb2hTG2V2kW7/w3R0+gQ5LoaGtCZIyebZXpE7pCpoD0yDoBRZ4b545d
3+Ue/agwsZQxsec8789al5kpnnEmwOZ8iqL4bWRCB2WaZCWvjvGlJTtvVqc0T2+aGV916YJthOvf
xHdzocjY8snB8GgoJcVSXTAhbtDRZ8ZwCbGQTi1vz2eG9hv4sCzzWflaimVqbn/FZYySyoxPXmzc
YwX+6hzvNFfjZTvHMIA0dqeGMEUmWXARrCpolffuzRhlQoeeOjJu3TzpkOtOl1E170KzO89MY2/Y
EQFNc4ATKTzr3YY4Z+8G7t6xX9M5O8S00bg1CfzjuMZ1RHTWMIS3IzPcMkSFxKjkWOAqg6+BHMO6
MOz0BjbLrSiNg6Iczaz4Kh+5wng4kJgTEU9BGTGp4+cMHjNB3tVmp4FdArCZ98ysD30SbwsdP4QT
+BHoSNuqexvMGHgSzx+cbPZrQQydk0XjXqhpl5BrMMbOvoji41RY98V6hWK0Qqv1YIH1DQssMRah
ayZ2rJxU1Zy9ReeeGjxiY+2++1N8y37xDnuzNARGYBbvVnIDCwGV9Zr2GVbRXciQETvidRIjOwsT
44Cm4i2kQc9WLZojLqKV0WHBjGSWMV824+toy8tizVQkbj4QKYNEN2LqEw9MyAoEQ/UadTs44hlT
JMA/F3ljBf8YsM195Lp3mUNwXVWQNt0MSFt6P3n05/YqtOVE788Dy/ESkU7OMBRn795f5XPxuIhN
hJyCvXm/l6EWOz0jhErTOtxDlKXiToc8yK2q2kmQRejJ+MqcnUigK7J+elTZTf86d9FHJT+jdPnR
1gpz1nhPSLuzd5bnZmbT10ejtRma+dUl9VuojkFfagKBATLDYEmRI5Nvy/UNBSIDDASW8a5NISob
k31h5eVzX8oTINq3AjTDRkUIX3q06eSrKfZsBLyaKQ/EBOHD7I3bnJLLm923MFJbmAtYyzWrB2lh
P7Yw74ClOtVjiN2YT8Ic65U4cTAt9VDxk+6LnAAVwZTN4jXHUXrfufFTGwL9tOqPeN4bS/daoR9P
veJaz+nJSUYobsN2FhP2x/qK3R2SzWPETFlm8n2qsyfMqcwrkqcIge6gmwMserKuuheFiAFp0Lgp
wHhWfXgoTOM2dEKyIY0fQ7PgN8zPdZ08zYvP5j+78QiDdJ2SErS/CEGm4CP3M/+9B6KZKISItvNu
WMnHXObnnfC/2rE5TLV8J3d9XMBRxdZFWmQ3Zl9/zi0hkJ51GxbtQUTm0cy8Uw7hvJb5c1Pf5tLF
GJk9QfEgJL3Prh3jTef1PTU4Q8Z+Hy1Ui6W+tJYp8EJx7Hj/sJZs0EPsc3yvzK5gvAzRUXWA77Pm
4IbdjZ6v+5FlpqF57gyLuUofscJHz9Ulj05VBNES7+cxPanRuPFG2L0SnEmfQUzC6OcFBt+rLzr0
9NlNt8y7ZmFm3sV3LnHm0GkvioQFb9N3V0WRnsql3pdFelXby5twKLjDlpQsI2i86HGoIqDKzNYa
Tqw6vjUUQOPvOVqMsx4rOBS2HrWmPvfabB/Zkr7HCMqljSGw9Vs7ROc5FyPCMNQ7C1DiZRoptN3b
VoPHkUl91Tb1VRhigBiinXYnzf7Se58t8+I/ld6/U+lZXOb/e5l39sVm6OtP06D/aT1dhje2T19n
+YRd0Cj+o7hj3OM4AiU/IxqEayS7/LPxlOIbFYRjr62qzdDH50//Hy2/+uasBR/wewuNpan+0lTn
z0J+CjsXpaLiHKLw9Kw/tZ2mk055U7iS3Ein3BSxd5V1ckvMxwNuPGIdnXsJRHLz/9g7j+XazTTL
PhEy4M0U9nhDT04QNCK893j6WlBmRykV3VVdET3syQ1J1CUPcQ7wf2bvtbtZ2//l+vxvSj1lK4b+
s1jiob/9ZF0yZRVbAgXT335ywmwdWTbjpGRCjAsw8ImNzZOGwElaf2tF3OeklGL3YyyqvsBreRXH
5XNQ1+scocFCAXDAixLS1Yw4gKaboUzXY3czh+hsdpdBVncqG6Fo4F4KE5BS5P4JZnmbi/L9v/5F
JDrdv/0qkmypsqkqkq5pvNXa36vWJQp1MUT2yoyeTGWJMPSZM2zQ19d0bCUfvffXWLK46IzRgo6x
7ju9FIKuUt6juf+aZPDtMweovlay4xggDnfc8G9klmNdMObfsR9adke1xPdlHmYJyRlSNpkHtbmL
FUvekA+fURhnbge0XFXyY6Lof0QWiMNuhmY2IGTSWqtDv5YlGG45pufewnIoTh/QBREEpbCImKex
J7H1Fg+DUFAgGeNzWP4qb1p5B1r4rTKFSOLWsvtBE91IxqyWqbxgBPGhw4J329PZowBGVqRZBwB3
HNgVV7TO66CmLyCVeaKnWzLRF7EcMoZHCVR1lxN4WaDQU4xHcyhNRgHVRamt32Qo9g1gsKCMhATp
vfVqYQRoBi2F55/cpgc8hPivCvZA8JnZwDWHTmQx0Y352QCV3KsxOXDwZzlkZTcqJM3NQLJf8a2w
tx2pJ5jyOmJP406qxW7tG94/9MAHsB8TiPPygLWK+QJ64xYQPXo5Is1y0ksi7OgBMe+ICsMRBCp8
Py7GXstYoupNchroX3YW6VAXtBqFI8BADtRCXR1Nqf2oRjfTpNniZfIQlDLA83xZSafGwtXoUo6j
MH9bBkDztaopYEwQcjbN+lQnX1oDQdJSokerCQfbSOF5GaZ8I/nSETuj27dgutpCxdaNvJVy/yK3
xNBU4iuJeh2CHXRqrS4+QkfE+dKO5n6tPQ40H9FhepJYHjurCRMtiq0jWR/sWUfoU4h44K2jDFZF
mMgm6RJwgzRfVNFpV/iuHXTyreZ0E1lf4NE3Y/vdyqtTHkVfADLfl0j4CDWRZa5ae0jYDJg5y67W
flkl4tYABOWOurSv2uqutt1BM0gnmJEhkrN4ocElZalceQGAmYd53g9anPoo+S9dHR1Is9trYeii
NFgAmTaPdcGwKyYFCb/QAlAy8oxZonsUGXsZV2Zqb/NKvmc374GNMC1a6BhCqIajgdp2EHVY0ui7
EG2W2DvseV4zBmptfI0a/UxDxFVbqsjrpYGyVZUP4bKeRkEg9bVMJL8V8fMoCxL+UPT7ch5vHMF6
wbJLkw5mO7xnZtpBJJmxXafxawK5FK1U/ql1KmvagY63KE6qRDu1GOJb1LduXLIshuy2V6tRPtK/
ngmYlD08GW+VZFwxJuP30Ewi9jYtVgGigoWU9l2SauLoDTwKrOTvOcgkVT+uPaJbEj8Kt5Ie8VtW
ROyK7DvN5mRU0JEgVkg7Tihg1UQ9lx0cx6lgk9/kkJHMdQoqvX0kStcbMwJh0sECGVKpJFjRLaQW
oo1S0PAAcXdk84atkhSUyNXkG9RjOsO0DXBg8YEVCfKC578cu8q4DAqmT30pH2noDkYZ/iLD2TLa
wbfVWHWKDUw8xtroDKAXEB22gRLBsZ/RddqqBhllBjawhqhCLbVEqQsKpWCTqlhQpKycJjEJE5KP
VLA9EaFDJbKTRkC9goLBEBdahULZt+OCY7MjYnVDVoSy6UkQRqHl9vvaTJ6miqQDvVbYDIUQJirI
25b5lUkS3L1U0l8xVRnzT5WLH7VggIcoCOlOix6Dczdcu6j+UpTwPWwl5Q41KaedDNEv62HrqAc1
X18Vkh6dNmVnHQt3tLVfgrnKlJbmJxo9Jnnhc6LyBhcGNZ4gIL+v2S5Iev3cCnoHYQkQdqmfE3o/
hBrzXVQZbhRvsqGuLhr0yY4QuymQfe26nnhX0HvSrMcIydbsbVoHYA8irA9DumdL9aoZtKwRA+PA
KvdLdWx7HAZCrB4b7KN8uNBbTpL1Uig00dVSfc4JRg5c1Uj3UJgU/JzToLJg6Qt4o6GBCUwyn+uh
mB1dA4+rx0C4JfJZctavYWqhcJwbyUcKH9QrWdeZUh9ak5jsRpwfyhreEFI2BwUUlIGeMUcV7sa8
fm/ZppK/JZxaqu0w9KW4AexSis9G2vx2Sn6lTN4DxNro4ngBLbV4aCroP2v4Ts6KsmNoxUoWuehQ
rmChTeF3Sqy3lKeGTWDhYzmu4b7A8RZYIYhCXUB/CVXNrjoF7hf3Ic7k6tCglwX/hOe/Gd4tyXgf
ROByZoxsUyjU/dC3JtxZpu5qo0eOQp6U1bHQr8aPqqhI96WRl9E/BIyRT4xcDE/cdOzmxG75LMSG
6LTQIpykSV5nMd6eBE3PXBh/JZY7YimQZBT5gzjRAiCS82UT6CLb768EnXJaRcfWYIwCG0cwnzgq
nQgdZpKTs5jFrtrhYZAKQDpmjcanAKhulZMRRK0q2J2p3FLeQbUxCRrsUFHqA1ozXN+VmwMX8iG0
CDh20s34vBxUlKv20PERqkhQAbty0+ZxJlpcKn1Fb0hJbsIH0xC++tgCJUKKE34D462bjcdygaVc
FCXtM6qF8YV6jd+lXlwNaxkrGdOV0d37a9O5zGxYIUTRHpzaHQIFE6iieo51HiT98o2jcd1D6uQ2
0sXL0IzLmXwi4sCnzGRxsh8S7Q3l16eUnoie74kd7D4iUUJPy3MlM+LLWnUhOwLUanUqf0cozg9c
c2dqGLx1yhCi/0lPQjft4UMLfqxKOajz/lfY8tqQIHD+CxnjGaSSOxOQpj1WTEW7NO7PJHPIcoBg
7NKYQ/uYzPJzKBIcXEhb4SLTn04hqw8ECHNQ5saVZSE1bryQE0lQmAlyXSGlDIfGk6xYj0KLXmaK
a3AbBtzwlkiZuH8xBlNz1lD7Ah1+FGqQq6V2LUbDmeb+WzLmEOD1Anc2lpy4BD8PJvtDm1n9DwnQ
jmligWKtUgXtqH5o0HDrU1d7LbINggM+yazitoSOaa9A37Lc7jZrb5rwuIfr86ABKq3npcSHkVy2
FyNDUMTGimlVfBk1+TpYaNB6cwGEZzQ34P6UMqtpeghuQZSYZNxOhMa1Sx0dDU7IoNM5x0Tlkano
euzKcAyWuHvuFHE+YI7dsVROAhIXsp0YmnuUWAsiED+cMFQGwDs2FT5Plrq1In8csjdo4vpji65b
oPDRNGHyEeloj6pkEDY+p/KZJ8ljam6GEgkWy1BPUBMFCI798Nrl4uC3a8+5IDVPMfI/xN2o1ogm
iZAPrvFRtn4q5vKuYQ0w0qd4PCS6OhxA1ykED2Hf6RAlw+63aETEjm1YzArNXCOmmgrbZrp+V+nl
HzmZiucl/O1GvcOLSchxzpxiR4U6CsQ6Lo02HNa584Qei6zaIhXFWrKfepjaT1S80hPH9V4eEz5q
2ryc1jxT7ZJIrEFVhFf85WyW1O5NVQvTbVOr8xd9aHdcMiKRM711DWq9OEUUmmiOgFXOqYGc4xbI
X2KrfC9rAFvi/NrHqXVJ1l7xJH5aaEVf1rAuNhHk34A5rF2poLeKyD2FfVr/kTH7vuWZBZ86A3KY
yWzA2/WtgSRRrYRoaHWZeqMF9tBkfOjovXwpKgaD86zmR8lathzEuPMITN2VIOFJn5CO4iCZ1H1w
NlWx+RQnZaHDw6OQkz/qoHd6ZFJzrmWGxchemCxijnIUXC2hUOn0YxYXUEHB5vTGRGYL7hDs3WlI
+itQ0sd16NYz+ukDs+iPypT9ZEW604iRAYHMbBAOWequEaDHEDRmeWrIHIkgKTsa5O9lAjFYkyDp
VJn5pqg8neqmH6jn02sBpYkmLxeic9GnpBdpBOPmyU5G2A8lGz+WKlDU/fmHDorHx6LIyBZHHpRY
HRm8WAU9IFkgMFBIl+qsz+9q3y2eES10zTDqxeo5X2BEFsw3j5pOXKVG8ta4SAyxWqQLIaLhdRWe
2rqR/VbVULUtViDgxAT2yTKyU4v7IukRGJe5cSR+TtVmHHMpZ8EkUiaZqSjYGZS4CxLi57mKQEZU
7XNX6odqFL7nOZb35EXjQFgxzsOyyzl2IgHatzjmg52ryPuKAkH9WI3XBHyRYGnsoxt4owMWncM4
tTBkVuNNQUjo1/hpXH1qX+c6uTKVpA6jxpzLAhO9VpDaynacm4dYAtOXN0Z6OgyWJ5BsWzdhQ+NI
GMsEj6UKrVvVxjKQp4FzXq6P6pDhX+wSMejE9R1TyW+1UCVXU/IHfVy/2WqY4Led5eUjSHCRmC7Z
YJkxdgSlNwXhi/mMRlBRawb2sB6XPiRvp4cu3wjrcMSRNQaCCFwmHrj1I6NUjhoR5VlSCm/ijLmE
Nb3kj4rS7vs4XlE/ZwUSdQzuQ0rDpuo469joxl69tjq7WyynyOYoqMOxxp1YBxFPYyypDPZAizYi
xMdsS80e6UzafqKUWiT4SVF10cbxtbOUm8w9iXM+vo1RkvoTvudM1Ee/ULAX0FxcBMt8Uhqhcgxg
L9FRZeQKtSn0RtV6JQjvW11FRsqS6q+L8TKg1Nk3303dcGADziPxT+IWxr+zhv2NPKB4ZxbFkZ64
dK0sojJvjNIemDP3EnzUcZ+zAiANZNRBfW5xFolf5v13xhsvg0f2m/FJIazuSolH5uFwHBahdXpU
9VaOQpds9Jtulp+QhGJn1ECoqSwqHzNSlyAM0V8TX8IuTNPWSy/GbxqGMUo26USKxG7qYyKMh/yk
NsaPIrPIUbYUBw1Wod1K2uKptXiIxnW/ScRxmY3iBV+n4laJmPtVsiiB3llPSGmjIzNWC3wAkQQl
3pm+smoYaEPkqkV+RKCLSbOkYoA9tA/hD7yjHtc5iFi1P0ocWXoT37J5ehzjyVMHzuy4NQ61oYtn
LMtcqMJVFGKS5I0iN0lvzOCZiDTrRmZs1B2oa5B8hEfVUZFi3wjf/gyHXacBQ0xKSmqKmjGJDWsn
MapeDUE/honb8yDdpVX+B1GoTqzG9DZtowDmpFU1yzQJ8Itzhep2NxiUkhTQjLp7omNA42UNOLrN
FULpcA67EP2l/NhIONkqGbxRKDxBwaMZ3e45zYKSw1sxnpK92MX4gvTICMhwrA8NccTtlspcAD0U
1yyjfRZJ9JPG6DnGynEoGtnCU8seVIRXHMxhLz+MtbSLm0o7NrrgN1OtPqSKPu61giy4Qkkp/fPh
qcL//ARELuD/aZtpuJkt6DguFt6zoqttPHjd8c//icS4jQAypERjbDa7sS4uqG2DUZKFS7Vm2BWm
jrTaYvCBF7oGuJNbFuFbJ50WZW9vPIFYtY5Db7gi6tebXEjWvsP1qkbtC9EXxe2ff4TqS1+z0sRE
L8rC7Jjs+XdJphxhmZrXlZWbPcs5ws9RCipLhH4Cq3K/cYenTH1CnRTRI2tdQJDEQ5oYsS02WeQA
bn2yWFxVGK9kTTI8tGZnyheF/XL1Vivc/BpKYXvBcnCdq/5E6OJptWYab7VhvSa/61N/1uKMDZY+
6u4qcYxn2GO2eqc6MhCRoRVqNMnAHMS8vawYuFyoyFHW3PpW/62G+Fmbu8lvode6rPUpB5XbsDZr
0EYimQTHtB4qULHqD/EImlM0gagkG4cSCRCLlQ2TUhAYsezKCPJoq1LEYBgRq08DVL693eEl8Wva
ome0FpgViRwQ2bHSkIXV6kdIqXxgHYkXJVyhYpKIt5fQIFtY5iO9NuwCQ9nKnBD7HHPkPAnRCHB2
jZUBgiBjkTyNBtL9HhqAChFM08SdNRBRUozZocCgbKt1i7kmXN5rQDtOXLSoFuWYF7588ZUaUkKX
b5BrT8ZwZgsVt0hSDF/CQpkwlBPkueJJTkism0uNjK4mQybeKZKny2EHB1XTPIKx8mX+ZM6/4WOI
YGnjzLfk9kEbm29V0raZKuDsudRZdDXfHaUvqJvx2M4i+31BtvVqarwEqGsXooVs6dwMIUYMUawk
GylMJjT5p6w/S37sxdBrkOulifnI2PKtV5ovZh63nORgBpyiH3r48hkR9qxAm6mrvKM095WbMEkC
OeTNA7exyoenlUTBTxNmD4okfraD5eRg4nn4hw9rXjLlEvE25ZrKpmm4Wkq44rLGtxAOyS1mtayl
sGBRCmiBnBpuhxYU+IvyAmL217TGL9BVgg51D1szA+QPRJr4H2pJ3rKF8SUxzymICIvLGdnbdpFb
bOROVxcOyQDDvWIA1/eVeqiLntiP1DTPmQQJfCYL0qqZSJYG0Kyc8btd1fQKhI7uegUMQgeHIKk5
M3Q986Dr9IDatwSJRD5OIJqrUCppYgwyjVHrW4Xi6qywO8QaJ1PXqekH4TBXz0scFwdj5UIzh3cb
k9UqjBPeScz/fQiJq4SjPpsCE+U+DQgCCnoyiU6xgj4jrUSKxGafJuPsVHl4SliROAZ08jXpiDd9
KSp6v7lrWh/8QFDMp1UzGchEO4UI8PsgFg8k3+HDzkBU6uZ4BEPaz+TITgrRFOlyHquO3jErlp2i
Spuj+0NnNpbHGg+wKHtQCTUEwEFmUKKMxLZOCYMVXm/dSStNSfSEbykR6i+CrRDmp/PViIgqMxMs
AzmSRDVhYbq9katuU45YtprFz5mBU4J17qXJO+gVmp8W2qkqey+2IDbLcRm0nf5aFwDo1I6SUmnC
IMf26CcJiEGdSS+ogOwMScibyPTeV1XyluP72+uzwI2twC7o4qM+LBjxeeikzdXo88cm6WDer9kd
JmF+r4r5IiBViHrtW2qGS5qWt25L/8WB38UW8ouCElYddmG2nustYZ3YBrnHn26yG4d0lB5aUUfQ
KxgzISb0/0ot00DFBIOteF9LOVcx9YFfWSK8aFSMRr+ApeRSTV0X+Uk4fA9SEZiCzFMA3CLB5KQl
GSpZqfp4m9bOsg0lM5AfYj9lXgfRgc8WCEEwu3O6jV1BM+jNBnPDxcd7ta2tt/hwsGvHCvIFKxFX
7s1LqSjfSW9ijQ4nApB4WLeaDryjI7jTMKi5K50wNqMwNgeCTvyKTDGIsFKCUQ0RsSQEyNLJWQkL
3WHU64/hgC5GPesNLWBrMhnIEyJzSv5vbmtUg2O17mDQqyeLQjDNk3O9GRyrqvhKpqTxOeherapC
qTS1rVfGSI6AXGV2VGpBU5MpIWW8PZb4pZE41qIQjdZL0Zhou8XyBCQWkEo8PLRwJB2Lk6lVXze2
B6OAjqdAqf62OnnCsMICPvsMmyKOBjNl8zSq5l5aaVALosAgkgGmUQe3a5imGyoZeGa0PBrG4g1Y
6O2oSx6WlfRPFnw8GotV8aBS7QzGASWoY65LZpGSMI7nIupeS4jAFJG8fTDe2d2Sgkh0wBZal02I
ZjVNZ0QiSYUvlghS2+G61O2lrjGcR+r6jsnmFxPvS9uyx9Gn1JMMmgPZCiG2Fw3K2vHVmqSXARgx
Ox8tILX12tGalX3/StgV2NQV2HC9sq2JQL0uExgMYw/5uHHkUMVcpZJ8kI+yY8Xyo65VzxkaIjtV
fswYLsGyxFOQaeIt3ZqLqhsmXxFfsGAtB3hXnoV9pUQspmld7fcxbXKUSeQHKMIhEtoPySiY4S14
+NEoeVQ81Jgqide9sUhn+Ns+nRPZ3gbii0WtLmvRv601HIpBFPfhqk27shTfw0SpT3g1mW3yNiz0
3HVISGEj97dqY6YkEzGEqpx+tX1SwlXCGqUyIl7kc4au7aCk037FNI20o9P4LDHf1BO8a1UjfCy6
iJdd3rLq8YxCgO2H+DqlW1QYDs9AM6Yv3ZjG45+IGRX2TqlFA+VFTIavFHshjlQpQS8kkUlRqjtl
4kdjwbmQlsm6pQI1XmTqTjLwXKc8FbFKtoVATo0odD5aC8LR2YuE4dAezUUl2gy2LKR4LnTC3A7z
EMqRiTgl4oxRaSUG+BtwXI25RbkT9doz5+F4yRnGenGdvozzeiEUS/frLHpDlg05spxV2hzWi9iP
zpC8MRDWGpUPuX16PD+lS/2QtjIOV6MiNj5+SICLELwjEC+4PkFGwOqUwf6g2PsKVUIumYvwIqrn
KkWPBGsgdTlPf0vduC1AmrlJZ1g8dPZTRAMC6KkPMsv0qEWSAFc70a3Neq9xLoXYG+y50vv9upmn
uy2ejnHwtDl9NfLQ/KUAGm7BhEn0ovFUs5AOC9VFio/KjvsZGkurfMlN8zxJ22yhBDm76jMfqEI/
rNgmZys8rEuq7Fgs3GJAGBkh9fZEZotbRPnkdsMo7zSr2o99chSjbidWOfapCDRZ3ZwQX7aeYjCO
mwheXxfQ0W19lPpec0WMu1nbEwSc5I8MtDKSiDQxd4sMDFMFAgx2XHo0QN9IJFIGOpYxayqfLVxb
thAqBMSAhRFT0+/zLKbA3hXzxkVCfU0g832sWMT1+JtN/UusqDX0WeootvHCaTpI0Twk3E2BVlKf
w0L5U41KJJqAsmEciKUghBQOZ/+VEMc9DBcL3z5cevBslcJUqQlnUDOGYJdNdSR+WT0vMqFBSyua
bqG1P0aOS75H1DD0Cm+sWT2AXxbN/iYPI+qocnoV15mwADBlnD2TPZ9bVP5ENkwvY4PaXBCM+5Bz
8Y24/alkGZMmDOOc2Uu26G/NwgOtNaABawum+dokQyKnZihgMzlSlr7APor3pSVq9txW+wwKvg8S
Q/KTuTkwmmdSwtnuGJjZgyiF5oBFmLNRU/bGrLdOZGSGb6bSJZeEq/Xmw/CX8GmCgp8TNqdGxn1P
R7WgeoK+13fdi1kMf4gpLygbEBvglP4gEvWxYADlLNYQvqrrNrqRKMkE80HFKX2ZRfWgzyxb6RVx
N7ZS5rcK2IOkLt/uayRScY0Su7QFX3I1kbCctAHcENSYQNG1VngeO8COaq2NntgaLeTJ+qGf++tQ
Sp+Aoap/KqD/Py/1v/HOWfhh/s/yqoB4p8+8/2z/qqHf/sq/BPTaPxRlM/UYqsiHh+PiPwX0fEnX
FcnS/5Q3icYm2v4XMFXR/0Hzhb4KoOrfRFbbl0TT1EV0WSi3pP+ZgN76m9hJ0w0FdRBmIUPVNVXW
RdCsf+WlolKOU62ufpEjxPt1Xz8VD9Ib5Z2FG5jPuKt7PzSjB+A0J2lHb1YFnOA742gdlz+00/jD
NvrWXcqnfC9c85/0R3LJkHhaY8/4nl56VJmfnQfIbs+t4lk7BEF7kE+edVz340/MaIfNixMdcre5
Nwf9E8T3b7KDrneSPy3AqPlOGm35pX3qT91B8DvPuvZu7pcumMd99iLf69Pkhfd0jyvngZLWy2+L
19zRJlaDaz7RUO1ANoCXvFb36Rm+Il+BqHYyg/k0vPT75kG4Kt/yQXVifwr6kx5kF83Hj+72u8wT
D4bP0u83vbFYdaKLcuRB/VI8cOha3+avACradGP8SLsBVA9nKfkfnWsemkPID0XnfrV8hkvP0XwF
h2HdvoZzcij4ttElvpFVcV1euIQnfodf2Sv9cL/ayQGIlMc4/mrYhl37+WP4JO/hcToYsZ0nYD1e
4dUn8aCceEo7ICQv5lN4KH2ykx3VxfUbgPcN/XbwGDjuqoPkk2br9bvhHN4JJLSFY/hh7BgRPUJp
m+9sz3skdn7C096BeJSQAS0yktgN8bnhqfiVS0eFMKCjtkcR4UAjOyq8rvm0yXQd871/XEpXUR1K
Z+1tPRW75F4fm4BFcLpH2evqTsrv1ds5lwXm697wMVQG0VE+lE/dh3ApzuaNn/Bq+UQ7iV68B3xi
ctlhuAS6azwoOzTl6U9kOcIrkubrFJi/C5Nlmzr1Aen8q3LsH+GHQJWKg5VeYRuhsKe1hZ14SXzJ
E906wH7gD5/mYTn0peNaulccpavwyOeThVtcMv/fGT4tyJm/7xJtYUe+fkRYJRKHa7PZc+t3nFZ2
cx9v4IBiGvMLF61AzOLOu3gAUOhKTxBQYgISqLsTpz6N/sS0zy6+NHd2wem4uMOi861wbNWpHoii
tXOfqKQfv3+KOJdf5NKNUuDeXKaPygPPbXqhg4fKwzbnjAavovkozuux9PtrRQFWMD2xud/4GMFF
2c8GLf4VbQ0EjBP1MX3XgBzjbUBAZLEThq67WL8wnjQ253BBld2snHv79t35hjPPXrlrXJVRmItN
W3ke78uj9rwphKiOiyP/TcuYwTMScLpvmEb2/Jx7puTs2spb2RPjBmRtwiCacB2gnwoFJh2u9Cl0
PzOgUpIb86S2FYUz3YY/8Tbpu4ygo5QinDwjW3w3pUdWH7YoHa1PoOEh7n9/7a5bu2sO/oY99kRb
a+zpmiOoYhXVu8lzKuPrIMwShQdmNeGPCKIyWNWPRIUOAdUGJaBXtq8Y6rSHRHWH5Gh55gk/zpFp
ieqH841usPyaeE36zmCEBBKgPYL17d7JDLJJJXlAwY05HYHIUcFdu3oinTXsOsMFZ5hJrwtDxaz6
wFJCwn0Gkzf8po7zFV95HFaQXTeGcv14kL3shWQY6V09GvK5fG6KffE6vCYr/Wtkm7samRxKkUA8
t6bufNAq0B53L9hsdP2lZxwnvtJIszLgCvWOSKZP7orEw78NrI9XBFBOtl+sT4Qpy6OS8Q2nx+nR
eOE9cYA7zZf+QRyZT0EWsNtDf8/cRzo2zSEJk0WT6S/TT2ye4MZGgju9dq/inaJp9CnqB4Zsdh8M
grNTBrd8Fm7mQ7f7sVzS6ArRZe1enwX10ziLkPOHt4aEW9hcvhZOZyl6QGpxHSKEYDaAluF5KJgV
N0YgE6nAis6Zv8lJYLNsF7axZyDm8J4+YGHxdICUxhkUEOCEJ77PG0mQ99iAXTb5lPkSusZDS+dx
lq2z/lXYfFt329ti3thz2zE9dEr9VYFUpwSNPkJO8BDUbRnH5wmDEY8HPh3G6AovOZi3dwRjem/L
xTl5E8s36dr2H1K0N3o+0KfuV+nR0NffWvtsXbXsOBzIzlLFwG088hGuTA2YlD2Pnjd9F52ns2sh
+9memdy+RuvPeJbyHoUTIk+eM159ZovOs5FhJZxanksZX7jTv6a01WOGXC8Rbzzw4Yp+dya60fJF
TQh6yYpXgaysM0jC7BGEIUsDa/TKQGDPeBj2k4t67Mt8MC9sytitnIkhxLEif/EHwv3DcgqvDL/d
5ovpyp4fxZsKQ8eDJIQXquVJWe91Hs7qB6KUr5q77Dh8Kbdppx6ZoE7oDcHk3aoTaXPN26TdpJ3u
Dq7s87tOjiL5xhzwDzFTkR3M5xBlsFDBc97xWa3Jj0AQOu3IkgR01DCiSQ4h+dbVrtdescBEP8M+
bAFSMjX2SoDLkH3JUDCCQ3zgQ8aneTyr7BHo6naJ+4moeLalisRlcLgHNnxidYCNNPfuj4hiVg3+
LOX+X5e8wR/V5vLu/p4j8G+xAkQP/Ovnbubwf/sXjlMQDvfhjw3dQGBK/1cb+f/tF/9lN/9villq
xv+qmmWu+Pn9bxCIP//CP2tZA1u5xXTQQI/PauNPU8A/vaB8RbTwqWsG2H38oBIy9P+F/lf+YYCO
4G9JYIJwgv7FLsCXZHgNFvl1xlb+/o+soNjh/13rLm+eUoYEODRhYGNI3XzsfyH/G7GogaTiPGnk
O9o4hDPHu+bCXaKGS91xd14MskBLO3pkpXeYvNIlmThgnr74K1yxabGPLxGTK1JrAiXoPQb0y9vc
2ofBj6Hn+dPbstMOowcVLNphZWdbiG+6u7x0HluNHTWEZ/pSScuveIW+k4sXcdkVjoLhkRU+4ZV2
cR61B1AOEBidxZn90TUlb0YoZEcfmjs494GXcB9YQlluHsR73YsDBOZ2dYzvyoQg9TQcOQwH+4XQ
2JN4ke/5HgHzYXtcy4ea6lUOSFl/Pwo8TkOPqLhXddceSKD5StitDLsXULCPMK7t7SeEtmpcUdQr
p9BXEsbJtvgwvstnHuX2naAej4KCdHX75XB/ebHs83H7F2ATp3zfeR+UMRSo7Yn8Tns5IMHitVPv
2G/+01Nkf+ETPBG96hUP2wM+e2ngiBuEVxr2UQw4uHkvEvwClj28xMSJusC6+XYfif3EtaJ27N2e
/4ab6huOo6077Ke+2nfFzR56t7LLU2EDJCYxLnmW5PIh0Z0kSPveHqIJphIssHvzvQbintXKEdAX
I9tK8REiUP5EJ+2e3JhhBiTn2NJ1S1VIpse1iTyt4jfrHCRRLg75E/q/fRtwnHAGyPFzlB9ZxpoH
ts22FCSW9wpMQ7qPwpEn//u8e3oSduwpuoC8nO0w45GauqaruDF17xyoR1n2XlTSTf6QXnNf2mWH
2sfud2az268Hyunk4Ktw340gptrBIfFiyh5Mk+2PuZJs+ot5R5S6xh/tvH99zkMPxTh/Dd5tc8jj
vfo4PdPgNB9j6pvAnFfWunaXw9q2rWYXMwkcIxdugTQFjegap070EGUg/dLyi3VPbZKaA/O1Pscn
+aw8tqcpGJ4Zxglf1hcCKVdEsTkStuso/IN4yC6xK1wx8qLIO08YXJ02OwGSFDUf7Dogcv65RQLE
hLQOppOxL2fAeQ6TTtVCcuHJ0lnp9nROCeua3xKANboQpmqwZp8GZMa2duqv7HQZ30zLYRiAZ+8U
NzzENy7sCer+8Bve+Zbu12qP9u12OvD6G0d8BCDIDc/gnP1b/EaXVj+VI+UnslWn+9X/g7oz621b
yfL4J2KDLO7zMA8SqcWSbFlOvL0QtpNw33d++vmV040b56YTNDDzMMC9gWxLIlnLqVOn/suzdcoP
cGb3iFpm9Vrx9Sv0nhhRDedOim++Udqn37StxyY2YpeDRGF4C5ED6L01emArp0eGWQ3S6UE7S+20
J0/BDewOoffNqlth9bftd8Zp0NforDhr840Hc1fFJtr0m/OMZvRqHaYHwKm0DrY26B9d6zfBZ2WT
enLKqvrn+UEyZjCkfuW+Anyf19WjSaCw18Mju91zeJi+YAtVf1Ve0Z0KyrXAVkTfMD5MSCkPdbgW
8yehe9oO7eyNsd7M5FWo3VAg9W7Q8D+8Agg5MU/iQ/IlvbauFLDkL5S7V+nXAE9TH5FG5yl7zZVV
sxNP5/DkviA7wXl4chYX/Ry7n8neB/G0zHvk4W/1k3hyjhXbMsj31GLfVE4/Ts6Nz7q+dR4pKp7y
I07Yq+pVnPf6ZWuvtevom37tnIe17pO2Xl1z7LgrN1qNINzFTvco/xr3RsMDcXrRrhB+9QjC/ssL
wBEUfffq6i7alecrTBXXDz7KVqvr2fPNWxH5b8KTGVf7RRx5tVI947F4edIJ3cDIsRnYdH7vjZvo
hZx25fAbwNz+5Gc7wC/+eLxG23F9jcrbPSpfxs1yxSOgvrPGlpVPMVl956bcq7yp4tOYbLAN5Pzf
5V3Si3iVXZtXo8ct8d/DkbIhCJUd+0ZX30NkS0/WU7o3gqvum2mueJl9e8LsQt7HdXc/a+v2kG05
E723fQ7xOUzNcaE+1keujC8G7tGr4VsirjBpQkIdKdH1vEE8EsNnnirf8/LobrFJ102Wpu6K7Vhw
g/GipMED+OXu+Qxb9W2GOGPmLQ514rWpnoy3kC1IZW50Pzyb2yflpPEMrsFeD2JotGVcevZW81G+
0V8+4x1zdbfefVP2pKTiYB2czefrApZrDIx6Zb6wK9o3rJP2SbvG/3g+xzRRvyF/9EjJ+b/z8VFA
0eWZNZXbt7eI/oWfihdISa27bY/clPOIg9z1eFRXEsw1riIEhhEBWCtfBkQCOg/Hlti4Cfxb9kBs
tVcZkik3A7WliqXNfMq4ZfJkbG5aB/DMTh92OIuyk0WpxXKV/xtdsf9HiaJLHfA3VU9y1aL9On8o
evKJfxY9BdVLIMYuFlEkhgZ537+IpQqyRTaQPaqXMIZUqo/86V+povsPpDwgX6o2siCWqiHB8Rez
VEcGCbMpTUNY5D9UDZG81h8InqhhGLZtaJpQNUF1FhDLx0xxaGyMIV3snqIS9Xp8jGzxVsWZF7tn
QACYc6DBbN2n47HXzyFimm5wFubrQG5Y4zerx7cJx0zGfF7QkwaxYOGA26j38fzWUR34oV3P31mn
P+qOfExq/3ar1k9JbdgqXZRWENut4bltjhjCDWgIJtAblP6olfEfLocKy6/aRuqpWZhxuUKVbfdD
Fg3SMq9mLFZQQWTvPzY7w+b8ltcZtgqLOHIsnu+GZhez1zOKt6a6ndBBQVUNSfE2wxnlFphQDlJA
HjACJ+amc473FQV0er26H+OHkYqLK45BjJclX1KIe9Fhb+yeFYBMiLDOCkLE0YMdH/PxLeUdmvk2
Nm9WeFtDIgqwW3Ip+3A5TmpXCyx7+S19dQ/BasmPdfYQY5DosC5yo9n0NuW3CRpJkEBRtI/u6m7T
xB6I4AFgMf0u+nvHxJNZvBXWeZzuS9wK+e6Fok4NUACB9E0XvHF36fQWBmdupMnbdSS32uVWUU60
Qabf5/1RT0HDSGZEuB4iNvvDmzZx4MX3ZICioJ6suI1qkXqR95ZzL+JbDrP8fCI7jd8U1P35nb5i
0NnqNW6T3X1pnZXlyB8z0D/OOHlJhcPi5HVAKGeKovGbQ8zml7alEHp9NT9KHRfGJWSr1Tzeh+hD
heGxoDN0W4UiybAOj119bByyDjhvmnIvj47zTT2i1QgmanReMcfeyndK5ZpsIZtBhPSQzG9jdZRz
Q7bjYOLxu+OKtopZQ3PfZA/yE0ZwH0Q7hZbRVSnCAtAVVyZbmznwBtXEjJq1M5IDQ3XMUgyFKbQ5
LXIph4K9gUZZ2DrLFtMlNgvB7hEoihYkW70RnPdPHo5ZnLu1wN/vHTwOKwca2JuJyi0zUN6/ar0W
qKwzoxX3DEpDXrDW7jvQMrNJZpkAKD+blsoX01z6W4NFC2+ueEt5S983/Zu8NJ4xGAXdx4x4eV+8
C4YPyFT6DEuF+Mjd8wyMTAZORyHeeiNI4Py2ysDDD2LFr9MAYOVtDZaKaMGXJ+0nsGO0C3OBXuM3
YuQHHN9Q0LTEn5SKJD39L/r695DhaECGVbAb1rt1348zWFdiBwcu9iwaZNIYt/j5s3CPgXiG0oqQ
LbdQML+IdgnmwFCuYM4MZN91/lwzfrH/3ekwAOiJRGdUFMfAwZf+2SB9/H1o+8hN/36frqlaSERy
7oQ40cdIE0FfGrqB0Dag3YNADf9NHYBaVCeAqA3PBrbrv7/ir4Ibmjg2YlWqiQzV+8LwQ3CbwmoZ
XSOUp+rsmUysXYBA1S2WQfpFVbtVSxFO7Z9dmGjyphAl5nTkIl/agCOa55y4P4d3i3FUqJ0GZGuS
kJHPmaepl7577sbtsGB9yjcZ5vvHdax6KrgXLTzDOsRU75CjUZVMF2eEdRxyufw4ceDfTTlw/sbH
J2SF7TB0JC5P8RDeJhzCZ5Numy4CS3r5y5qx1rQXrMrYTTFGOcn5fUNZ2q+WSJS7DMNgEReu89O6
A1I9Hkem3cpRryRMROIxVFz3eMKAgoaZ5DvZSpo8B2F7EliArcluOdumwTQJ75rfh4z07gtGfBZp
J9AtKxqJpmzwsCnni/wUP8WkvOHORv7u/d0QJOFc4Pl7UUYapsu8scu9RR67zGxp+G7ZYzOprd3L
ojCUNdeE0UeduX2OdY6G4G612d1CWTcTx7IEcFY9jwFfvzwjSoP8XjSbSC9dOkq9bQ667Zk3ZMGz
sGG5zxd0qCApqmvH4QEtgO7YEeUiX0eUiucQi++BXbiDs3T4Ih9JtkeoX3COA1xpgo25k7atGuJK
L8jergaHsgA3bZpHkzkkR5wGmMDiT7P6DKJ8zZxcIAQGkbRGYXGfLkwF2boNg4CXNGXCYzk0kCrN
0FAjpNTBDOEPEZBoRqz8hbwt2l/jsTGZMu0Lf25IsampMjrjRo5OOkc2mFM941mCPVvMiYIKbZCH
soHfNuF+aOjJ6AuFqZ4DIFSWvWrmwbgvyIp7OdzjiZr2fPk+1uWTFcaFXgQ+JFtDurFBPeCb5VCW
jcLt0ahyQPMu1zolyJ33DPfvoal0GPDMdNDW/neZ05zdMa1Q4tWJnIZ8qmg0qezknmxR1kw593g2
2e66rklK/UpsdWrE8t65mfcByhlGpmJUzZ5U/ow+0rpVCC3ckPy9/BnijN9laB3Mz9XkfOIg11Re
3NJcWctbAOU32hZfRrX26WfZa40mfa+PNaaRMjVU1I1sP/kk9Le8jhyCI0dEnnwh370wWCKX52Kc
yobCEgBBi14u8nRrwyzmFQGDXothEJU0NM6+GiLw8g+4lInyWbaNzPNSFl+V2ZZAvR95TkYJnTBR
zcgM0hkZfeTgyJHWlrEk1SiVEJ9SQpgus54dwlfJM9FmqLdVtdVL2mTgPYa7Ck8TY0R+8ftasFy0
B6MFbUcQbGXnUGxUUW+yL7bD6MueFyNfA0ygpEZhiqlJ1JZ3yM12tPCQssnNnoGvyt/I2w7dS4GD
RDTQOxQaZHdQHYJzISuCMsrLkZYxh+W3TD3HNSbH0SFQfIIbM6vAXojRZaK7JVco+S4ZUuVY7GO6
lVZ1KjB6zCg5cpo297jZDE8IGrbRmTU5wnV8gO6YYUw5pB16HcI9UjdMC8V5DoUMqN1KPlUhpQgc
tAkY/EQK+kWBlJg5N9xJGsxyS673F3kD8jthZO3k9xnxc4BPSEzPmzEh2Ql2PYk6BjlU8tjUE/4n
mq1g8g2mId9O4zAz5ENkcqJA/2NdTjUg8FSI5bP0DNX35YWIL7uSz2jwYDnFG0F0y2+SQUkOapD8
DJ5LaXQA/QnO0j6Nk3t8uAHbysaUd8vtyz806skR31Sco+UfZALAMNJVQ4adJb/jriKU8fsa+mtz
lHmBjFAMrla5lArZFx3AOJJNqYhnN9NgLq573mIquifnTr9c5HrmQBSTtymXc0gUcLy09zETuJXv
ACGWbS+7hkgkCMFhBdmRFqW/mBUu64K8gkxJ8vchJPu8Af0rAyr3BVSe3L32AWinAHdp+PQ42sB6
6UedfEZjDTFrEJdyjlSGsXJEu3Xcl0Q5I/bih+De5E3JD/YjzN3vgymJYc3axioyPmF+OgpNrgxI
u/iyreUCZrBeL1RtMEr05EMuLIiQ+jFluGQOJ1e0tlwv5BiT64cgheZPMiou1tkIvIKSi2UvG1Sa
18pyClucu2kCcOZyHMuxKwcgXSDbYuZCMgi6BEDZ8jGUDRZ9OToc2rlk1YX/573PnxRrxrjbyuWT
C753Bw0lQyerREMqIsOeXLq+Lxo9eb1clDEJhGAOCHyU/cZlWCqniTWWuStXIzIe5p1crwlmfFTJ
BD4mNLoml86gyj3yppSpTPCb26OMgSqtL7+aP4TTM/8yLm0mhJwU8vcVg46vnZnloc4thro3WvI4
G9vBMV3fM3xMLlQe5Vhi9ZJXlmlCTHSSw1wu0fJBZFxLe8PDLWMl13AuJnuHDpNJkgwcv8+IOIz6
W1YNjYKTLBPRZYmY+pitikgUBsTbEVIP5DmLebFcaBK5lnQQ1obmqYc9bT2by5GYQniXi4OcXhYr
kexW+Rou+vcp17J09dK+CVVyzJuIjHKcybksV04ayF4E8jGX3z+EZv1id89TOLZlWybKrMZPu3sx
THo/WKDMZXuR/3KrsfZUOFvbpgtV2WFRD/+BfZ/xnvcqcibZzzNhRa7GvEUuZryNBbj6otiXPmTd
pTlIeGQYtxvWVsKSXKfZO3AZMfcrNh+y481Wf58zS3hXtNFGH9otS6d8+2g9y3RhzJn0tI38XwYC
mdZwITFR8pvJLhlALIxyAZF/kYGfuCkjhUS+y+WTGQ/O7T3Sy/D5HlqICVn6yeakTX2V31AQ3EuO
m+WCJ3MbdCI26HDiTHuRKZZ8GPk2mSOxSJO28IpVm7wX01x+lFFUhny5NLy31PcxJ1dfgX2SgtcK
U1iu27p1LaiHMhXlOiBTeRn7O0hEcqGU4VHGNRkOKUnhL/GlAYBem8/ML5kNE/vQicFVhoHE88mZ
Ku1N5f9YOiVYa1vskwfskMiV5TczbeR6G6hHGbiYQDIagUyU96PJ3FYKYZ3lzkG/yNAuwwpMIvln
1vAyMVa5fpTBiY+3CacA6oVgK5/RpPX5pRLfyQVG9uXopDv5VHJB4PLEA9n9MgTwkd8P218NWlW4
cswiQ667Upr3h11bOmY6PBBKUkQilkz+k4FbBkKuKiPb7y8nfrGBRpDdMg3HsKkR/rwxNeoodIb4
+/XkOAupvzDiGWqyC8jWZWqEqzNLDXDe9kqfd2VDSKLpnfKG/ICVWu5gaGV6cmZV+0bb/f4mf9Um
tiqho5RuiEriY5tEQa8baaBDFzEuMv3EwUCu6XJhpPtpl/fL/W8jIU7xW4Nv77fuZyjE2/Rfb2UF
Gwhj2//+/1QGZ2z8+zK497Xv2rcoeym+fKiE86HvlXDN/IdKGRxJRPbSiIEycr8jJsx/OPSdHNPA
eyHfqXzkn2Vwk8/IhcaBKi4AAcvq9L/K4PY/hA3IwtZN3dT4/H+k7C8+SlozbFSBcLZB/cUCogx2
4uMYWmxKvXqHO0tvdBvs0ZAgHaje43HcD1674NYOdq/1sn6uTgvCGpjpOgYmaEVxDjV1r+ecOCYC
qJ6bWSd4c2BttSQ6QoKtV6oLQ+39RzsOcPNucP7B2fJmqWGmdKPFCdCi739o/F/Uyt8n5l+Vr/cH
slVXFndgOSFW/tOksKFQJkoYxWtEml6UxQgOrvzHrDCddftH/GSGFaoB6WEWSuu5SCUcUSZgQVlS
dTXgcu47qGDEnXtM2nD4hI/nfBPU7bGLOGzDIdPYVpoJwmpBxkaUgOZ0RKmOlqE6R1nz3tWRxQmm
FY6nPC4ptgqo9kOxnH//mLZ8jI+PqQsOLlQhOCaRhykf+w2/q84YGkRD3GqEil7VSuNPZf6laYdk
G8eAWjO45g1nB9BwcWkw6xn7RDfUP/eB3dxQczvqRT6duinaaRgyXoOYRDG5z4+Judw4lQDonSuT
lPRtPKuysLCKpgKlqmChMYMAbm6NRaZDHVSN1ei14tDZ2MMpDm+G3MRbqwxQJ54JiXWpfkX1VXvq
Eqv39GooduMUeqZVFNftdWJbHJGPbsmZqZJA9YfPMohuOLRZgSJxg5wO0kCe0SMTNwUuKy/afY8I
0librE20zfuPU4F6WRVk5jXOXM4BpSOY2wtu9Hql7FPdeuhjtaIs2wU6hsT2tTKDO1G6TKF8Z6RH
Mx3++U+std/hY8Sy8Gv5i/EoZe7/1lEWYogIXaIoquo/dVRntFVboQsN3rbL2e6o6TGrMi4fD+wa
QSj3mSSOJ1LxB+YI/ofLQZXWNCmMrV0ELzufVZvNS1le13MfbpxhVi9qUOunoQU4krB+O3IMxIqC
BVdWxvtC9LE/O0hQOXGr4Z6JOJidsW///RgUH9NhOdV0xrWBvCjrpG6Jn6ZaNSKJMijS7EnVOSPS
Q3CDk5Vfj7GN1FKtmQcscuztZGD6uHKCGRxtTjVRi3TABm1XrasqWNaGEdeuX7qlNwkmi+WIR1xG
g2t1NPUjvpvZ0VXmP2QT2i9u3caNyBIqXWNR3vw4ffDDzWpU5SFHurmn1JO1H4wkux/LUmdX7Ryq
bgbfb7KNcKQAlDlxSJBH6Z/K9B8rrO8tSCEagVshsXTA5j7eRjshhNWj0001p3a3XTYgtTpn3UEb
DRw9Q+rursiPkXw1qziytkX1EMUVGaZj37nmbaQM7hVK8O7V+6vJjIDGyN+Fls0x/2BJmbW+oYwU
1yhZ0j89WpjbXGqL/ueDAfoIJ7aqaSGPpP+0q2hh7M2iws63V6rZ76Z0OHT6pc1i7er9h15O6vdX
S1k2oMaRXIjlGPnrnwWpsMOMENSqjmNn875WZPiPYDhwwPIRdESb/iGO/mogMONZ9zTuHvTiTwOh
6jvdmVOKEDaFsEIJQfGZUpI8mVI/HDQAzmHyJW/Q1MgD3KMtg7JJ+oc1S5Mx4KdgTnYgZCBnDACE
/DgMpkXtrUynDDBVAZqRNeZyTqp5omAbQ5xXj24owT2xQCeyjs92VA9/6D7t72HKUFUT1CS0Ipdj
kZ/aYZjjvJ/SJqNsh1VFpHUA9dusxGIHiAmmEQenbF+tBFH/2VXCQ9xKS+Tx1qgL1Hrjii1BNJ0s
MwCFFA4HdSzTeZW7fXr6/TD7RVNBoiLdNZEHEzCX5MT+YR9Q6C2GYlJ/M0Iy3dMU3T41mliuRCvH
SF8faxsbc6PrjWOU3zWlFl39/g7eW+JjZzFOuLQUUyZF+zmg24qWYlqA/M+CTLwRshuK8KQ31Ps0
S+snKymoRuLgDPmo/TxbEbTYWRF70+zZA+TaEd95iDoOXPgAZuKxc0B5c0oF3C+YSh+VbnR+4T7j
Tmtd1LaxfcN2jb0w226DA7tVueWjPVhsp+dq8t8X9HwASInO1INIjYUj0MVAW5cD+3hqYfHKKYYm
afvdUuffr2t/H7M2yYejCo1lwMF+7WNHpI4aIs8/l2snuYpqShWke6N6DXtYvdbt7uTOEaI4PWL9
Q9v60KI/aU2hf9Y4Cl6yBgPIAbkjkYfDhkUgPKkdCLx4svec9ajrOMaQ5Pf99vGkUYZaiS5mFUYc
BKLbz/e7zKoRTSyP3xMmRFzgFo0iPDY6wCkncR/HzkK7Oi2vs2b49vtrS4Xtj0OGa3NJ0Mmsl/rP
WBMrDwzI7sjQjHHvwnkZqYAvugI8Te/zT9wyk0kFJPX7q0rE9c+X1Ug8IAhqDFQE2z92URdoE043
obwsAnPtS4GsGhLPsQ2XOe5XpdWox6bIYf3MSIv1+uyFhpUc4gycQBPVax396qvUBGwxtfpO7kfu
2sOQ/XFv/4tEwoaxzl7bZQdCsvTT2tEhLdFNUqYnYi/+OnLkHkbNqha99TnRMbIvzeiSTnkLiKND
vUZX23WjALAc6gTmc1Oaa5EjzZrFyytmYulp6huMKFKkPNog6O7gGIOCjbI/tO8vehXsuoHUmiXh
8D+HolpDIbCQdUk9R44rjAdQQHF2arsaI1mRRzscUpw/5Vx/yxgslWzfJeciXKO8Im/qh/jXY5Sa
LDThKq1xcE+1p77uO8jM060LKzh2bHud2wCFrQD4XBamnhHDqHBUYHAOZ2TYiJ47NbnDm+TVTamw
9V3kLXnwqKfUULpa2fbo0TdJirBZgFaWYpp/mIcWg/7ncQkggbN+kkYTBJZqy3H7wzMkdE/nNpHD
OSh54+wYt1iJgzqOlU2/JKz3ThTgzBFtMz0Wp4Gz8hk0y2XYGBN6mPi9Ca8zfFXPC98wOfe2FKn6
hPKjP1SRg314cIwi01pHGgJEcZGdK9jna9OCvDI6Q7HRwuZ2WdjGmoOLSLTmnsir9wOuj5vWUL6a
lTcUWuwrlmKsF4xRMPnm8MqE94TcrOQ3cLQjVSr2ZaJgZR2b+zbggKybRecLjDLWy3DfKLlfF0t3
6E2Q7hbCY1sWjpWuJNc5qKeD1j/iVcMdIxXkY+voeGO16OsasOJodND6oNC07vi5aAyx0qvoa1tB
b23BuBTk3B5VaFzalP6bNZKV2EkBwHNltO7su65yGCtM4evPTtC2d7ds5Sq/HKvCZ9Z3aD9lFtIj
GrIDS77XBXKLDjtzL4N1p07UtFj1vIGq05UaUN0zRgqlhQJJaLQeRUxFt+0YfQkUVC0p9hmXbdJw
OhiLdp4Uo7or1tlp1PXk1g4Sm/KXjtmsaB90dQixJ7eQzmwQqp3yTV/G5zKxBbAotJu1gFMzxVDi
batVVwNqOTjF3bbWiCeLZoCFbQKqr4UmVqNQe79IMPENq6pnCczZNXaDr6DnirPd6xRNSPzl+Nsp
RTLStURZ+6VBIqKZMuEj2VxAOFyunIjqZzaZ+gZNOjetgeYr11OGKE6ITLClA/WZi1L4c6G8peN0
DLoSeQ0tm08ORyRNPcOtErGnSN5TlsHURde3t8CKs7ujvpvGXp8o1bpDGjAgcZvxRPCqvPcnEUT7
dopvegcPciTAao+ckGILaQ3ooNa5qno0LFRjk0rw2RJFh5iT4bXdPKaRPm1axf3SW3V+M1VIIKNp
mm4Z/73UxavWvbhqQu2qD1JOFFz9q5s5VOmhxWVpcegP2NaAzU7n27IZtFPo8gWIwd9yTguNeahf
o4pKP3C3q0X9alHv9WKR4qCVogcWTgzxPDMAloMUaKBqro3CRYGGUTCaoH05A56yjlMcE/bfgtZw
jv45m9V2Z8aoPBsDZ0mADLy8qN7ChLZ3mcmYD2Uo3HBeAVfTTTcarY3cK/4Ifdj4Rs/XxBnSXvOE
dWA4FW85Qjf4QlJ/1nKxNfv+qhLMckq46kZZ4MMq2bBsg24x1jVnxuu6SQ2/Q4JnF/e3I0pFbUs8
cWct93sfC2ex45xhWy/asq3s9K7PFwjIEcJa2T4XlKmUtEIWcsr3DXbK3iycYRdPFpLEOAR4mC4j
/Da6oP37oUSHS0qZjF9yqWXUAwKJSl9j849eDmKYKSNtEtF91oOPtq2ygQhh5lcE+9nLVBOyaVJx
Aju2/boZFL+xUCaaXfVOL1STBEUBSiDdyPIo07ZKPqL7+xZ0iDM21hdqhRziOeqnmoiE5pmD0H2e
WjsHhUQl1oL1QP3eC8rmLiXAbJPUVvfO8qRqk7XRk+IV8SRPVAbkF9eYPAmLSBoImI7RchI9WJ+Q
TIoOaQLgOtYgJKBS4QfzXi+j4Jgo9callINosD5vRhV9LWEklR+jSQY/FPmxQOu+uFQgqjwPvbaA
TmwV58ZNr/o4+yTKfRyFT7kO/6lAN4xhJq3eVNVrFEgbbuVFMdI7CVteP3FHPOmaGTkTI7sPJD4k
qvTHRueFwsDN3eGIHSHSAWX31slIUTI9l7DbpxOHFAqSyx5ZiOnHc/UyVwkSh9XYH/GKeDZbAJDY
fj1H0bcoSet1msaIFbQWtKV8iM9zq5zzZnRWtcqheO0mSDhNypMDo8YpK+NsVX29TpCO30BLm4+o
u+4rqdjF5h4Gipn0rAvxpdXUY1A4rm815mOXzPYN/UscxDBqiihL2mb6qI6FtknGp6xrrdsqKzNP
j2LY+6UB3wesYM9JkDcO6sMiZhvqM4IixrCsA1MZOIi6KFaExL+0oFuU9E7tmmHtqNlzHhfzxqGc
WUc3OMIZyVdE+9vbqYVegwlUa2IRYQ+18EUPL7Vs8D9zM5gzYV7m67JogE7KIzVEM9GqK23hWWip
cH4ImsHpUPRCevthMG91d9rmppQOzoz9GEnXj7JnbsDdMFwMvuLUIXMz07upzKBz1TEi7AE6nXkf
vkV6M66UIe+3pf1sKogrRe1AlfCY9+BlIyGaq7Y0UQxPblSzuDEsiLNGn30x3Eq/pb5HUVGxEJeK
Xyo5NGrJlNBgFpu9auLXrq9qXcR7V+uPfZI0G90Mr1kq9w2HflWHPoQ5ho+R1mC/WOrwAo3oBizb
CVU/8wgb8oXtCuy8Pm28ehqvMvTijq2pXhOm8ks7InEhuK+G83hNNIj9KA+RE3xis71H/DfmbfZG
d3WvQ8V6l07wvuJmWTc4C3XpqCCuCr22wr0GYImxK6oqlk5yEIfNfGPZReGlinVM+6Dcag011AVu
rB6qb6BUbHDpMaVFzpTz2NYBsycP3VxjLuvwe2LFi1aqN5A1Jz/ipDVCqWlpipfCmId9V8LYzmo4
idpqbKoO9E/lp22LmIbWN5s81xwf3/YE9SaUEeypvQkjBESTbBZbo1YGH9zq29xjyjJOuPzks23v
BKViJrL4bObDsDOYSsc4K92VLceoOotd2ZcvOLllHTTovIWXls2D7o9K5nhTk7XUfkEPqslp0fA+
ibpubUwLOm/yLrPezG+VPvJ1/VjFQn9ixcMhb0CZI6kHb7Q5RTcsNjGkgl5XwlvCRAERkKz2ESK9
CtEOQvgfr8dPY5IXr81Q4qeAvqfqoMOc9TZV5hoCYHhVVtljoWt3aaqO4CG22LGRjoSLvmsGa2+K
5GtsIPWUKS9h+3lSzXAT6bu5mglvM4beuYvBbxbCqSFqr4R5jmOkRKLGZA3IYeRRJvajkDCvpge0
WHAvTDCZRJLVDO3goqmoX8DSm2er29VYiZOFuNFZ1OmnImH811oB79sExtc6MCfJSdwoLde9JmCV
NQZSulr41umW5ungM8OwvikyIOKzExzJ054TxJZ9q61Oejg+DU2PEHGY7cOmhsVekps2Jmz9gT5t
uxEVC4u8s/PyennojXk3VkCnUeP8htHVq5tENimqcjBHPVqNL0GeptspHVN/MjqfZczye308F4oC
UrYC1V/ZN1ifAgsYo7umV3fgtRCEVAOUoiplpdSu/iB1zcSMAmM/6YdKt5BlVq3tuPiIKj3lbkR2
VehYZY3JSZ/ENlft/mS3wRMKiPY2E9o1wbTAPwMPgMoMBfui7jz0eei3jXUp3NABqVJ+NmJR7wvy
DvjD5zFZUOE2UaBv8B1Wq4U8aVU3JNpjFe8Isopfpvp80QSlijnGlmYuz7nTuntUbtk7GSbuMAbZ
ZxltEwB3+ax3d8oE+jRW2l2YmYKjtcT19UR5StNJvSnhzvc5QpDDkh2tBif4lGCSU4VcJ2r+rWe/
PmU5swNqW32dtNngRSbu2myhyzutLbYlxvTNmaIvlj6xEuKy2G3QLNtMKqg1W1k+jYbxiqn8jY6u
pqU1h7qDYK/XDj5IYCtMwrzWdt/CGufV5CtAOUNFvCeFLNaQD4re2ErVrlKox1Qbd+xKzoaDrnn9
yUwwqpHAkayNtwVGssh5HsZce6YmJjO0FyAuPTxffbBv55TcZyj2QlDOwdOJDF5XLnMcnXSL0wy1
AcJjVZjaaCjMmcLdusXAoXmaok9t3ZLpxLc1eRVcbe2qDboHNiXpUMLRZCu1yvCpXk1jcDXo7nIY
UHIr3IT9mgvPYjJRJ4oAbSQ1TIp+RkZGx+uFLGY0rzIz0309AxOvg2341BbjIUBTbZ0HDpoIwYLt
Fndalti2Yjy2G0TkjT3axI4ZcL9B+RA3wcaaxSWC2FBgB14gXAsXflVxulZ26peo1G/LVgu91MGe
ytCWcFdomgfeBka3+cRhq7FO+zIABBJ9HgdPWIiiGGGFT1Rtl2vF+Kqm5quqTg14y0CHsaCjwqpM
q8AtTux84AjWbi31Am5zMz4majz4iwEQpS0esjT4zMzAfsNSn2LbeTV6TMWEeDRo2ZxMLMrR90mD
5LMVBtej0kEXic8tqT/173IXFca4teZ1GD6wt5yb+hkbhae4qm67Dt3Rvmk8p4NjnCJJ77Exivdp
nmNWsNxnrvGQp+JUVzbcSgG1xqih0xg6bpG1dpoDGxFiQ9trKhvgqk/XiAVylxr6mZq4iWObxQ/j
H4qbqJstdYoGf1Hhmyxg2WJedKUINCcVDUR9r9xDrYGiGKNAue8H9VNQGFelNuJOF+ZIo4gIEnEw
e0q53M/CHVYOiuRg2y+VjkKchmSOE1XHnN3dFWvuxhCtuBYFzHVLCS2vIOmzShzTBxexzSp7qVvl
SVuCxM8742uiwOnXGTvEuaA0HlI3erMV2pX1+nq2Eb8kH+GUNGTrEbAVwLICYf4SP19FoQLqxttc
vxO2aHdswRFpSfZ9js6AFeEj1ut0jR3G01rNqmqNd5CPxjdS9jGyoG33Eg8nlm5rGBF4CoJwX5WA
qhKwcGmS1OuodK+KRgF8hyKMEj0rSg7VG5EVf9ADzBLSrufgp9mXhnWpoVmyOvlmtUPU2/HZddJ4
6bizw0MQYYNRhdEGGJW9XiDirbMivjgpBaVQ2HczZ8o7K+b0YbYxUKjbOF2bBJl8ToH0plP0YBgg
pvM6Ax5HKQYZF6QezQwacA//qZ5TxSNqquyUzIXvB/8WO9s5AQwV1SkTLxhuU0uMO3xmMYkpcP2N
xMJa5IATnk32tFmBm3AVyJq5MpyNYReZiCROebwcgn1sGwBxBihm7eDDOnTZAjtirYhh3w4G/ObJ
5rw4fkae82vQkC0ZgXrTjwbDNHpopoYsrrXg8zr84xpB4ZmZ/bVMa1+5LFR1t1UgoBlR1cDWRoXK
+z9cnddu5Eiwbb+IAL15LW9V8lLrhWiZZtL7TCa//i5qcHEOzktBJfVgpCIZGbFjm1StfNKmhggu
WqiCmgSO8SGv5UnU/rhvh0Wzjl2Lp2taJas4m4g71nnDbWRU8BSNzIEgPNf/CqubTgL/5iRkXMBK
ONhOwv3jZmyBZ4vPuYhfsehEwjBy0qgcwpcgkdfiRvET8mXo4Q6DCc1rlMW4C6shIP0NU6dSRSRz
q2s+9l8T5oFZk+H+M1mKz9329/gTQ0idSMQICLri4qB8t9/SXJl7o8mczagMvfW/ww4PsFa5Ytfn
DtFmMhuOeI7utBGICyvFd4NwyA3W2s0GEd0jHvfhc9uQewi1EPLAp/aorRXB6KQmp+W270lhkAGH
GyxTqgpsqtw44iU/natBXUVZgmcsyj0PlEV1IQOqvBSkREjXwM7d3LRUdgxfXHCJZeyMuu8oAewb
g/jDcQS6Z8y5ZeF/Vz2cBVXxZ40ZssEseS2mxbPAXYoZTrzQ4HA5wybzw4gxB7Oto/b1fp7ItU3j
VzEP17Eu9qEkJC4HVXIH/Hua/LWp2jOByFwdXAsMR7yFFptJ4aHO/mChzPjrVfVeGPW26XKBlAy3
zaJtUBpQpIKoxr0eB+ksbD7BDI4J6eBr9uPTBp4Jh6gRYTHWGfm2a8N47Xh8IESu7FJviTEbQ/o9
iqK2M4i0NTA5nAcGvWaE+zpDpynyl34ut07OJEyQzVG3y+ywSIPstNkRohjgFj+fJt/r17NCBZ7j
wL9rmTnwZ9lXFgVLkKi4FW5D4xvPhCp3G0xBOVY9ozyY2kEfTkcqY3Nh0nPvk3/WbuZxwg3Z2AaV
9VREVnJKbb9iezpix2PS8JFB/aoC8W/w3TfwEQQosMZthRAt8uHASh4faRlrlqMR50n5XSQS+SHA
XaBwmFOtwP9eAYfa4qse3R9qKkn1mosGW8e+mUyshTZh4nkkdpft66jQ8lXsa7k9SLcl9ZGETxpH
79FGEViIvj8u6U2tcB/TKv4xNPbMHRbjK89Odp0xhmuBfy8ZYDQ6CV2OCW5ROFg7d0uSQdEFyVYs
ioflerQ4Oht9gC39ND4qq8VSwmqfkd9VJ0a95CxJHusab0HT8W/V7niWaZVtgLBzhBbEEKapcfOn
a4oTMVe4LLdZnG7VWDUsAHFD9jQNjNJBxK3GjTmo/lgbwJNq4b12wDxG9DhV86bV9SPB1M1xSv90
lRCE3mBIMrR7eypjCgS2YbOlT2VuvEX5m9/i2gzbqZjdh8BSgCzmaq5xPinV9AbBB/p2p+sjfsab
bnKO6UKnj5PunZkygwMuEHa23UvbOZimCLp1MVzn2PhE9opjAn7S84B3hKkylKl9XK/SJOjIhq0P
ReDgDSYOYOK4LTvDS8s01niqP+EYX1IW5C4gIJJhGtcWu8VAWr6Rd2uekNxFSVJvmgDkLxvNYzlg
GxNE2LSbaDVtFz5DGGdX1jH5uhY8U0Vg3w3N8OZ04tv2bPwZHGNJf3D8Y1p4G29S6cWBlTxb4s4o
+6c69tGMwm/K5hfHq6+RXXD5Y2deItgwEqonzCFJdwh7964PrGnrlCQKZAqvVkjWPcu05qvC2voQ
rvJdQGzgGs4UUpOVJVvibc0WyVHrVpdxotUzwXUrSy7xBCwLKklyqzmTLCzHi2//mVzy3LU1w7/m
Au2Kar4N1YJIRsbXQK/QlhDy5rIOV0THqHUjl4aphYpaRAVncSvfzWtcxBy8RK4ylYEKmBG3SoMj
ML3M2ejy2zATry4UhYihnAV/hNlM5porxtJHgrGWKaHYUl0YvcvKYInEbjTveczpFFZCINgsXPkC
lqVWcYdHvWlirCPn8ssQ/K/aangwFif92m6YJEoktX4OBdm48SjSJ2ngde7fUA3h3vezcuv2VrRO
P3U5k1aZzevW0hpXapDadJENu950tJeYT3JcgxoDQSEH7DMWUrfkrrATEtLmxTm6Yy4YBgTDtfnX
jnGjKCPENIooSWBMeqSKA7ixMqxaKrYRDnjr1MjHpNE7U1n1QeZTuNVk54DAIrOJBb4Vbl/s8wI0
MVBzsc/8AV97Nu4QcPorsEW9D0z1aUR9sk/FfHIWprsO3HaNl7+xhZz/zWBFtXada1dkxj6Lpm/W
1OUTAoZNIjir+ibjCHApTV3u2a94WmiJxGIoCBDJ42kLmku+gtU8ji0xOl1RnLrIf/KG4ItDBCSB
TD4sBZPvSHUvEm+uY2obJ5iBpDCOaGyaH6QAwJL1mxvSF4v4te+y794wPhytyCeKcbbx+7OeAsKo
+TP4IGE9uYOHZVYIHYZzDll3yOjdVAB/tYeFdGwBdCWaFq7ZZZIl45hU+a7GzcaTLr6as1hP9oTF
ZjT+rVqmBBt5mc8dpwinjdPafXZ0zPOrS+KjoAGFzZoD/dFnFlk33KlyeJ4zuROCvGOqGu764l+i
xGPRLjv0ijEwjG2LjUf/0xnWtY+TdqcM5yVth1M7m5em4gIVdouBDTSoWMzfhb4LOiz/rGLk6Csx
lE3Mcpv4zRsPEv0AKUTLwDbZKCLLhINPQDvcWOHCydkVHqaoMmBl0UWaHN7OfRmQqDFzUZE4qgcZ
X6uo+pn7bFjHo/+tQSPiJlvAUOc6j/l943TNzhHGnnAw+DQZoGPnAPcNtXdppmlndkl0cWWFPQkZ
katqepNDywIR//u1PcIPK3lU1s7Y70wZbDs9fBdG81oSfJxHWfKMTfnJuZn2cYq+AxIa1lP8DLTz
xMK/xlnMeoxH952462zb8BmANuL2vg/wGF9l2jGREy5518q5M6ePIKidtW8t0oQo3ki5jXCJccT0
t2JRbHX4PkUGEdHjsE8t/eUSNbbzwe6b0H0dbO/Ojmf/xCLjGPM0rEl3IpEgO0xBlqCIKbEOWFrV
buZD9gcKRtnfCIj+FzoUqdogHCBWw6PnbAujitmHyLeh4/n2IcYoIZ4F8ekrzeu6soYQFQl+Cipk
ZAqwbkvxb9uUU55vqC3RhlVpt64Jd9tEOFxNPlBnKG6R32I+FbZYSFiKvNDCWJle725IaHlqSBwU
XqS2IujGNXbgqOPj34zfwNwoePymHuyL4jxrBOdlqyo8esv+Ld7bvfjoLUPt3RTDfzuXilwafMH7
uHxqJ2feuMBda8WsRypVvCZJ85WgDeQ+fskRUGNR0xqIivJPu4toihqKjaHhXxTjRECfr1EUlu2R
WO6NC/OJ+9Mfd140WdsY7IqGpruv7L7aDo5JxLZfvoG4unubeHBwwiAnMhjPqLj+LsCMDz2gMQFo
5HfZTbObB5YsxriyUyDxrObWGwx5w0sCG9EA8LKE9MzYgIujrOy/AS0daQQEFdsR7QrFrQUMke+e
oubLwMDK3si+/ZntgdcoterxjQULolUkcLYIGI7nhG0pa7mjP9jnhqyzVTGk/CpKrmUytmfi613W
jUSWTlEocO3EtBR/mRMX/Yv0pSNMbozfMkahMduIJEtWnjNsvQLzlXoGLB4U1IuiumcbjW1r6bF9
6t1/CqPA7W9e74glXx0dxwkz/k6AWmUktzDOjsy0K/tULomfWhJvHitUdcwPnmvgdExIxdbu9a7N
CaGIO7ALLTa6yE7Y1LD4dfIb5WCTIxsjomEmDSbgruyhBgSEbAMFHFDV2F4S7TvPeHN7LCtAmwEJ
cJN1R+M9YSwpw/B1NOJbWMUjHChzV6Kx2EKDpKOyI2vbTom/LpqRfVEE26EOhovguCUJpz4wV57T
yr0DTCTSkw5/zWc6+022SfX4NbFNrsCwlP62BqpIZzM4TJPHwo3RtsMSjV321S4SIn5MVIvt3L7X
8/gaZ8457NJ/WWS/BZp8ydHGtCRqFVG3qFmNttqoycJSdPaeVExmdyBiprY0WLcI2U2JQTbbSHqU
4Ahx+zq5XrW2fZNkaSNdDzLjcamLfpdk/RsQ9AMWH7cJbHxlqtcYe4ZNTDFGVQiPsJ3oE8o42gKD
4rBF2Fcy1V++l50gBPCoB8Elg90D8KT3Yzg8SRrPquAUn2UebQE+/vw1CUDWTH37kHheonxxx9Jm
9pzW8YP2279ph6Ipi3GI89FxwD4aYeu59gOrO4LkRcjctORQ1CLHDUvM7+QNMCrV4ZesGMa9RJLQ
F30TLbrxrP6t62NrW6Tue0MV2doDNSlu41u7CKwZoxPrAaF7uJEM4plFRmAhD/TFSVq8xX3ZnML6
X8fsv57bZ7OcoQ5m1YspWwh9oXfBMenZiox3aHKnRmIj13kU5qoHYJeTT/tZTg+67q82YUEYLAPV
4a5xLbllZPssC7oTdrxw53PECnyc6xo4PXcfALnwUk2QCOsEn2GUuyhqtQCymVd5OP4MWkFlyKJH
OwM1c4ryaI0yh2YxIL3jCVdG+ZTZ3U+YJPhgT8O2C9y9qAAd+t5s8QLkdquBe+G7HaLex1Fx8nBg
LjOOaHsm5Xd+CDSB3typ/tZWf73cxiPdqM9WYaEty+lPa539qfPhQcbkPRM0JndGTEBgHaJ40r+j
TbJxasTZPRhr4HTusoqDNKC7J8t8bJGje1V3GPrqpS/zDVOHQzmOzxq+9Drq+PzClN6jq0F1lp3U
arSC6NiU8jVgJwBUVGKHVCnKIePABGVxlYXyiA4mJeXW3JvE14i2eiCWW6wsq/3rNwCJdQVBzfM6
NMtIjqva0itlz1+2+JasOg45a86kxNZ9bJ4yXIqbDJpHySAQMwEY1mMXB4cMrJdOw6ftm1gXhuZF
MuZ5mlNjNNLvvLLlClSBYyFPAQd1cT/3D0vST+EHV68i/i9HOj9gse92esUMsBdjsI8Engbj4B9m
k12JpuGq4vQ9a3omRnCryC3A34Kg2hbOsWqDDyIRsV6w5r8e5u1x9xVGIFUNPkGbPtcX6DHThqkz
WVsZeHZh6Jek0+YuZ3HYyugyxkPDSQ3n1TXKu3wKzk5SP2U9+/wI0GE1xPnVAy45uD7e+G7KuNA4
JFyytc2cBjJUt88cfrVaygF5G8we/n9NlZxdUqxzF3zN69tXmfrdVhgcZ0jNiY/HAABlZCKDU998
p67eEBTEFrH3XukKxRbxt15MQI4Tme/cNNgR5JBIcmJ4kHcS62pRaTaplDA5+g6fZs/d1XH34LuT
uQKR3hnQ8PmQb31NhKw/gtr19V89ZBZbH+pYkYmX0ZfGiTN4CRY8+hZAmgT57vrSuWqD58wDGWmK
EF5/SEbfV59bj5aqSfkjxW/l2sCf9YRT3hj8CLGYPvvqfai41pKzvWee3PlV9vexLENatcB5bLSx
9mOnAxnr36U5vswqgwbxCr+0LiOGCInextiZc5Fu676qMNBmHB7jC1GAa+mwPepC91BEODc1jrFO
W6xaRajJaY5MJs7xo3QavBPZzqzaYfhMFHQkaGHcrt+BBBIixMa9mxl30j67+EKdaMRNzq/B24oi
fc0z8y/ZZFg5G9aPIkB45Sl7WpNx+28wmhntC4Q4N6ooYhynmdYxvtL1u7ayH3OEFRMMLjrMCo5i
0f0D6/Fl8dia2Yl4sp4RhXMct7kdwdfUkagCYGH7uTJH0meC6sG15M6XWbodyX9Lc5xGKs8lUdZ6
IfR747fOSFJdsRhMgHolGIRD2uIRY1K3S1WgoLB/zFgP7/mMB++2jxdPC8N9SjX1B8OpjfRGkmiL
9zanfWBv8NzkswEHCYb0hAwOPAbElvZC+EGy97I/TqCLXejnH8EEpSQF0QNjeDXDhqUPxRsZMWWz
7AzS2ivC1zwLy4IKWKFmE0+zRQBWYxeHzkm/vOr+p4a9OWZtuxk8qHCjk71Jp9D34xYy83SOB2vC
0CzAATlq37qZhDLg7WJj+CV8QogEduks9CNn0zBGLY/IvyZtSKZHNDVn430iQekDwptJz36aMNra
TA45O/CI8KAweq5j/2BODVFJSwEzcqwf6vEnjgL2jxB6jn3o7M20p0JCJdvYWv+JZhPz0+AS8stc
idPBqzML/oyOTVBDQ5xB6O2t6TusXe8My+izJZ5wTw5auzFn5y4pnXCrZBCSV0Ffj+PLo607uj/9
hZ+dA6bOhZOAklPo0FvLYRcInB5IOiajosFqvPZJNplGg6A2c/q0RLxsPPRfZZL4PUOvJAMv2nFu
6nVm018hd9kaWS/vtXyozW7YOnEQr1BhfFlD+2oWn6k/9WvHJ4YsN/FYtdUAfsNeqqzh2GVQBmry
A9KRHIllgwcQl56tIC72KHKgYbfOXntc1Myrq2WB7m8jh4SUyP40LAICezOc7yu/Mu+lIx5qy3oN
zZCcp0JVT5NHmHrpFazATBfWJom1fWccrQhtglDZbUlsBQmGoZNkrHnKsj+1HYjtFDu3Uain3MRb
rZqNP5gSPBBXtZ+9udk4c86mC7VT7In2bs47MiA5v6UX/QljXyD4a6DlMdTs0Kofza4VIOPOriQO
/miDP4Hrwiz2kLRPoTeymcJuJjGrCgi89G+T6xBlYT1YBtiom+iERXvbv9ZcWGSH/WXO9B185fyh
rxd7Fu9sslY+k9SIPyApV+tufjNaIDNT6IRLDkUr9sFl42n+CWjLp8x4EnV+kYOgXw9BdcPUOZle
BqknCK7VrIx1nULByD3vsZiyCIti6BEjaL7USXecgx7z+nTGPofsHQ5vDDRCd7pNgf4oRus62QgW
x2x+61W0pG6CvWM8cBxS+7ML5k3TxfbBD41z3YKwOlnhrJEw/fVMZHIBxDYiTZPHEVC4M9SWGx86
YHVp5xpXZTMVZzf/IpuQfUtQ3AJ0OtTgzMQ6QQ+bRVVv38P8jLcAhMfZIfyMTF1a4pMVpsPJa6Rc
s3a+ITVYMFeMTDIPjNPjL8yopCq+WUYGD7wNsctAtV7PxXitpuEK0xu+i1ti0hLtCbSqIdxXSPnc
Q5/LqxlW+Y1A3YOngoeBBDn2iU5+MrtuZw3zrSPU8pzqEot/EHn6yvhUNiQbxCl79abdOsBeAAo+
RcIro6cs/ph0PpzwSu+6o5kmz+0QPTocSSTrRuCrrD06gjPaOYEtoL37yinPjT0cLfhXOtO30JW7
OO41MVhJe4wIXsQ0wXsrAf9XOV4Ip8Eo8kOLo8GEE58qQ/zHm9TBIryFpYIv+L8c+21/fAe2LLH0
icKzmmjVpCr/qShNNmaGcNKGd7Jyl3TLamjvu6m1D5aR7qoANmmqWngptFab0mXiE2C0jeFhNa8g
Jkde/DXN82nURH/UYsp5LIR/GPU+4JP9CTvrMexcjFzm/tFi6fs4OgPOjvinnn7fkjpLlkEJVdyL
a+NsJyTnmXXCpc5RhzZlbN67gd9fG1PsVd9Y9+Py8t/3neC+CUZ97pwQWY4rPZbOzXjJ6uyQzOQ7
l+0knrw2Ek/RYKA59W0SZYLAO9BBCQsD1LK+a2pGH0toQouWt8FkJjsDL8s1BciwedTIEQ6j/Erd
du5+X4YAsCh0E2BvFkGXZnypVEzbm4j+NqXpBFfQaR7hoDcuFjrOFCZnIw7nV6Rof2u7iu9+3xWQ
92RcJg9qMNfDIovJY3XjAHfvUrCSZ6zy8Iv0R3//+8PUTapj5l3tyo1oajvvafDn+gkzGPa43lPS
cDSXbX6XZ4RCoyt9dJzYejSb4uwmXn1nWqI4xn09rUXZu/sKfgZkVW+6757Kjm2oSjURPwGdtRbV
H2DwZ6lakgOaONqNBntLtq3EoVP+j5z7wNu/KnfoaoT6eLjSVG0znftlp/n7kivNdrNtvGPWkwu6
KDJN5XbkJ/Hy+/b3pRzdqxnMrLzMEWwwI1uo9KJTNKBlXv2Kx9rWYA0dxF+N0t0D4dm+lz+McdQ9
4MUb7TOF7Mv+o23zNg9AqfD536fGNahX7XhSIk/fSY7f9uEg4Wn05E/ROW75u/ud76ni7DnsCx3R
fKrKze9alB0vvdV9jsu7QM/RZvIjHLxnxdQciNeSvcJZ1mEMnTz0H+BrLz/5fWn73j0XxfgGO/fb
hMX2rEdAGiv0nde2IFRzYPV3XzRq8YwzX+JkLtYyhG6HuqjeuYACC2jxWocJHDNEdFgSyVav8JOa
5+hWASjcQA/cm3sLrDq6IZYbtgxBGFa1pnNG3eWcfdE5KN9GUkcdIGQP4CKw2+dUi/rOCrr6ridz
vYrG6Fx2x6HHhGggN3mHAQkGS8tLn9enamrAqM1ieJz6GFVPmG7LePDQcBnun6LaowTUH4gEjV2F
0O6/b+f0dwGMMc8wHzqrsO9TDRgVTTjWSRjRmznimYKfNayd1uWGQYixNgAdX8IaLzQjx/a1yQXk
hRy6DAHwsMeTS1uV+TsJlCFKsqNZt8UrmaLdUSKceTTm9IxIUAFsGyxUgqk5Fr7atZGXPRpBTH7Z
6EysCEkVx67N5kyASgMnVK1z0b9ZXkUqFGxUhYBJmSVHgBVIAr+g3SIemoGJfHXLW/8HsILoHJf4
ZmVVuMIvTxr9lvcEeFK41vgUZGVzq5tpR/9snQ3oQATbLl/+vji5ixhd444eZnm0n+I3Q4T2E1O+
eLGnEJm3Gd+wn6p25aDktghRLyvVLY7pNyHUt9vayTmU07jF2bQ8NfXwZZrsevKe7hCbAce+6PG5
jPxx0ajQygdDu7O7Wp9c5WUXexr2ZeDe95yoGPn6uJDbpHS6oxqfYAYS8mvvCjdKrr8vua7Ef19V
tfquTWQHfm8tqY9t+ok2C14ptfWxdDLrJIeppzl3kvsCBJHt+F8Ff+bbjCpKKbDOkw8tce9bptyj
iCWfc6nDdhCWJ8JB5aozC3dHBiUSljS5SzryQVB7Jvcw+H8myCt3SgzRNonEzoDAdw56KrQZSZ95
ItjTqZZ7QzO/pZOE8Vqb8f63OKilKsyKi8jqfWfByPFMAHbUGd1D4HX5Wk5Rf8IuAH5p1pE95kFi
imjoCbdO32NTpLtWtGpv+DJ9D9Lwj1fU5c7rbca3RvfnpGz6s7N8JVqCRdAE3CeM++yqmz9BIIY9
dHvCzgO4h2QHM1uH7BHHQZnwFZ3y8ffFCdw3A3bs+fcdOiIe50RsMkrff/8AFcNMYjWR8w6bVE7t
O4MYiSHob25c9Dc/NULyst2fpq1ORll/lY0YWVun6csgpsUDQT52RkJyB//J2UCCvwm7bKI7ABhS
jel8mi4bhaCwvr0EAn2V5pDYW3e6d/NmvpOazYwZLT5OuttExSS3beb+K+yowMiQheIa87R+HQ+Y
609BRwSXBb+xa2IQdpZ2OzKLe7Bc564xpXmtlhc7B6vCMJAvXVWJHRI957+3UTmSDiEHcpYWjxQ5
N4KVdlWcpLeIroIGtyYrg4NDNrnhMN1WHdFNv64dE0qMJxsi9Cp0ItZviyhZajs9//4TOQbFJfVh
qXA71P4b2OlbHdr9Zx3Wz7V1zlgCXH1nFE+O21oHJ8BCKApiwnghGhGtCqrzW+XgTMCn6HaY98m8
EY/2UBUHTAN9bMCjxa7Bwcuxv1ei0GeAcoVnUq/6y39fqknuCC130EQK+Gdjbr2WJDYfZtFPG6um
J7dia0l/glPcFJ71WhghlZa6mTu0WJWZ76M+eGQxkaECY3dYlcClfRSwKypYHaceebbS9p80MM0d
7L9rFHfNnnrtrhM7H++9KTspkxNBDupQSK/e5rUhto75x8y68e5+4MG48zlzNmHTfWaDbeyNuZ/W
bRiOF6HQzHmeiXc4I04QTa9O1FaHvEBgbdnFC4QQQxn3maExOqz0DBQ7wvZj4Nw6FTLtiMfvfhwt
nLYJ7g4HNtg6GKHI9KI9laz0cTEfTrWyf/DiZaXrO+YZNryJ7TZ8Ccst76QxkaY405nkWXe0J/h2
mEBa+zoZ08vvi21UZynSaZ9RYljuxP1Oy+zdKjpOObhwoLfg/vSPFl7bAOsmu0pDuPh7W/Oa0vTT
oazZzyq9ZV7OAeJ5t9lp2T7bOJZLkySJgqyZzoSdbuNI8qDDau+Y6kq/Ou0dX20zuMnXPHC5dNQ5
B3auGq3spcuHg4IW/6dIyGgwzAAeHmveYIKLqNIh3iIBb65oBMxjPTXeIZyb/q6VizNyofNnoRYo
rbC8u2qEZ2sY01sFNPJZufZ/XyzfMWpA0DRBqoGwz9rNcAAPsLuiZzzsH0fkZ5DV4UoOsyLZ2kaZ
F0gCrPvStl8in7+hzeMnSPI7/d55TfPeYDR47pmm137TEP/kmkeJXFTAQpoRdYbq2mXB25gADTAF
TFf622lPMu+I+2uOUYS1PMRD4T1N1sQJaZ1cD+fMvA9eXWRjTJDBk+OnpHFn7CJKq23uken96YlF
K1OZPA++PdyaAR0cd+HT7wtqlQeVG+4Zv6YQfmECIfv/NI+/HeTv96BMBhAOflppNQ+oOVEjpnn5
lcvw4Odpvhs6Newc/GGV76WvYmEWRxafModIfEkHK3B2wsZ0wl8GAEm5uMvN4dO2ai7rYlnw+xJr
9uw6ItlROuo26c7fZS5DUKRb797AgWcb1fbZsgJx7nQgD4lPYksFrsd+qRwOeilZllGNV+qfh4Dh
JMzhokiFJkcgwscnEdY1gqMT4xvzkc09PnNcli07l/5Q9JXepBDQP1rLOvpFHr2UfTYfqzH9rLz6
amecwqaU1s0ODZbXAgAjG/QdGthoryciqKfKNreFP2qySlJOwKBNjr+dZWOI6ZZhesDDpvgfj2CA
Pvz4e0wehrtQ9fEqsegES2hHx8EEarVHPTAIIfLRXUMLtpgh5dx/0hLuoTRgzva1WV+HriXRtm13
ptvq0+87Kx9PkVnkV90+AdEE99loxw9GYDxNkLftNArYARCt2XuZdd9hObmN8tHftMvb3+9FkiND
yUWUrBe/raJprfOYDXzJuPK3sXW1d1loXX5fat+vT4rfQIiwvfTDzRCEQ0HMdM96HCxYTx5JlVE4
nSPS3rct3lmbEIu5I5wh7v0mnjAKHHX1xsfDPrzWH2kmPJ7SojrGUrEM9VkmK39Rh/m1Bwl2CJ4z
H5tjEL0PBh8sqEMJtlJAFcL4K7mmZp4pLK2FuAY4kJW9Sv9UHeoK06oga5rlfrBUeOhsv39qTJsn
Nh/tjddAEDLqsLykjXua0Nyxkwwvw+yTYwY8KHZpPyGmwbD1NvfnGOXkq9Mi7S6k/ugdxF1J4+uj
8Cb3wW+ilxTZKs4Dc4SYefTv3soogjRheSweZ89XVzDjOz2kyNVHXxWHPA5+YCRWu9FJ7DOCtneI
SFA2CvK2ILExrkq8Hr1+NlfajdtjPyIV78ICJavl2P6u9O6iMZl/3IKA12JK0js+lYH1eGsekMDe
V4GbXK02rnZzbFXbGl7GTvhFcG5RmADVRDPoPx++M7Ctj7Qz3nI2UrdAZo+uGse/dRPfWTpvPjxL
cpBj7/44uQWWI4XWlyoGmohDz94nuK8y4jbmPsG3ZFeraLz9foU7j7yJaH5GhqZOdQvcGfgZngBL
3etnW13K7j1Oc/euBQI8eL78l2S8+8UCfr8vlenthfDRPOuKpJ8aOpNZs5fmHsLpA5ZP1SPU+/8/
MpSMtiaWKSjbA/vkQsT7dUYxlgrz+5WTOnKPE8Nr3yT6/D8vs2z+99s+9xgiR9x7/vsnKeyoJmpx
zF2wit9f7fc39Zc1iRCQbX5/MKY0g5als7Nq43Nbz/LDcqhTOQIrlj15uk/8WZzjbtCX0e9Y8aPm
gQGlH+Yinh7Kud3goy5u8SCJupz/1u3QPiQ2P58cj4/SwMd4+Yfe4rDbo0jaeYGdn0JM6NaOuG9Z
1F/q5SWtAkhx//O+hAEY+cXNQAz/18IhFO1H1z8MEejmJPsGZi4MrFnMW+z4vk3LfRYp8lvJMbpL
bXXE2P8PPBnE+i7clNA0g3XmIo13sh23M1U6ItG3tdN0B3hwNHznKeO3TJKH0RbyuTemj5QVxdDF
sATbXcKBdg286J11u7EX03ZoAvca+Vmyx9QoXLt41bKuXjdubhzKYrKetS3RvbFAbksXZtxU+DvV
1Bfmm6UVyxjL8mo+WopPPnTrD1VN+EYxdxySYYBQ7nfWakqGzzou1GOVjd4abcvRtItwuy4NCNUw
d1J0PMZ4Nmu6xSiEDG2mc3xx8BW7RFPHuF3mOP/xDiLVAcHtaxxANcE/xNsoAn+JN2hOeZfcNz1S
8cYSxsYG9xPtOJ8bhHXl/2PsvHokR9Ir+lcW804pgp6AZh8yk+mzKstX9wtRlt4FPX+9DntHgmZW
WAmY7UFPmc2qJIOfufdcEW+7GlGlGKEwKCdqfLNyb2t7hnZTkmDjzC+uxTrQMtgPJurImO3bECy0
zYzsDasNn6s8k5z542ZqOzSUTptujHAkmRjNPy2FvW3N0cOA40CTRrbaMo9bY3zV1xlaHLWlukGK
HuEt11hoJ9kxi4icaRczV1SU106SYtcwpYSf2/iVXu+LMH13uuZKPk2rJR7A8volxiF8J5r80nr9
xbVqEuRsZlY8wvBDaOWhZvgASACtUkf68YRjH1l6j2pLDE/dskIxG2RAOnXUpsnIgElm68j2dCb5
PGyWZn0t6ml4pHG8hpD1lukZE3UxPJglexQlY8w8mifa/Uj1EY5nK0HFhAXVPcUzTyxLY5Smstaf
lYm8r8uMSxq/qDJ/rmeXuYRAnVYLy29imLZ2GN7XNYtdONrLOOnEHPq2C/ALlNIdjm7O4xyXDHTH
yfQ5uperk6jLqO03gd3me7oY4del/KqtnW0hJRub1jiXeXGY64KVNrwrIm2qa5MjidbC9hI06qNs
4jcNeyNxwEOxh+pr0oAT++71Y7xulP0+JjFmhV4pv58Ghf8sgQQeb1EAL/k1+Uc4e6euilH0o4tE
DUnqoBEhC8hTrsZZd8HHf9v99MUDnpGBbn1Vb3Xuvo5MyfBCMXtXk33JxEAQaICMCvMrTyNzxqxV
J7TENq9S/AhD6Bk4Ba4dCxO08/lP0J8TCs/BH+VMkR+qcY2gKDggWPG1uvusO1HdsTzlG07TCeXH
mjLJxQwA0Lau5+a4XEGFlhy1WjmHLkO9WRD8o7j9UduGFriFYcr7VelGeLc71iWyhqSZygnNOKKQ
xan85A763ZiKgmy2+kdfTAl5wUBHzDYgNy5AQhl020J33RvYieweOxtPl+5t9Up8eC0jDVbD9FdD
BlUzJcAtwcU7h6nfKdIDeSN9LY+StQtUBLcFPIXOat7SGhwhMnY0L/OL0ssdcHBGJ899YWV7dIbk
Vw6V6Xtd8WANVnPIk/Am7WuIKn01bhqTFbmTsgpknrqpMpNzsX+QekCWwGBvymB8Ndvu5PX5blDl
oW9yHv9tLtGA9Go1JhhTAzQEiYf6S7gDYGAky3fhwWwjwmY1MpfqfpyBpUXfAXapI5KpYtM1GIbd
ofD7SBiHVCy5dZACGNAZ23AgXatrsfVmxmM0zhr7UXurlwoFTaR3vj32mF8FTX5MbqbpXfpe29lj
zqauHUhfHoNrXclgcf1YyN7YmNCt3kzuoxZQFT9A2sCx7pF5GnrP09ARj1rg9XIHe217BOEI2rPG
O5m22e5DAillyQ6cO5uHeKxB4fbsdZWF81GG0SEbkBZICXdidCg/RlUIgAERCqUJhbdF9I0bDG+I
Zsi/cc27yqjW4RB67JpaXAg6OztcJQHZ7u5tprTYz/KGzhVbQIf8ahrJeedAS/aZbmQ4zzgQUXkh
AMS3nCAb4BjjxKC6tGOQtTkXhENPwk0y4R+YwvbUttZlAuJ60bt+m0zSD/XuufcM5oEaP61ZgYmo
y5sgHcyNdEjb1Au9gO8U43hcRvp9yW4oawyc3gObXDtr6ZBZ3K05LvB4UE+grcQr16FQssP0GPVV
fWZ599pO/WkqAm2rtdWbyy6mLjjrlmfiJmXEreE2ZY+tQiR+EKaNH3ma3KURPrRudjVqgvfWtFng
VG65caruPRhQXudTcWJrvpuG5oE01qOpEY/SW2a9ndojTlMUpROTZxgh3slT3WOaO6/lFIES7R+r
po6QulgoiTKHNVFb3bnzrPuzxjaqz6vvLMj8JNECP5W9zkG3qbUJt6HCaMFIaJ8XEAdYFlPTTcty
hDanjJ3bdnB63JO12LrpoqNIbKAOupRXC3ksUXHzZo4HlqbJuHUsHReDmey8UuKD5Vimudd4KuH0
JGwrb4ra1+sgO8n4czJQ4mg4OvpiCbdxdDbw2D7KWfA3+5pz8m7iQRonD4oxEhFM/fgyt5M1IYSj
YC48ehyFqDVvWamaKOqR5yvDr+zwJYvQ0IbuU6xRlY7MzrhNgvFQhLwplGPNyLa0jAghyCgnEw9n
sJkaX7HF3Ommisbgkpwode21iCLE31BvefzdN7Wio43xTOSWDzwMERisVsFAhkUAevPYrWsEwVHn
x7I+pOUQci9KBuMZCB9teCmtWr00evGYdeZD1Gmss3sAv4Vm4BkNb6NczjzJplNXoGC2Enbo7tRe
CjOvLtSjFj5Grzlo2Kk0bItodZdl6bsxJJQcEHYAd3QBJX/5Xom5uqslBr026WF+hCQ0DAWDzKzI
/X7pj42gha9Azmwr0cdb+vjuxfI+bdub3mrkITTGnwrWcZd6xt6J5E/7QQeLdnVGD9WDDcuInpQn
j7ybkZtvnNq601J9NeazxVoWREV81qs5PdaEySFdiH2D0dk6C6zFUY+9MurEFTbLvnprbaXd8jDG
fWnBAojmFRs92oJKkXi9YGSnK0hXfYNsmZMieK7a4TTVjnmEE02SnWw+uJU++/Q1dVvlZxqA43AA
oADz+iZDxIlVbp0EfcfN0OAA1hn25iWhyVbqzx7cfIm2eWO6neAuHMH6MwwdBu9bL7SXvMH7r8yG
OG8zWLBPrIN6ixEtXkdv0+kddpqmOcdd3G2U3fWY5frvntPglKFlqowegIBg+z6E6Nm1BoVVZxzL
Vt/NhXgYLI4pOwjcBQbk+DGmePz81GuGq/DeyLWRIitDmW3sNIR5nj2iSIYwhiKt2JZpYZ4qM3mT
Go9PsD3zRItiitdWB3ORkJ2aRM84opOttcB5hNlsoibdc/QjJLNZCpmY1TQLo9e0NUnLXOYvR4aY
EmPgsDazUG3jiayEUIuOk8dztcUYsab5/ahmF+mFYsMcu/obckG56ovuVkyRgwEL1qENATwbfDdh
F6kJtMFjfz9k3Jl2Tvoi1ZELu4CMYc9a86SqKI4RBUZvfWYhZU765yHI9kVejoes7H+6TbtW0HxD
Vjpr2quaF4LmPMjNA9IfIslH4HjIxH9U3Q+Qlotxkp/ZmQMmIr1+Khr4REqvEKYh7gSbNnMOl8Yu
7+fg0MfzA/oXRHex95q42ndbzOU2iV3wM1CvgwTBR5W4PyY7peXK7+0gWlS0MeavNDsoI7vtveab
4e5TxOmJGTEItvVJVaV2rm3QE1n1A1j2vrfmvdd78DusjviMispDjPd9NbfbJi+PWZxPmB7jHSxp
ucUCkGPfQyiSogdyIvstRmW4yYKIwUf/1M3gSavQUGgSmG10YWSdZ0SsYaWwwKgMxvFUvmUGBk6C
DV8GGChVBEH7aUaWX0wIEyft6BYHrXblznRKHZ9I+TI58q7GM9KjrTy1c/oKe0/SebDI9KZZrfTa
4q2UJR45vHNM6eeNTk4Ut01jI0p2U96jyL00fXFbazZWFrt6oobZBlrL5s1xuW155/xifIKcNSy8
vjd0Avq9GffvoYaDVzjIKGODA5wT8pD1tgKYEDQbsdTEulUZd07h/nCbHGVicxvnLeP7vA12peaw
w8jET3v8FMyVE2m/JBL7q+G576qsNmB3f7GtHoea0B3ujUdXDu0BtyHLgwFL2Gwvt0LjNz0tqpYb
B1dMDwAUVsBurwHP2nWyqA6HlnxxO3ywcBAj5wIkKFNE1HQqVYtEkVjVZDMYhJuXFM2ZA/XEDNG5
ql7tOqJVcbTgd0B6iqcwwUnSYlzqQ8JD+9b5lrN7nLrsoat0rCyNddOhLpBMFbFAh2DigHwD3rHP
9onf17Zj27RKeMiBwKA71CxqfA+lr152WOdLc9tLmpguLYngsSofL/mD5uKww17G9h1Fn2I2S+Um
4BNIJEy6AbWkjJFgMTu0k37YuDmSfwy/uQd1RAuwsg7jCevKhnf/R+zBnxm75E3r6l1AUHrmYEhj
sfDEUtB3yKNEwYWCuprf6XAJIgpmvl5lR5tBb7cJeUOIRFoJDfetFb8NLb6TND5GDQF2Nf2KozWI
UrP0A8IP8dsQ56o6uvHaMzf3zunKH3qHc4st6pUczDcvk/SKLWrZbt7OCpE7u4r3fKyPYdqdG7Mj
MqvpL1AwqJH1+mHWTN/USrTjsn8JcaOspiT4judxn0acTa7OxYLPGLr4ynGql8EzL4FOwR5Jk4Ny
PHe9GW7NoVnO5g8niv2+Os/ag1CMinS9oKhHVD6m99XgnTMjOM49sE6rKx8by3nOG8Q+80jpurzq
OmufbIAIOeOk+IPxuI00SYf6pJXP1UhbU5tPWtfiOSwZl+hi2EmvJ1B17negQ1gZhW2JAGbVjuw/
XL24j6Zp2PB8OEIJ92vz4FEnhby7G4GIYT+187PMVbEVPCfx7hn53cS+jjvfr+o+X03LAQIZJqFU
MFeGIhKuQJGwrXDWw7SDwSYyrHWF9aRFOD8Zoa28lpyWmhP73IG1NAq4ho6gSptqJpP54gnLsHZe
TK1tiXPBMt6GFYNnp7qOHlrUuu7eqkh7YSpQb4NyFOxcjU/beUSxD3Cg413CeCH95bQoYI+BDg/V
usM7t9ioClS6kdnsGafeoif6XPQ2IUSJbWFYoPE0JI5OH/rUGzriCYyMarSf5657RN8BMM0piAwi
UTcKbsOa55Ej3o3o2wmbZNMphudRHt2krIGBkLyyvR7WeXIz6N0ZjsWTITTSrEZ7rTvcThiOlvmM
96EpTJyJwu+mcBfDrdVZULrQ59jJOdLmspfxnYEHiNnCsHMn8W7a7eOI24HUIS1hZqyZ5X0Uwk5J
owjVbgFhQ6j83dUabz8Uls5JKN+1mNVMypp5Y038pN5gfjKGqVaBgYsoSBRxezSODnsaLiWPX0M5
8LyhAi20+6jgIYhGp/QN2oGVlDMo7xgzYr/OWy1GIxy86gKHQqgwzFSO5QfIrW+pG49Z0V/62txr
OakXmXdwHWbn1fAjV+JWRya5QS55A87ianTThsnSo+nhjIvhiNAuF35l9VgdbY3aUMIB1N2csw90
yLqxWVLaBVKt1tC3nzosRt81oMLUGcrlbiLnjTJTn5GfOFLdxDZIMSfs9lNG9U4NOeFlrry1JK8q
VmwrmU3bI0pGisfHOSw+MaowHE16zGeZpMBhv98C6DJhfVGMZV/WbL3JrH2kqYPFMCQbuKXnQDUY
jDWcPDbNH15dBSGEq15jTLvKc24zAW5pIpDtJqMpKtlfAFirpMFv39GYmTk73Hke3o5rJrTvubhP
IVjuBhNxsTvEzFNburxKS+4SJAST2zIksHvCliZz0xTG1amKD5YF1cbqo4cQ+WIImJxDKPbbOQpX
nhsahwbOStI4L6pLf1bo9yYWmpvc0S9yYtncobIZLjGW3WEAJARfyfNVCfrGRaYkRvTAMXZsEHMQ
IacqoOKJHhvPMtei4EYse4dqxr7XdSvyVQelIXLj5zgo0lNbWtXWi+GDisFhmljfxl5AZmKYT346
c0FmxHkMAY6OCQBJUWsfbEArvv1ei6x94bXRpbZy3pKA53EcDBtoemxspmxtDoE/ztxzFAyH2QvZ
J2kuO8O0exF5GZ5RU4GwonqBNCgX3o816uaqZlWuHO1qozw4IrNe0JQNp3gXe2vDe46ZSPngTIpV
ufB6au9HpJDd0jgwyh6tL1T8MzmVPc267W1RGBFcKaqtVlXN2p4Zds4exvKebRLACcmnKu/NJBTS
iMsr7PUasziKaeC2EC2x7/mc8fByEJ1mQR7DQeNZjw9rr8t+X+NCWqdOgMlanGdXvy+AJqxC29tF
aCp42c6ApsjolzgCYiqRIuIRjNaIfTj6bNe8WM3wkhsU8l2+pBsiv6WFYRYwxYy2atf7RPQEFqZW
J7rR4piX0yODv4qZqH4GvfujKibW2+pQyam/lko7DvJSc+9kjWut21nAtltu16bzxqPoDN+SHc+b
LnoOxTEw26dh5OpXWb1cvTfkOz9bEZi0tnEUcmQBuzKN3Qsen34lcSb5FF/PZTsIOLTT1rLn19DU
mSzYwbbvrHtHhmj7SL/oc1CgruiPsyZOmqtuCq0nUk+wP04mWi7BlDoesGRMlNgT1mYCeqJrbov3
oKen5rg6cgugBTW7i+zKe13o5Tnvwz29eb5iBHAr6+TNMmo2Y1q7YHHusCdUy6ttGXQeU6QKfuuF
govV2ZQs5G7gH0eYm7V3VVDbeK6PGMnjgUt8qZKAsWCZWtPT4LjtAT9CgEptnUCD2TQ6RV6XhRzU
dmJurM662LgLgGuWzJHtR/WkJcXi53FH4NX5WXQogbSu51ILR195FtvdEeR56AA+ydNsnxDyufxP
NelNUrv6JcWkv5nTFO0xMhXM7fod4jAXofv4k5gEi/3jFgSYX0TmSCnJva1bLCpHhpaMTDhPUyvz
h1YxctEgd9UNzUmQbundduhpr9asfRdJ6Zc6SE8eNgn+O2dZIkSn3P3REu96UA3IL1A+K10LoYM6
KOyNyLugho9YLPNOMxLd6jY+CWEvodK54DfniuJuNvtoLVx3poLFz11FDCOcsKbp7tCzY6gwtj35
SsHc3kz4pKxCVKDFmpcStrwfxIu0SDu2rXPSx9EPFT+kEFgQEqnNx7ox0JfqO9dpwzvXpV2sY0qs
hGf9m2kZt2PY0eT2d+Co1SEy3JO2VL2A0edtj8V8pbXD1RvjzJ8bc48XqbuJubSSmsl630LyDkV0
kKb8nmbkNdLq16MmWp6q1TkULUMiG5qwx6RBb9dpGX7ajR3AwAOZYnK/b8pWvSMHYTiXsMCaT6bp
WscOK7UbFlfpGS8LUJqAJ1Py1DFMZ1y3NxERU2uLP3ZzK/d9kz43biheqQBDPBjBVdl6d0MbP5wL
j8o8U+kzS11xSd3RPXoLQMgcHgyressH7J+j+oRUYyENaG5hCLPtEGAvSXMLz2b3qmdSO5tRfQEY
be+SJmKrUFUc3nrqi5Qj2JtwYTgzlrE0RjqTwF2fXsue5U3UEM+UoOzdyIote2GUl+JetG16KNJ+
07LTobMFO4Rqdt6Nk176gqAuzpV1FBK804xAGaB4nspMfRlFX2ArGaKFpYRjEqKf7wrvMYZ10tQ5
zyBTU3vh4pxAVeJ7A5Vdb5oPVWzuYtPxtvUY7zzGjtVUWrcZpI4H7i3Asc2r0lAyZwxMpa+jlPTK
r5FjXxeMLiwp2QQO9Aed1iGMLEbO14A1ch1abEJBDYDcfU+7+rnqvYvRvzuVuGkwO4dTnb/aoNto
xwb6V7Ps2XPX85sRMlkw4y1IpWmtt/3IOKQ/6jCET6n1HLV2crTC0l7XYFfWLf6yMWEiAt41wyEK
yGOCETVhjWkZNbmV9ONG+ePEMSKm0NnIKLqzkuQBDLm9UzZCzxFDRNYy0HRCvNW1Ui/20EQbfp3U
nWl10sg3XP7dJJH5MIRwERZnjSkSn5Czb41azqap8/X53LAd2pW6c1sq72YIGQjLfjJOcW/OB4Am
zIdB20BdCEGVtepxbElO9to02Q233mwUh74sfwyZ8KUc9BsszPpG/EJdWtR2PXgWjEobjitQsHia
dlWDsyTM62vqdeUzlMqf4UYagDNpgxDAMmQOq5knQ/cUOR42Q64o+ux3O1zy25fmOuKojCRpOrYe
XSSA83XrDGv9SB4WzcUEIszGxNGy40eFF9/GFoWDpWS45uH9ldrOz6BOrqksiy2RvgAs3PpRMnlD
5JCt4R4cQsGOjRqAtsfQwbt4vkbFzlxmPLIgsdWjEyxQgQmbAgQA6DINkvxpY7WTiWsdsIWmp9vR
VI929uXWg3nLXK1DZhnPRG4iHCgvg3CvCGfPlhHX26b4rIRnbZtukdJwlOSUeRj5OM2ssmSbklXM
gYNrMrQ/x1A+FZbNCJLWN0uds4YfLQRoWjfsS8eQUTX1EIhIdhScjRur+YlkBYc4avzNMPSfHTAf
X8+zZ4S2I9gfbi+9T59mUqCg5K2DDJfnWGX7uhx6vKxUzOGU7dsuu01sV/iqWqRWyEpAPHcpB4rR
8BuK0a1QHVdb8n4PA3ip3GoC3DH2YzV0G/b7P2lEPsKOEnZu7HYr9Gmnmhr0zQhvwmBv4bTWzdjE
4CTGF3PRNza19xHY5Ze5iC0cE3qtYgYilOgZ7cCmoP75Lmf10M8FxnTGK1UGfxoeDjG73jc6fayC
nTuvJE9HR2jbko2jbZpXItNKUcc7y6REd6ufOdqqNSSniptmyqs3dPIfSFa3agJFKvhhhZLuSi8G
NJKa+zia8kfea5+yNo+xZ7WXftwVVXjvOOOez77V6Do2RZDAQNPj0Uene6ngv3PVWBrcCBYXodQe
Qc5461kbt67CpDL0ZLlVYotF54wGBaMzCy407oRJmxCZe5QIRlt858My9mmRCrjGd9Abn714UvDm
epYfW1uB9o4az9wUA2ZvpclPL0VAK1y0+bUxj5tsFsMhQQzgfSX5Pb6En6mRNYx3TuXAktbNpmRf
YxRkigQKbKQ5MKnxRmFfAN/2iF1rNR8hWQjWPORwFOlrkNmMmjiyVwByvkcNCa+RE/aMpP3RicWr
yeoFwYN5a2cJD2+25EkEyhRbSkR+xDTuQMKsynCNfuY2MtJ1XX2Xzh4udryVKv0gr5GVct0hpZgd
5XutVbMApMF2oegzHI/WU2MARU/pgTtAIZptoq8opieRilOPhnlmML+LPCxpOlCWEHk3orr4k6XX
CXsoFnmNIPhBcz9q8qkAaOIzC1v+C6Um2JcHCaejGqEPqW4Z6ZrONskH6tPoRdnuPfEQ23lyo4Pe
VrcFCpOez1s7AVvSEGCBXdbcgUn0k+f+yEU4Iw+hR4cGOHAYJIDRXO8ZiHBzDiJOcKlksA088ypr
igxd9SfdI4TBjevbGavINh4QwnlY622t2og+4vglkcbInDdh3aFqPebO+DLFyPlKrBermNUKe/Na
gchG+7GLnHoThgnQQRsqBXJqYJQppL9lEdY5izeOtETdTU5Yjtsi+eY47VkH+1bLNZB0g7GLTKym
RQxcq8lo7A3cz100b6wBcnVAIwSNf9HB9e8N4NoChwyP8eBnWuCxcNAI60QhHftwQ/vv+W3LS7R7
rDCB8Z2JkCyAenrWOn6JNdJxAENPnhzxt5aqYAdU8g3dad8O6dXJKBt7FCfjMCFJDFnaoujehNhS
ztOY7Z1uX0mPNGR6qKYiwdxIO+HT6YXIIeQPNKRYCOO23aQZiUkRUTynMjCvNkqheMAV1BrGZ1Ax
4cLPezFkoO2HGf+Z4eRiCaoe7hhjtao8uWgI7UT/TNnjdmG4Z2pDijETyMNkQC5kv3P0QmmtDSey
6AtKfib5ECTZTVehmK147YWcEBN1xk/DrO+mbtD9Ak/pdSb2D2bGISqM+ZjNlvDNCeoc7utWiscq
CDvK9WjYTmP9VodNvo+RF9o11zll9bsRkFMgFq1+U9yysq2Pc1y+eYCMcacXOzfyvrDNv87gTpPE
+JgECcfOBEtJch0MfeqyApg30p7ulN6DDmNEUNZWemqs/BDcNCJz7/RhPg3KCi8W1i4fo2u2UVXW
narKuocP3dybC+RnchSPw7lnTD7YS8uMuICi81xaHqwfaZpbVxa6L6QoTqoka03DOFgUnCR4D/Jd
aZnWbqRMqXJtPYdoWGZwcNsqWrzyFE+7scbx7bnDvBma3tpUuubRTzcnSy+cXY+L2de43FeGtlRM
5nFB2pHroJ8A+QKbwOy4bmM0+a2odkD1vRXC4+JmaPABNkd+b95a03Q+zixsTVGHxN7o93luPXDq
s4Fnx2GZShwK1Msr15bQ88B5pQF7qrKIj7VBCyYQfK1MGKBdpP9UvEi/FwxxNRnLk9TQWelzat1U
aJmDuOo3M3Uj78lNlDbByY7T56QZj0meMnDKQcICdiBaI37MXBaHY5K/QzLbjn2/S6f8Pkay7kba
3suYRXTWWN66NXQlL1oPNrc2jCmc1N4wbYGsgQUemWEXJnwXe/xuMvOSKDjbPbJBFRTxLgiyu6EE
YSe4DzYydr9kWJ0HMzJgUmcHyyjfSvDga5dJNe48lt8O6ge9lR9OoA8gs1LGIe02lpWDNLzX/bFz
wDdW4bebFg/ZzJZMLUt1g1LHGr1nL4rfA4soHEOirvNG7opCJOT7dDFKF84b4hsAliW8mxDX2Ylz
NKaaxEBJr6Khr8FIuCewANhUn1gcFOLSGBxtFNsgXZRgKG0T6oQD8zyE08NgxriEojcvRLM7pzlM
zciPCEzaORTwpKTZmwDVbWtLxPiTax+HFNd4I8eLKOsTpETUOehTO1bG/zrYzfynYDciGh3HtY0l
iJAQsL+EoTOV6bVfi/KCaurR4zqeTG9+m1Bar7DFn0qSjm5EYnsndlXKl7P9RpnQ7ydu/jvakIe2
kuVrq6FUSnWXpfQisyL55mTCl+FpghlFaxnfa5XgLo8fLKWJe7C0NmeyKi+GMAFSESWC2b9ARpoz
Np5S81qEzGuLEmIQ9JZnKzFKNjlIsysEjKuoGG81syvWpZD1no1Wc1s5/j+yYeMWU1SoE469Mqf0
bghQxNXe5FwCvJH+v/7lGf8U2+YIal4HxLehm7bx14BogwsbNY6Gds6s7SVYx/GDsvOOjcuyHtQP
uH8BMWdWm6lqkDxUhrctkNJSYE5HlYIoMVjooYULt6kW0YkR6rfW63ivVEpgRgjRSMTmIakI50hG
hqZGg1Bt3ZVVtakBJt1ZXY1hWo47LzfNk1FmhAAPDnvVPPQe3UnboOl17+purLcugOz/I39Nev8U
+e0wQBHC0PUlyNI2/3L1oFkE0WIg1SXNC0dNactrGUSnpNWiF4u1N/PCkL1ezk6+wjLzqrLoa2hG
xEEx7brI4prRVUGbpAFG9lFTT5xNxXSTgm7BBRTiquostKnMDn9FSM/wxVCqHiMiZ/YY5Zu7yOYP
vQH/ZpYgRlLSbc5UFm+GKt4bNbwCZV7AgI2+GdVQ491lk9PpydPgSTR9LTlueWtvPNF0u3kq5WOr
SXu7yBP9EA37yjR4uBqVXj5kSfhA107zx5DnbEQCoBRH3yp2qvAI2yqjhwHGr0FUvLGHlVMT0iGX
L+wGWGZVkokDov8lwQYTT5U2MO/A0+QtkKMpaMUt8+T5MPYWxUhZDOuaPnmJZu7ZPkAOnLuQGXVF
8Ze7+jvcX+/WQubqkYlwCaLpmBP+sK8l2c2WMXoogcOfpRl9633vbkcXWlaTIbILF8J7oZNf/iuQ
NUvNFOJyD+pF0yS2OylvlKAWUxCa4KssfqX9r5zJ2gCQOjlEEARdFwP8d69jAMwH5EF5E1kscIC5
vk9Egk1be2HQRzBw8BvI868/xsKW59wT91PmRD94cSDKO05VY3gKmsreDBksoF8B63XZB6eyfSOS
50ZHAbUn9Cvescbx3oCtUpJPyFUrhRxhbrZ6xc3ph44u3jvQJWuzdi4GMa03bIHQw+vNLRtydzNE
1hE5nXWS1Ywi226Ka9TraHw6890pB4fCnl3MtCz0GKt/GtMod20vxk0PnexuVh8QU89cnzmhBcV8
0fWw8r0asQA4QVBvZR3d5b14ics4he0C3ihaRAtqKZ3Z70G3hJR5cW10b2JkgdkY6jGd6wU6WTXM
IaGPgw2pfwiOkDQZb+rFCz1PSKFTjRBFRi4rPRL6k93AnJ/QXG/mCOaiZczNAaJZcW16oNEVjuKN
chJBk9tbKPcxDAbmwGolHFL8AHW6/XX4/fufYlubv/8Hf/8oq0lRJ7V/+evfH8ucf/5j+Zr//pw/
f8XfL/GHAi/43f7Lz9p9lTdv+Vfz10/603fm//2PV7d5a9/+9JclpaKd7rovNd1/NV3W/noVxKov
n/n//eDfvn59l8ep+vr9t4+yK9rlu4VxWfz2x4cOn7//JnXjfzwllu//xweXH+D3345fqvma/ukL
vt6a9vffNP3fBJ43nrWMXA3PBIjx29+Grz8+RP/jeZ7r2ELXkVzxpOYp1Ua//2Z6/6aTuiodz9Cl
jsCJY7Ypuz8+JG22Yq40XSa3Bnmw//WjX/8RG/uP9+x/T5iXf36gWaZDmSwdV3c8KXV253+JeXVs
VWtSAKuYFh/+/Bzutep2sRYGitPS/qqB8XT6oTEfcK/lBVoiIsZsAXQl3Dkk0f6P39wfL+9vRZdf
iY5tm99/s/4SO8vrsZip6y7zaV06AkvIn+M9ddbCgPBxmjBTe1DiHCIpnVgFRiraVvrAtvzDaowN
O3mWo2fyG5FUp/tADFfVFs+5E1zS+Z0ogm5V2e5BoiB2JuMYJ5gO0viutuwbA8YbEGQkwvb7xHZo
9tSyvzrVo3cXUd2l6jntp73ExdJ9ywCZzlz7HIeU3LBjHVC8cDLEl8Hj3dGX0K13w5BQ+ND+rARQ
2SyO8OY+dwzIg/YW9SlFvYX//D/ZO6+lOLY0bd/KjjmeZNKbkz+iyxcUVlBInGQUBUrvfV79/6xC
7AakrW1QTBAzE9Hd0aggK3PlMp95DRZZdN0kpK88BeczlIFie60iTeZTfa67JRRObAs8KI4UE5F7
SmkmwoKbimfw+ctBbmZULEHFoi+L+WRWzht4mC4esjg8TqCqcXY9mGGCxQliUXjkJBhIoE00C5V6
5sPVl3qUpyFKqzyUQ5Uo7x+gt5cZ0pqgWCxrpXczCqxQKs85Qs0Q7TzslAKAIk5wDlqC1qRCuYx6
hrJF7QNyAeqyPtpjCJET1qG0OKO/NPBTCdEXJABszIdgrBErRXOVQnixHY10IsbPy87r+i6wocmR
KiR8lTZS/DO9OaCzWWMNk5CWjUhCDEbcjrbBSOVIXqhE7JJ9l4vcv2XEsy3P7EYXXTEJWoq2KMuq
3qPer/thG3s4g/LoUidSEHBmaE+ApKUABxdxqOH8IqTM6I1I5ZWwPGFYxVCg0AqdAsiZe0ule1Bb
8pr8bjAeclHPszXsjuW5x6sQt6AjLygCONuFh99hny1KqsjcIgkzU4DMoaWLF8gCMB1xnDe3dWlF
7eNSPO7IfBkJByM8AIIQAzR4fz7FzU56iMdNVt1BX3Xaq6i4pLtVWggFwJfofW0WBGzzxXmOWDnn
2jRNH1qoXnTkZxbM8JFSktOdaxJn6R06jxPheDW4HPrVVhrvFMKXNmUmKsVc8R4VXruJ9Fn4qaJ6
irof+vrJ1NR4nQpTFRSiM9C8LeppqOmHz7oymYrfE+8hqA1qUQGQ5yuqABIr0nSvmBLCjBVk7ET0
zkMNjgVBHZAnACHKQkwTCwERGdyWhc0PJad5GpRz145OMnjQKDw7ubsyIgPUC/KwCYaODLTsXIkn
RMvP5y1XOsMsXH5xupTRTs/pluu1t1Qpz8fSQs/sac6aLVWeh5qPAce/ipLpgAlHjg+lHz4K/A1S
mTAZJkhNMXUelWxpFA89L1ZGsyBg8rlMG4ZSGEhgeYOGMYMpGxMXwaIKh53Mys8QZ53LFAhCPd4U
hr1lRyOkHW9yqd8rMLqzBtpU2d9oSJ8kkX5aezq6IVxaxX00SGahPFWIHtR8RYY1c7hf8aks5I5Y
+KX1pcsNTGyoDhog/NXHCHkfpEgDT52WNOQxzZy1xVZR+inYp0WcPWQCRMCI1ogLKxR0aSf3l5b+
SeF1Za688D1uqntUKWJC8ZmWSUscz5ziLfmVjprcMgxhSQzlsgrMSa+gxcy8JIedCokqM7qEPL6W
QcuIfRE9GrY2cUqgWcQIpQ1YiZy5SMqfUw8wi0cg/7Aorlz1Lox2PrL5eVbgSWDf40x8bLTm2diw
DbHhubmNtPMdjeje/xxnBFlCO4aLi4XKOpA10CDk2CW3JE4nJWO3U1GEQpXDUIQ2cLQqmcNSuEU5
raLyMBK/GqzFGHnJPkXhbVv025JFFLCXqsnjwAK0rHXIzUJ9nVa0GsU+LvvIcUCpBcuFdPAajD5w
b4+0ThW91GlosgNiDWARBzYdQjg0+UBlIWh8Tn0OMrG66Hr0XdC+jiayJS/sFItgsr0y7vdlBQjD
UsGrIsja6VlELbz6TKUVCXxvapE39hYvBUAHkmgrRFUmMvcaJI8yGM/OZQbzUsi9MJ+5ykA3NupV
Sf2fSZqZA4Ey9ali6nTeXOxBoOzxAUAw3TPXKtTjFAp0XKHeh9urOIBSHHnFm0OrZGIeN9Q+c4MJ
j8Vv5njLOijXvU6nAb8hqh+ToXS+gJSkUqJvGqTjaTuLqe39SX5pvzL3fopGyC8dXTu4lFtvssum
8WtE1OF1Z+mjEtNPQ9+zgQPvkWo5uAf9Wbzxo+8DVwm4XLN0TTPfRD8RJaqw6AEX+eFmVB86pK9a
rL8e+uSkRbTw/+LnvxY/E/P+13OQ+n38vEt/O90Nj29ibv7mWwhtHeFYr6A2aZtE0YYtK7+H0M6R
bBEnE0QTDKtEV4S330JoSzlSTBx7IcigqKS9DKEt+cgmvCYaNzXktdCs/jshtCZC+Pwp1BbpweHy
um0TwSumDVRUezNr076oy7i1x5nGEYJj5YGopKELHcJ5BxvZOOgeVXKPvpgO8hIbzNTFCSQeulsN
ZmKq6qdl2pNA4rxgV8kdbY5l3BSLQlPOi2i0V4E3zm2ggij+gopJacJiP+R64FOrvPSBWgwn43CW
QCoqRyQKnfjC9dI7s1iC1qQghhobmFfV669CCXKXEX0tVeHWSZPUGD4pJrpNYd4cty6cQge0RQT5
G1ZGvWgq8Ka6hhqB1KndxCjrz1mx15dK7VxD3rkCNno8qlCcyyAD5gGSBIdauJNQfWjdSChIEysR
HmgKyH9fp+EUNNgMh+qn3q3BcdFvDOOK2LUfo3Wb4OUakFfMMsWMEcCBzGpLKCnHlnGKF3Q3z1rA
TKk35Kd2kMErzD0I66mPiLtXc/RHyOJ76nCbWEgC9GYCQrX/bOU6nHnis07Hso9HPa0rOIJYBCIq
rUf3vvcIOAXRCe9rW3a3WFKJKDy96mysTI1mKfUZTw8XFogvDEwkW7apKLo4UPtV3+7Xo6giAKqQ
l4HW3+B/PmwONs5meZWPjrKi5rk0i5JAFvkDofuKKfwYAVmzgXEONpqaZZoCZ1TgBtfJzRhH+dIJ
x8+IrT2olEGmuaZeiAY8NRMUSnU7WlFsY1936PwSqhat/qAyErOih7Nbon0cN5+Q/rgJSmK2rOZ/
wF+1k/6kqjkafSc8M4Cv+YGx6o32esRVbxxlmcaZE8zD/jauh2LmFz7RJ13EQtjoNGlzFQTBHtQL
XPgGIM5p65m3eisB9bW9PXSUjUNtAyQjKE2igMjZ2qB/Eu+hy6KV1rW3aqQC+RVtlT7rJyPImSmd
gGym9fNWRXRBGXQMlspUnY0l5Ki2j0+Qge4giXpXdV/jjKoDGDUbBcM6y11waufQERD8MccZ9MsZ
CcfM74a91hIEtrJ8QU+NTpp+bPXIKukqWREe6pSUW+UMGUK0uDQ2+oy5l2BGOR8QT4QAJy86HflT
VSoBBNoUbKIB0UAf129XwTl0c1BB6grzU1/RSkEzjEaz3pULK0vWYyVH01EJLbzpQhBy8hUnr7WO
yUWMwi9Xg+xssXu9BcPTTkfCVsSR862sUqoZnWukgtHLD51h7rnFZWXyOwB0Gxk/DTYE1TFV3HdK
Ukls8JahC/QxVj5LWoK6DRF4UsM9VSiy5cgau/4OfxLUXB1MrsMum0N0hKIXwVyQgubK8yV7YijG
Qvy3D2CbNSOQauEVETdIUKpsLXor1C+0EWZvrB7jiAY8Rzmm1dad6CF8cxldcRTCqyX2xScaKEeA
nMkdJOOvlpvOLa8+N/T4QseY2xFKZKBNgdJ29ifJcmJYNbg5piWwJ6PgjQAKvUgLQibSepaeSelT
ttelHCKzkQoBGy9P5i5N3Inb+ruiMrRFsAmAoWJ25uxQRCck0ujKOHp+3bU0HnBEB+duyRd1CfVM
9uUb7KblSQ8AGFGVZsM6vsoLz6Q4Lz2mnb7yveEGAbETABEU1o1pNEAtDEOX3g0ycEnFeKV9+QkA
2M6jT0TXlJKEiwJJbiXzDIwH7TdMjClGk6gIGe0oJvPpj5WIfuyBfBdh5YDblH2cJPkKC85Zp97o
A5ZAoA8BTWvpY5/uolJB9QVvrYkv1poc3zkZC1ZNqcj56WcpGaD35NpNE+RfgsK2/5ujk49YuNMJ
B/448MAu7TG5b0rvVe1O/M1T4GEeiUKUiUKEYdmWZmi/l+6MI0vTD7U7R9Us2ZT55FvYYchHCu7J
gAFNSMgELlzu35U7XQcPZjvoaTqqYtt/J+wwDK70Iuyw0GThHgzN1FSbpowiy69LZUNu4EzfUMRQ
K+gvfUS9WQVQVyegQvuiOAnUCPOYrENxDwHlRMlIWp3bPu+SVViyhaBsDDHNB/hTIvQ4ujo6Pxok
E7e89RVwLC0dSbTqORCbCmRjgk6fy2bXu7KB4SRtLGmkcIHX3X1jVSiM1bNRAkeBSSNoMMpeldt/
gRe5LHL5wcuLEgKfixjSiVAQ8wvNWthG8DWVyxOYVSsIfng+o5MFhqjfIEt1z5KcBlRH1y66sAgp
zPAEKGaGh/uOFlQ3lQW9om1dOugpvEUXHhq0EHgxFxY0EYDb0Gwy9RyozhcHIkkACBHVPKwgDPjn
LVAj81gSzJPaNWGxCQcf7AbIa70vTRXh7JOIWuO8TzWgQSNMlkRwWgLBbsmkK6eha+MQ2tmC/5KC
FyQbhhOTC0KNizZPn1dYzWbWg9JTCbE9hcNo9FEMq/V7BDxQgHFlBwRSdt90QN4PHlboSiKjYGRX
XgRTB8BK0GCLVoLhku99TYdfV3frSI0uNRBQU6XB3FJJFo1j6lN8knQE+Wi/jVWHpnXlPeD/VM0b
H3tKWRCJhDyAngw3etVt4vAMy1S4TzCPYvBhAUykVpREUGSBpgxJCa4Seg4T/DDO2zLbREFxbeHE
uyD0ua5gOeFqiQvK6OKPKyhQHoFYqPKgXWWi4NLUm0gZH2jznwfwp0rkYuC/0fcDGKdhdZwJqpUJ
54qoyH0AmtnhYwchy7KuTfhZkiBqNXJXLBTZvkUnajcIMheGABfI5kHvotgxNQTlKxHkLzypgNEI
QpgtqGFlA1cvgTRvOkazgXwCRwycjUdPZuJ11k0qSGY2bLNC0M4yQUArI0CWBodFLshpo6CpFYKw
NsJcMyuhbR1dytKdEn1WBb1tFDw3QXjzBfXNhQOHPwd08DkOl8eBoMhVRn7VCNIcAUIkSHR5Ch62
gVenCoIdyofLUVDuvBbyXanfFD01ViMvt5qg57WCqBfuQe9cWrD3Aqe40UJxeHGuxYLgJzfGFlXY
a1lQ/xI4gAVcQBtOYAw3UNWyud3pxUwqr5HbsWEQoguPTaYCcAFq4dhvAkE1pAjMwaWap21a3dqt
NrFgJTqwE2NBUwwknPVcDyQ4strQgtpbtH6Q6hHkRkiOlVK41N/bU4Ds1C0hQpIEYVlV3SP8RV0F
qmRO4QNxAbDbkCiVEqarjNo90pdf0GNd9toGDMCZ0E2k40lVGzomlQ1z3giGJiihO08J0cZtZiMU
zojKGP1TXzA7ocEP8spD/7YB8jvxIG0g0aDcl4ITakMO7SGJSl56Q6+YLgb0Hw8HgQE6aRYBIMDi
fZ/G8JUTB+mlWKX2OFgm6250zvWo/Fwi2jGvIixlUB47UbBMBcOgTHVapmY9fEYmMp56fbTJACab
la6jLR3vqMdT0Q39Wx/xOMr6YTVHMwNmtoybLaV6jG/DpL3w9BHJpKJdtbTOzZbqEObe7CPDuBl0
9dgnlGOAAg8yiEGFpdNPJd3zEd7H3Ca08pbqIEJwfXZSO0j5ObGOz3sP5s2J0XvCWqHs0SE0Ff4x
+SydBiyHiU0ND8q/NGtxyqs7BVG3Tgdubxaf6rEfZiIYiTU4F7S0PVc6TWorWNR9v07a8KIvG2la
2j3cs85Uz0qkF5UxW2plhS1DdtmYyhpaUjNDDMKe1fnXoe5XcEZor5IMzF0JkEBr31Wy8SXyvHvO
nY1rBZdZT0unxoyzMuhRA/rlqKnc3JwEmr6IRt2aazKw7Rp/QkmOsNModQJrstBJVlnoQgMRMQq4
jmGUhpuphPBmPjfL1l77TQ39ypQ/pQ6w5TaAX+Vm8q1SaktJ8s5qC1UceDcTYa2uVFa1tkFdtY58
YYbI6tgF4GVfdq9qnw0Zs6Ih7K8VpSF0DiAx9w1Y0hSLFhh8Ma6Q8P+iYVywA7n4SbZLMyqGudi5
yJfzRWagPeXiJb+UFCrPpKvNGZuytDKKYKNjqT2TlHLt+uEsx9QQupGNYggS10tBuDbQelgUeZxA
/AYQjBXfRO3TY7/sujMtsTCf1xK4KjKBeGIDM7Qz/GuhEweV8CHDb+YclUQDK06HirkynBgK2mYt
9U1ZC09LucGXFNxWo1ELJetIwWuSHF2iZXkRUHs79v38i+xAcvfNYFak1NcLL14DISBBRvw+q2ys
Ga/dREAdU5zT+lipp4qO6pjq7HCqQVjZj861pgy3WeyewHm4MFz3YQztyzpS587YLIMA5R2lCT97
Bd7CKFrRjGnGG0v4zg75mlR9HhO0oKzCSWrRYQJHsw8qXZkFEcK3Ui1POqO5GmUzWbj1eJLa0gzS
57nTW8uCXWteVunXLKaWaSMEhKudAyCuDIylivo97QtjVkQtMrLDLmsO7O4egTf/q+F5n/MekGhr
bj0JoKWttaeuk8xVyOHZAIodIgRNOaf64rgNuk2y1cwRqbyKG3Xzf7XCv1QrNH/aaz/dxfXuVbgu
fv8pXFf0I8Oi+kaN0EJjVbcp5j512vmE81g3HJWOuapoNpH0t3BdM4/IfjXZoezuiDIhtcVv4bpm
HNmyqRqOYhgq8b72t8J1GvOvw3WVAootSsyWLZrchkgM8v3uKkg9GuHKf8qdl0heRCTpU86u8ZtS
k1luohiG/LExFmc6HjW9jS+vus6B+w4+6kJ7Vbs0qDxAfZrLeIbIDdyjAD2ZCu8sKAOFXNBr3cZZ
dDKCEIdUO0XV1L3JKOAx+RHOoSNpQ4LvTjB2TZudlXyVKQFepNKFMUwd2vnXngFq0+Bop5OA6fA4
TawNwJ0QAVT3fMgeRlDvbboAiT2hBi8nJ3RizQEpEFzGbRM735u+WpnOhW6iY+5MFKfH1NXDCVNi
M8IfMtCWuk3kF6ztBBs42hAUTjC3EU5r6FZMM/oghnaRo0PRm5WQqcTQKpp1/bAQw+NLPYZQgnyM
gkBLqz/i9EkitNB4BFuZd96qNBD9k5NFIHE6Jp/t6B7JP8Q0GGfTdvGiR9GJrnlEB8+jkVYOGok0
GY+KmLp1KpsYuqoKJMsQ5QB3wgYP8fiTTQJhcN+92y061QJq56+phnBgeAuA4Usl97DZ9E+8Asga
jfXKfVR6BfO7jsdHTniIZq2nIaTiLxof/lI2INYFBQj2R4QYQ7HxhChsvYSJarYO7WJ03+mZaVOD
9moD9L0ZKL/RstZo6PVetHRHUgvuUzK2Pe0iNbjswlsDJy8clDBrIU617Ztm2Kqr0DzzgjuCj6za
WQ14VruYBsQBmoUyZLYVrUMCqq7uZom6NYjOM2XLPaUIErsZOnXFVtxlANN6oMKX+GhYeXtJRyyK
IAwZhUUhGE783YjtQOkfTkjqteFMDek5T0ujm6kZ/qEU+VQmakRbTXIuypxMk/CIhrPHo/QFdUMA
t+AQkh4CgAnevoJaqu5bVFd9H58ICaUP6T4ZETbqt6LDKNHt6sh03ByrqpEW6oCggYTCtwqMF09X
4ZVpuhhPANl1FMqREua8NCYt9AmSFX1h+vx3WbXFRFXxcX2jz1haTAimFx69VK9paPI1Mkgwk4qO
cDbGdnGu+1cmzeJMnkntlx6LmSaUFnnF2Sx/qatjKBUiFZ6JmTsG1TTrPZxjmbUeqhn4qdaoiXjm
NidZlh3a6rwJ+ElTgomZnO+b+ozOIdxHrDTttQP4xIRMB4eoZA7E9L+tvpsXJoZ1xbLVYN+R9uLz
NvUaWH8tD4nEy0AiphbwxlDGK41+NiqQGwpcFXkYNHpIyftZUPOzts+5WVjnM5iJmwJ1nR417JjG
rFqxxFC6K3o+7/qZLuaKdWGW6GEQrSKiPfWPJY8aYnvqh/sXdZcfwH4s0Wf7dweFvVfsjQYoKFFO
gQMj9s4Xe6MGQMnx6wAv4fgrjoiz8dyBdR7jfxXBywYqDoxzmyQAYVPxZNAHYpWlJs0Ue63TM4X6
skBCiihHWXfDMpylNptJvmg1ZSEqJIJpEcrAU0jfCd2Wdn9Ryqt8AL5NUTVTCiqy4MlT0DvDXiyy
vj+sgSq7pJbswt91dIpzEFV10uvE38csIFve6tYyUen08OaRDgFGs3UH8k3okK6818MvhCd8m2ke
F0k268p9SW2XRFgK9y5GhxljLdROaSqRDp9X/lVSD0iULH8+usoPT54Xo/umPwWaJokyndEd45uo
vy4ii6yRcgBr1BKkT2BcdfFV08+k8GwARDJgd1mVGwOkyc/vhCPz+/esI1SNqK+u6hy4r99z2qK3
0CHETe2ew26RKxuN2Y7KkS6vGTgDhi0UWvc4s9HjmbkDXogXlTtHmQv9H2qtqEkvTX0WNcsKJj+9
gJIQ9jLKzhNwTMU+N04KaQ2FXApuNVR1aW9jZJvLGCA15z9/lDfFNzFjHRmiP3smT2Or4klfzthQ
AyVtx3iR64vSuW9qUEsyqp/WJlPK6c+/6w1i/9t3aaYF5lzVnzDZL76rVGLHJ6draFgtaKTB944R
aWqWBhHqPY2EP/m2Q7/y1WpUDv1SYiXZ1A1FfdMV76jvS6or8AHsN9T41pbLsvKjZZQra9h1NOiG
RdTvVan4LElwnTXIbVBX+20HkgIswzzrQajYypnSggdDrmaQ/BNVaU7FLp9WpMRjtPXCfNpL+b2n
38r4+gb+DWT6ZcoiRy7hAZdP8qPrMkAAwVHJ19Rp15cY3oL45i7iOLyo7O4UG72VjpJJD0dtWJRA
hRBf0Bt6HjtM4OZFs+/8ElbnWuZwFWGEZJHqheWkKrD+OeE/HK+ng+zOuwGdCG3tDe6qJyLQcQ62
BMAWVkIJskMzL7T2ytWSZSV9SXRlLUGEwX58OhR7ejDHarxiC50yU6Df9aikXKhUqQK0rsTJi0fl
IbBRLc4yMiXafQcEnnhar7vGVWLibmVKKZnIK3WkyThP2PJE1CDzN5JYHELg00ABgI2+dMvj5h5L
zsik8ubjfjbctjWSh8CE604FKEalSZohn4a6Ro94yMMyrm+r4qIeF16bL8KQnoYFA55DwhPVznRR
4gAzVMWkQfSBVhmuyo96dCFRdYCtg+wAIQyylkp0J55LHChJdkv7YmIVp4gLFTYRpILIgMRLVb7Y
ZjEV91xw5g0IfoiADajYTD9vEBU1cbvVDy3QY1zOZjipzRKsZn1DmqJmmmqHY7JBw6eovbUWJLcG
kryK1p1m8EoHWAQULPzKPhvA05nUE1G34N5mTXOnIQChZMksjnAjAIeZeQSLFgb2MLmylY5AZQ9v
qArQkOjiJZ71c83DFtSikQUbINkIBqTHsdJyaOoqV6dWYpsB3sGEqggazwLz9HAuz+1RgMp2lQ8V
iADWNbeUjud59tjwFC7RptlvKECtxHGNdiYxDrl+FC0lbKQ7Fo04kQzhq7HAvXA7wsxXwno5IAbn
6pssvyxAgzYEQqrBXAy96yil5WactDbyQZ63rnPvOlbUKcxb2pVb+pesq6tW6Te4f6HjSmXOIzYA
gtlW+w5DCKJrRUIOwdhY9mbAMz4grLXvta6BJnedIsMivsEmpmbiZ9xc3x47ySKrhOLPBdD2WStz
YlH2HTyOMos/rjAOHRZth+oJiu6Sri6xj1iZRbfQBgQnIhHdOB41eVZlgIf42IL/4sjTik/MAKrj
K4nmNEUZnLM9jsNcJdbwwdlm6tp3LmivIOMHfrfAu6LcZlZ/OK0aQwHRN7Eon0PvgCxXTjWAfWKV
lUyXQUTV/XVS34skwiqQnyPHKItubql7GnOHu0hDBRTo3pWleRRCyUkum2ovgqhOx+JlQf1uohOF
w2zD5zKaIE6CR087r8a7KEBoUGIKA9qKQILSb9QbqtbopIk6ab6nmJpH+Urt5r5WguEK0abq52aN
1UgeXFQh0QDP09J0B21F869VKMXW8RKVgVlFNQX791VhfLIRsAuabVKcIRZJRY9PRWZRUSWXhFHd
AH26ncUoOomNim7DU2LBbBCpg8Mp6jDRdJMA1iaYqwRa7tKAYGiZEmK7D5LbzpXPTgwOoUbfZUqR
DLbHvRhzLS9Isvb04tcWcaaDm1oLTjKOypXIqCiYnFugNs1i4DBCrL4wpjHcpzhaQjpC0wJoWUPG
ojRAIyHigBHL2MVK+85t7vBOJUpn9Fj15V1Mn5WaEmTtZMVrBfGJCfKNkn4NgL51cAwNEykBujo5
9yBDqo7dmQEzumb6+iVls3SVE9LTOAAUWECY4r99ks+lWqfAfNoQQWY+5NZmqiG1XuTpRV4HtG/c
OQxCwh5jqkKnxId05vRgtuVVpVwW0bHrr/L42mlOYv9eH+eWBlfxLjD2Ac1fDHaIiMW77uAwmp+g
0k4a/evzzSKZilzFlSJdRFQJizqcBlhm2xnadqSTpbos8DPtOoMgb1jqRcxbROyympUgOd0UTRlD
AvXDoSsvM+WrHG08sI2NWdKPOG3jbkGUoWLlbBiUBW/RWCwx9dLB6MiVeZr69wigmcGN3VzX9rGH
ZFiDOgTB99JkE370DTwgohPZu+4E1qI6kdg3kRybufVNpl336C2yPXMCuCwfklXRxEnBwiDnaIyz
wtqk8XWBLk59DjkxaFeuv46gR45ndXY+sAMiasLtiVc2NltrXqOwo1jxTFd9iNSwwu2N404HELQJ
IgTdzjHAU4OdjtSFgU9OpINYwEgva7CcgHaZdjPHKteK1sxVLHokD346MM5xhNGcEfUp8hIBp0UN
hYaWy8xJuU182UW9o5DQmjZ4gsJb+JpzHaFsjbAhhm7MqECa6ykLie1PwQTOARiiIBpB4A8iS6r8
485fZQXah1IwbexNyYFglTEyAUg+8EbyWaTcesJELaAwLSYQ9mooEWUWeGg2yTQ56aWK3A6hLTzh
PMDvsbJyx1tDvQbnBYgfBHFzp7dfLPVmgAMlZPEBF5vezEdErYf4oCJyH0F3HVIDP/aGBiuY9qab
NyBzVRfZIsNFMgQ8iFHObESwwFxdaqm+UHvqMmySSbipk9uS+ib044kKpF5AllP8KouYZZW1SGCw
VQmVHwq3ltMSNfBvSOQq8SfxxSWpaOEjfJJU60SN5xquulJ33fRfG2ogcvy50pK1DxoaMm0AgWCo
IgRGPyfZStOuJbRqoGYRelx3iGuo6ldNFd54UL9GaR4PyBdhvo5HuJgoKnuT4n7tu+sOzDmkQQHQ
mFrgSgr41+bXkQaPGJKcfa4EmSH+vzn485VpahM+N2W8stHba4I7eNUT2vL0mPFjATYRK3fpYExd
sOcjVAhYvJOkdQE48f4xOCg1cTMjjuDYkgU+lSrAt9gIaQ1aJOBBU1efdK4/KVtyFZUGg+8ffh/z
NzJgtONxpaAtYVpICUL9ookxq2m3RIizRHTchrhhAXiTKBSuxlDqQBQj6DsLQ4rm7HYSu4NwdKmL
u6FB44roUWwSkgUFQUHZl3XX65AThBs2ulKkhL3VXybk7uLXHDonAe4TdY2VBOKOWSrNG1rGrUwQ
puPDXXpXehUvTDO9G0Y2epfQGBRc8XUwsOGhKhVQPAgTRCp1lS2Aw2JQN055HtNzENm+hnoYMUoP
5FjCpS6mrjbS70yrDgtVQl8Dsa4II+sEenB76vjhtvWGRYAdaTScALhYY2R1F3QuuzrWbgOdeOod
tYFhNPFYNV6ZkTOxOc5aj4oT9b1A31ZJuBBBrygbVhoEAeK8OrtEdJiASFl2kALQOFiIwDOqOIr7
fiHKPpB6FgmnOZySWSyNc+EjONKS6pRdabDkad+Ecr5C5UAc2ZPODqCDXJtIC9BAsVZCIORQg0R9
I0pL+NdUQIjSAMQvoUkgiTwrTJYjaia1MuuKE405PXR7wbVR123MO/Afql5eW7XLSdnNI+o+SDdt
zHY7juWZg76LiNl9ei0Po7WvEG6TqRKKICuW3BVCyFgT0rDpyrNOw7a2Lpa+F241utYNhjIIYVwd
srtvNLlvtZY3rL03P/6vJPGpxk8bC9sdNna7tKp3D/XL/sLhz771F9QjwMeCsIcAGOUvkzLKt/4C
n+gIg8OnN0zLVP/dXtCVI8j2yMdZlmkqCkid/3huLxw+koHumKoNQ1BUEJ4h0q/e4o95fLqonLzM
2RVQzKpl2GCQNfiEb5HzNfqcHnpIpJVA6crmMtAv3XrnusXEqhH8BH64tPpPCJ+Ezup8keRXULpU
jbPBxxSNRSMlENs8E9+CAumD67TYavkWCUK/u5GRYiwQkSpm+C2QHYb9kvbrYF+a2d62zvDksdwr
Q/n0P2uiviCmwqd5zUX9nYEpwO4HruN19s9+6XlK/PhCf5G/KlNQegWDO9zSgTv7syvErIm6eYDi
qltg6QHDgTmjEgv1n6kfZ6n37WPFOdIV8GwGmB0HRJqivnzVP77170m7fzROv2YIWHjvGwLjSNEp
UMOUFa3FAwng5RCYRzrrWNMdxT4wdukj8n0vJsk/e7y/Mkw/e4ePh6kpaArQad87BPIRNAqFnqgg
WuAZR535xRBI2pFh0CVVZeqh6BqSgX+0MVCoZL5vFlhHBquAHoVpyFBLRLv4xRCIRrNOK4NmM1K9
umF8uFkgutLvGwH1iFOGQwb56sNCYGG9GAHVOFJp5NDd1myOJOVp2X2kZfAdmf9vb4YmuABFFUuB
kvx3y8BmAIDHGCYgOiC+MP4/2ir4dkdPsg+/785/4zgwQVoojm1AdyLskQ/7/cs5YB6xTSJaoPFL
dCwEx/9j7YXm07r85yNgABvRdKRhEU0wBPfr9Spwjnh0YOFopAipBohrH24E3nseGtqRgooUMBfD
elaoeDEHJJud0OaIUDUTfVuWxNPG84F2AnF8vW8rdKABQACAG/C0FxD2vBgCxTiCEchJCIWAvVB/
yj8+0AAoCknEu0aAjYC+vSPkQ34UFEmKDSQLdiY0Co20yPlwQyAwYu8aAd08MtFQk5HCMg7HAXvd
izlwSBk14KaKYlKSdERD/GNthdZ754BhHwnKK6MgAh7Zsl+HRAQEtmZZDvYjxMZCM+yjjQAn1Dsn
AXsh/HEOBFM2D4o8zKoXkwANIAMlH4R+bEs3TV2TP1xIgLL8e8dA7HYUP8gSHU3mKd9MA4ZI1hkl
S2eeCFjlR5sGyrdY9Z8HBToJEIc9+JanA1E844tpoKiCkE7+pB3gTELZ6GNtBbyX904CQmPo8IoC
Vw6JayoBr0ZA5bhAY4oqgQwvTsSPH24IsBZ7b2REYY/XjDEkSB3B8nuTJqvKEWUUGRgwOZJm2+bH
2wxE8fBdp6KhHqk6M0AzFcqiHI2v60UGZ6bJoYiEmcZIadbT5vOBQiNVfe9+aKqcezbpIdvdD/ZD
xTxCcEQmdFBN9kX744XHRPfvnAUMAeeKJqB+360ChzVCEYGjUKh3MEYfbgooorbz3lUAdo7djtqo
2PPfFouompIcAB9ERVWltvjhomNUcd45BBrvmXqoY1EmIBN6GxxKSLvwOQ0VWdSUqKk9xeMfaCdg
9b5zDHSbDd8Syo8wTg+D8OpQFMVz5A6pGlpPlYQPtxIIZ947BOYR+j2/y+18VzzX0eMBcC4KZgBq
/1at4C9Mld+7MVM/iB8OfZjgsXohHfqnv/Dcgvj+At9q74cCu8Yc/r2Hd/hVISz6dPGnOrz4+f/t
X+qMHjoELz4U4qsvfnz1u09aqS8+fW4vvPyub+Px/Z3+8Bme/3EVPJa7cu8P80O/4NtTPembTnfp
7mH3simqEbr++za+U079fdP82VWX5eNjGu/Sh+dLiSEU+817L3z62Af77Pk64qpsLM8//lDp9S/d
76cdiqW/XTBO5eNv3PZvp0HRPBLeP1/6MAXkX/BNN2lQPz789qne1Y/Vq6sLcdb3Ds+UC5S7+Ld/
JY9lsH/1WgnNbVb6H34DN/OXhmq6K4P7+8fdq6FBngJDZJsM40+u/6MJ/Hsj7ftp/bpB9vc//3Y7
h7d3eP7nJfFyUf1kUX63gF/e/7f1//Kf5mKBPW8/r77r+ZPnf/zZ6pk8xsH4+DyWh5v/FXMjA//w
29WbaWH8givP498+7eJ295CVL2/a+tl0+4uzbdmwTpJd/GoqO79gh1pl6UNT7l4tQZqfz/f/z7eS
Mwa43HnNqzvm5Hv/lS/YqpPXlxX1tj9ccYch/tHs/O9ZcIpMjvw/8MT8V3y/S4NX7+EXTJt/paye
8tVVKVX8/N0+FbN+tpP8Cw2/8vW9ii75ey/LBuUFTfJ8ocMOpTz/9M+XDhIPDOzh/F09luOjl7VB
+mpIRNHtF9z8rmxeLXz1F2woQO89jsZXtyv68e+93dljmuzK6PlCYqxFg/O9l12Xj2/jM/MXTLh5
VeNN9GoQRA/ivXc7HR/3/pvL/oKxxST37SCIush773axK7PH39aVuPareSa6J+++eLlL96+CA9Hm
eu9Vl8E9cWO9e3WAO7/gzS3xcEjfOCj8+an15zvb8rFMdunw/ORiWSD0+v5xIHF5PbrOL1gVcMxB
271aFYhbvf9uV03KnvNqEGhDvv+66/13m8OhnfzeWbaud/HruxX1+Pde9Y8sOg7J7j8/jY7/WLn4
nVfe7Or2zWwQzZn3jsMmQJ71bWhyqL2+98qf4qzdRW9vWfsVt8y+Xj+CzH4MXieU+i/Y3p8kIDMo
Cc93KrYJ5aAB+c5XeJrFD4zJq+sa/5+7K9ht3Eiiv8Lj7sHIUh6Pk0sASdY4HlleR5QdJLeWyJF6
JIvaJmlDXiyQ38g5pxxyyx/Mn+yX7CvSHbOajGWra9fZuQwgY1AqVVdXV1e9er0zGd8d1kbpWjn1
jSOBLfIHzDqeRrhI8kViGqdcSB0mX5e7SM2d4rFC4mgG+N6pSpWdAF9tL/GwTzFXK/u7Sz+TqHeN
U5xyfOOhlGq/Zv/gRjs6cQVTJdjXElEZNQ3oMq0ssgXApPajh84bVOmsmEqqQLIW3Spc6EzMBHck
THyXxAnXl/qO3gYGP8J9teussNIW1GDylX21NDAxSy4B/BGQWxU9h2DDilN+bSR4jq/aNN4zg9/h
TRoWMarxHs8gh4iMAyqZG+7QEreaKDFTZ29Ts9zXHLh4JEH6Ac8uMO8LwfUhE5jzBWTPkti96YG7
RCKfG+J9uVtmbYLbY/hkl2ler9aF5lfoX+uq609hEs2l+p8G5Mn+xWW1oE1ubVmeVAJhFO+4O0UV
gkD5uvKpulfolRi9sbJKff8mEDTOcI9mQgmv5KvvWWZUwrMAGszxFmvUP6yU0gASB8n71MSOCSTi
w7C4Uzpn2hIFka8JzhNUXXk/LpToVP4d+ZXVrjTtW4FM5VsMBhomlfggfU0QqSLWQdco99AgeJG3
cLwIqqwYMgQGAe3H/VO2h24n6RwMbrRpND2JfcpX9e+SLA96as1qpIBq+kv+PrlxMjiJ0usp3UGC
b5LyBVarJJn8TQejVfYP+xt9UqynbdVHtLcw2Uc4JV+Ld6dFMCoy5i8P0gWc5p/jQTQYXw9O/hXQ
0qJ+GESud2JAGxNIACQfozB1CPjN7sth21H6xAEr2HoGRO6z7IPNATJgPiCwmbvrObaHdVHaFQI7
giit7tA9rYuluTXffdDDFZqdHjQp5i20MMU61lYQmYAGS3zF9hcqtlLKYBPaT/tHmnGyKaYrPaPb
BkpBAR7JnbPEneB13oqT0OAvJ+P+X62wUn8BZ+vjiWeT8qzijYBf4I2L1KRZXd0jgYrC7+ieDwTu
WQfW/Ox7BI69vtokwXViYlYJoBdqfNfy5KOe4qFr5txvBY6MAZ6Fy6165B2Eu/dVFvyRKk8R4lbB
aYGyCAsfbwXcBNxDueFiJe7/g3yBB/J4ZD4W2IgT7PBTdeNknzT96mvpUzXlm5A43L2FLpyIv7uA
sLs+33SE8mUmX137n37LkyD+948/nd2m2rB9B2ytvzGGyXrL/DeUwDyc66mbAoQSBb3zJEvzBTtJ
UADytwL0dazwRuBkHQFAO1cZYF9WQ4pAocRBgpdT0zzn7kBUR77+hn6QumNROKQpHgGxjlCBfTzC
UTpze2ICW2KkCsRft7uCSV4BO6T3FCcBIbaySo+QANhcaGTdTKpEaC+l8hMjpMk2X4eowiVesc4y
VVhxpS2+EnC3MXJ6jl3v0IiJr9IRMpRF0C2TLCuNdAYpuP24f8ocUS+BNwoxOi4gl7DrKjhP8Ha2
lVYqHQqEiwhdyBV3j45EuTQqnApkySbiu36TlF9COocCWzr69HMaTNKbT7+U+MRL8+nX9UxvuK0P
BWyN6o3OHFsfCnj1RK3v3WAHmhvrK/t79NW8sQsl0Cy9wiyB/gzeqYwlAhg99dcZsy/ayWPB9OIv
F2yw6EWu2SGIEVB/wT808u7OWwFn+0HfTNX0jnuxRAW8iqHN/S0BDelpE0yQvrA+C15K3WXl1ysA
gkEG/WI7+vHU7AlafGvEv8bcCW4mj2Hx63SG+Zsd/+fPMFzWPEOpFOoc0A8/+ZkDId01Wisz6vdb
OVVq1ZwJeaFcN+a2XJBeJnFQmJSfD9VEhNfPByyKcpOW8a5yPtFLdjks0DjnMTbVOCReZoiHfKqp
8yE6eI1d+zLZMLJyVu4YBIag5gIdD1iJvgRZw5OncvbaUzIgzXlWZCgw2bcdJ3Od/l/s/NZterR7
wOr1gjQGoT/LlfgwRyFMY/aPdSoEkocuYGhTpT9ywQLZWdeg7cpTYIE6AjrE85WKk2xRPzkkYHOj
raIZHSZWQmE8acttK3EPAD30OmEJ6qGAruikTNOYr5nELSAyOjhHa5+d9s0cohYcn5lHIAnj/UCJ
awWGSufBkP6JuuO6O4ARyH7c/6J1hhHBdeKcdiFwZ86p/3JjQDJfOpCZ+0t9rzbcfUMJSMlwa+bb
ezechYcCl6wquRqmTk8mJKKrx+x7P0aEKglqkS3gGEOg5JaLpkkE9vW54m1MPK/rbwuAR1Xa2CJE
p+xrZYB1AR9wfFniYo+CeaxvOWMDSNMFNEYlfuvuaYnu5UWy4WVGkLv7q3upDJC/q1Z40Zci8peN
VAVkuwKKgx1Gbza4XSPjr9ysqukKeF0EXLvaIGwwyfRQp68/TxZKuwMrHXqBwluw+qiblgYBvoRo
jbq8lVMaWSLDmKAeSGmhG+bA0Gu/a/+j9ep+mrSYQ2JS7FonOXgbrI6lPSRC3VkOnNDmYSPWpYdH
HaIg9fWQYbHG+4YotVVzzFZgWW0B0alAfhBtgAddbdtiCd45kchrRjqOMQsxUFle179C6/+xhRAh
nkWFEy30MkWK3mIi3OqPQRxtv3V/z6RO7VYFeFdJrwAPwKOT+DTW8ZwFGxRpwNnfqKUUjzWDZ/6k
iQZy6QD9d950xus34H2VWPMEufyysGv+xYlW6RbXHB18C9CbYpV+4pXrSHQ3T9JlnAZfoGi8xO1P
cw6Vr47xCq4E7HaoCm00AyGH9J7GscRc+qU6WOmDGTgQDrKssG5VbsbqOwTWHqN78xbJArHkXG3y
hZONVGrvjN2vVw/6ndPqOXX72k5r1OXrP4ECwX9lrKdriqliq2c/7B97UGvXIDIqG549Zabo1lqh
5TFmP/h8w7zQK473lcibSFvQUbFUT2I0jSBwPbUADRMTLXGvvVC3CiiJlrNE4vrZV1sMutiwaxeO
VlEix+k7vieBJTpJb9BI5W0eiazDym2Hz0pc6UB+6HIqSgxdvIPY2eIAjGgxmAkL3lpq9lFqEemZ
Z/83mNtihUFMVlhP2X+Lv8dmcZaxfHPeNz99MMdIGWq4u1ArCbg1Tf5mhKphyWMoMVh0CVacPCUy
PpbxdCQGG6M8GOo8z8qwfZHcah6qJO4GFV3meTHjlRYQQfv7ywTcATpWcan+JJ0qB8wjQQFGd8nK
Pn34Zpq1xcWOBEAWa3GtQdcEclGAZMoZiSo6NOoQEkDUHvCMOlvgK81ctwZ7tEX9V+gqevIbGg3+
l0eiHlhQHBR0R4JNso9uMUqP1gRlEiNxwYgUz706xwJV3WqTDQoUPHJd8E0sgc2s5CNTwuTOKrnZ
1q1yJANJhNuPFL6AD1HSA2oClwrsrSr41xU/xMOEO69C9YR8gByXhur/N5OARML7WTaZ4aXgj+PH
wW46mddbiAp64nuz46isPwXiyswpseKtTYlSWg9tFYe0TIItoGfUPQfySYB1+yj2s/qYRGmsn65S
d/hJopA7mCGj58zJEpTmVX5Mk2vOGJQEBPOdWi2pL9GWOB0LVD1PC0AqWLEBpTQb5/e/i0SooqIW
z1wjlCDlpLYYKiXsDMWLyf4aXyaGV/skJuOuTOEqi5dM/JW9xmzDPWjz2cJ1ds9Bvd4x0IYV9D0U
6r+GXPWp1IJ912Mq8ow5xCRFjs8MLdF+HReZ04vuSNQA6L6VsM2BZ4R3+Vvdjo+maftr7bGPnWnc
w2rMVokyX/8HAAD//w==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idColor>
              <a:schemeClr val="accent2">
                <a:lumMod val="50000"/>
              </a:schemeClr>
            </cx:midColor>
            <cx:maxColor>
              <a:schemeClr val="tx1"/>
            </cx:maxColor>
          </cx:valueColors>
          <cx:valueColorPositions count="3">
            <cx:minPosition>
              <cx:number val="0"/>
            </cx:minPosition>
            <cx:midPosition>
              <cx:number val="0.5"/>
            </cx:midPosition>
            <cx:maxPosition>
              <cx:number val="1"/>
            </cx:max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76200</xdr:rowOff>
    </xdr:from>
    <xdr:to>
      <xdr:col>14</xdr:col>
      <xdr:colOff>180975</xdr:colOff>
      <xdr:row>21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B966C9-DC00-4B2C-B782-C20ADC03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161925</xdr:rowOff>
    </xdr:from>
    <xdr:to>
      <xdr:col>14</xdr:col>
      <xdr:colOff>676275</xdr:colOff>
      <xdr:row>33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D17E6B5-A6F5-4799-8B88-FBB9A604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35</xdr:row>
      <xdr:rowOff>161925</xdr:rowOff>
    </xdr:from>
    <xdr:to>
      <xdr:col>14</xdr:col>
      <xdr:colOff>238125</xdr:colOff>
      <xdr:row>50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166AA0-4ABC-4723-84AB-35280AEA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579712</xdr:colOff>
      <xdr:row>39</xdr:row>
      <xdr:rowOff>183931</xdr:rowOff>
    </xdr:from>
    <xdr:to>
      <xdr:col>13</xdr:col>
      <xdr:colOff>289692</xdr:colOff>
      <xdr:row>54</xdr:row>
      <xdr:rowOff>69631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51F396-B93B-45CA-BFF6-CE61A2A6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89648</xdr:colOff>
      <xdr:row>51</xdr:row>
      <xdr:rowOff>78442</xdr:rowOff>
    </xdr:from>
    <xdr:to>
      <xdr:col>29</xdr:col>
      <xdr:colOff>134470</xdr:colOff>
      <xdr:row>76</xdr:row>
      <xdr:rowOff>67236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BE49218F-C8B5-4EBF-B68B-2E654302B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8973" y="9793942"/>
              <a:ext cx="5302622" cy="4751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C1E70-1C1A-4637-BBC0-6B9DA331D098}" name="Tabelle1" displayName="Tabelle1" ref="B2:H13" totalsRowShown="0">
  <autoFilter ref="B2:H13" xr:uid="{72F06383-4D18-4B06-8E53-D16794B58707}"/>
  <tableColumns count="7">
    <tableColumn id="1" xr3:uid="{F333BFC8-8455-4C61-9A2D-5F84D31E23A0}" name="Gewicht"/>
    <tableColumn id="2" xr3:uid="{7B7FAAFA-0E70-45B6-9F6C-81E0FC4FA631}" name="Grösse"/>
    <tableColumn id="3" xr3:uid="{33EA7E5C-5AA7-456E-972A-AFB315789C69}" name="Tier"/>
    <tableColumn id="4" xr3:uid="{1C9632CB-5B64-4340-B959-598F1EC33FEB}" name="Blau" dataDxfId="75">
      <calculatedColumnFormula>IF(Tabelle1[[#This Row],[Tier]]="Hund",Tabelle1[[#This Row],[Grösse]],NA())</calculatedColumnFormula>
    </tableColumn>
    <tableColumn id="5" xr3:uid="{9C733C6C-03E2-4C9D-8EF5-55539E1E8A0F}" name="Orange" dataDxfId="74">
      <calculatedColumnFormula>IF(Tabelle1[[#This Row],[Tier]]="Giraffe",Tabelle1[[#This Row],[Grösse]],NA())</calculatedColumnFormula>
    </tableColumn>
    <tableColumn id="6" xr3:uid="{DC69C52C-51F8-4230-8757-5815CD8A8FF8}" name="Grau" dataDxfId="73">
      <calculatedColumnFormula>IF(Tabelle1[[#This Row],[Tier]]="Elefant",Tabelle1[[#This Row],[Grösse]],NA())</calculatedColumnFormula>
    </tableColumn>
    <tableColumn id="7" xr3:uid="{1EC12277-647E-4C4F-AD34-8D5124808EC6}" name="Spalte1" dataDxfId="72">
      <calculatedColumnFormula>IF(Tabelle1[[#This Row],[Tier]]="SAX",Tabelle1[[#This Row],[Grösse]],NA())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1855F4-F5D4-4F9F-B1DA-AADC2F11453B}" name="Tabelle8" displayName="Tabelle8" ref="R31:U47" totalsRowShown="0" headerRowDxfId="42" headerRowBorderDxfId="41" tableBorderDxfId="40">
  <autoFilter ref="R31:U47" xr:uid="{82A11254-538D-411B-AD11-0E9C22100252}"/>
  <tableColumns count="4">
    <tableColumn id="1" xr3:uid="{B583FB45-A92A-4ACA-9F61-F30E68EE494F}" name="Gruppe C"/>
    <tableColumn id="2" xr3:uid="{8E2C8A3C-7D92-4BB4-BE29-8483AA25B491}" name="Precision" dataCellStyle="Prozent"/>
    <tableColumn id="3" xr3:uid="{EA08DC3F-2588-4F65-9F1B-B1E07B55B1EA}" name="Recall" dataCellStyle="Prozent"/>
    <tableColumn id="4" xr3:uid="{6D313F0F-D03A-4949-AEDB-8B087A3A1238}" name="F1-Score" dataCellStyle="Prozent"/>
  </tableColumns>
  <tableStyleInfo name="TableStyleLight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A47CE0-6ABB-4910-AFA5-997120C80F1E}" name="Tabelle13" displayName="Tabelle13" ref="AJ36:AM63" totalsRowShown="0" headerRowDxfId="39" dataDxfId="38" dataCellStyle="Prozent">
  <autoFilter ref="AJ36:AM63" xr:uid="{FB66E1B0-FE71-48AF-BE4E-73939BCFD0AB}"/>
  <tableColumns count="4">
    <tableColumn id="1" xr3:uid="{9B575DB0-BD63-4495-9106-14188736EA49}" name="Gruppe D"/>
    <tableColumn id="2" xr3:uid="{1DD97982-EC33-4F56-BC3C-E9B36AE07882}" name="Precision" dataDxfId="37" dataCellStyle="Prozent"/>
    <tableColumn id="3" xr3:uid="{EFC598C7-F66A-441F-AF90-ABA24704380C}" name="Recall" dataDxfId="36" dataCellStyle="Prozent"/>
    <tableColumn id="4" xr3:uid="{0ADF9DB4-839C-4CC3-9D6F-3C8AB37309DA}" name="F1-Score" dataDxfId="35" dataCellStyle="Prozent"/>
  </tableColumns>
  <tableStyleInfo name="TableStyleLight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9A930FE-1879-48D7-A47A-77EAC8D02A8E}" name="Tabelle16" displayName="Tabelle16" ref="AY44:BB71" totalsRowShown="0">
  <autoFilter ref="AY44:BB71" xr:uid="{396955E8-8385-4E55-A9F8-0990E5B5A384}"/>
  <tableColumns count="4">
    <tableColumn id="1" xr3:uid="{052853A7-6EEB-4D55-832B-9AA34B8E6E94}" name="Land"/>
    <tableColumn id="2" xr3:uid="{2816EED2-9E2F-4751-9F3C-DC1C425F09BC}" name="Falschklassifikationen"/>
    <tableColumn id="3" xr3:uid="{C03701CB-5A6E-4F0C-A823-A82EED3FD167}" name="davon Nachbarstaaten"/>
    <tableColumn id="4" xr3:uid="{11E82103-5AB7-4E70-8BA5-1B5B479EED8C}" name="Anteil Nachbarstaaten" dataDxfId="34" dataCellStyle="Prozent"/>
  </tableColumns>
  <tableStyleInfo name="TableStyleLight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0ACD65-4ED0-424C-937D-3477E239725F}" name="Tabelle9" displayName="Tabelle9" ref="AU34:AX61" totalsRowShown="0" headerRowDxfId="33" dataDxfId="32" dataCellStyle="Prozent">
  <autoFilter ref="AU34:AX61" xr:uid="{91222053-51B4-4A52-9D7C-E13C1D0F61CA}"/>
  <tableColumns count="4">
    <tableColumn id="1" xr3:uid="{2D41305E-CB8B-4C7D-A17F-2890DF9AFFCC}" name="Gruppe D" dataDxfId="31"/>
    <tableColumn id="2" xr3:uid="{E3D30D31-C0BA-4473-A9C2-34E5C3DF436B}" name="Precision" dataDxfId="30" dataCellStyle="Prozent"/>
    <tableColumn id="3" xr3:uid="{FA2C3FFE-69A2-484F-ACA1-81CC96BC7562}" name="Recall" dataDxfId="29" dataCellStyle="Prozent"/>
    <tableColumn id="4" xr3:uid="{C67EB2F0-62A3-49F7-B3A4-6D7B24DC2E7B}" name="F1-Score" dataDxfId="28" dataCellStyle="Prozent"/>
  </tableColumns>
  <tableStyleInfo name="TableStyleLight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3AC86E-2FB1-4A04-8D6D-0067FA4C5751}" name="Tabelle10" displayName="Tabelle10" ref="J31:M39" totalsRowShown="0" headerRowDxfId="27" dataDxfId="26" dataCellStyle="Prozent">
  <autoFilter ref="J31:M39" xr:uid="{A7E9BD16-02B8-4FA1-A7BB-54B86AE5271C}"/>
  <tableColumns count="4">
    <tableColumn id="1" xr3:uid="{4CD8889D-1792-4B74-A105-2582D0EA4E57}" name="Gruppe B" dataDxfId="25"/>
    <tableColumn id="2" xr3:uid="{3F299D21-BD9E-4919-81D0-F3A9ED9B12B9}" name="Precision" dataDxfId="24" dataCellStyle="Prozent"/>
    <tableColumn id="3" xr3:uid="{E514DB3E-B853-4CE2-9C0A-97B70654E025}" name="Recall" dataDxfId="23" dataCellStyle="Prozent"/>
    <tableColumn id="4" xr3:uid="{F03A7F52-7355-4C86-B6E2-B68B47D7642E}" name="F1-Score" dataDxfId="22" dataCellStyle="Prozent"/>
  </tableColumns>
  <tableStyleInfo name="TableStyleLight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F7D815-7189-485A-AE31-5B00D48DFD35}" name="Tabelle11" displayName="Tabelle11" ref="B31:E35" totalsRowShown="0" headerRowDxfId="21" dataDxfId="20" dataCellStyle="Prozent">
  <autoFilter ref="B31:E35" xr:uid="{94E95918-799D-4F5C-B141-727596C0D54B}"/>
  <tableColumns count="4">
    <tableColumn id="1" xr3:uid="{6D4677DE-D2CF-44EF-BC87-4283536D2E64}" name="Gruppe A" dataDxfId="19"/>
    <tableColumn id="2" xr3:uid="{7C04FF95-C0FB-44E2-A310-95324A7F4EAF}" name="Precision" dataDxfId="18" dataCellStyle="Prozent"/>
    <tableColumn id="3" xr3:uid="{737F70D1-3990-40B2-AA76-8135487CEE4A}" name="Recall" dataDxfId="17" dataCellStyle="Prozent"/>
    <tableColumn id="4" xr3:uid="{0CE96C1A-3C92-483D-A9F0-CAB601845B81}" name="F1-Score" dataDxfId="16" dataCellStyle="Prozent"/>
  </tableColumns>
  <tableStyleInfo name="TableStyleLight1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75D1FD-99AC-4C8F-9CA9-09B6D3ED745F}" name="Tabelle12" displayName="Tabelle12" ref="S32:V48" totalsRowShown="0" headerRowDxfId="15" dataDxfId="13" headerRowBorderDxfId="14" tableBorderDxfId="12" dataCellStyle="Prozent">
  <autoFilter ref="S32:V48" xr:uid="{FB2BA8FB-6679-46ED-84D7-0E71D0DCE98A}"/>
  <tableColumns count="4">
    <tableColumn id="1" xr3:uid="{4644A268-5BF4-4FEF-836E-68FFB7DFC896}" name="Gruppe C" dataDxfId="11"/>
    <tableColumn id="2" xr3:uid="{540F3FD3-8E80-4EAB-AC75-50DC62FBFE79}" name="Precision" dataDxfId="10" dataCellStyle="Prozent"/>
    <tableColumn id="3" xr3:uid="{CD0EED27-2D4A-40F5-8501-A9C148970DEC}" name="Recall" dataDxfId="9" dataCellStyle="Prozent"/>
    <tableColumn id="4" xr3:uid="{87F33831-0AAD-4CF1-91F3-4D96A24A7F7D}" name="F1-Score" dataDxfId="8" dataCellStyle="Prozent"/>
  </tableColumns>
  <tableStyleInfo name="TableStyleLight1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6D4CA1-27C0-4B20-BF17-F61CD380ABF3}" name="Tabelle518" displayName="Tabelle518" ref="AF29:AI56" totalsRowShown="0" headerRowDxfId="5" dataDxfId="4" dataCellStyle="Prozent">
  <autoFilter ref="AF29:AI56" xr:uid="{1E937E84-3398-4A3C-8B38-B26C3F83FBD7}"/>
  <tableColumns count="4">
    <tableColumn id="1" xr3:uid="{F33D4082-65C4-4295-9AF6-003F3DAC0256}" name="Gruppe D" dataDxfId="3"/>
    <tableColumn id="2" xr3:uid="{81A2AE12-23B1-4B14-AAFF-D91D3FED4ABD}" name="Precision" dataDxfId="2" dataCellStyle="Prozent"/>
    <tableColumn id="3" xr3:uid="{8DA3D174-335E-4A27-A60E-832BCE2DBC7E}" name="Recall" dataDxfId="1" dataCellStyle="Prozent"/>
    <tableColumn id="4" xr3:uid="{F413A08C-3E7C-47BD-9638-3E598CE9CD44}" name="F1-Score" dataDxfId="0" dataCellStyle="Prozent">
      <calculatedColumnFormula>2*((AG30*AH30)/(AG30+AH30))</calculatedColumnFormula>
    </tableColumn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CB36C-A7B8-4CEA-AFCF-F3883FB6EA1F}" name="Tabelle2" displayName="Tabelle2" ref="A29:D33" totalsRowShown="0" headerRowDxfId="71" dataDxfId="70" dataCellStyle="Prozent">
  <autoFilter ref="A29:D33" xr:uid="{F25BAD8E-6338-49BA-A1F4-629CA98326F7}"/>
  <tableColumns count="4">
    <tableColumn id="1" xr3:uid="{8140A64B-67A0-4FAE-B937-6A2AA6DED3CF}" name="Gruppe A" dataDxfId="69"/>
    <tableColumn id="2" xr3:uid="{75DF6632-1FF0-44E8-B126-1AB77EAE19C9}" name="Precision" dataDxfId="68" dataCellStyle="Prozent"/>
    <tableColumn id="3" xr3:uid="{0889BCD9-668A-4704-AAF5-F87A1A260CCF}" name="Recall" dataDxfId="67" dataCellStyle="Prozent"/>
    <tableColumn id="4" xr3:uid="{3BCE8483-73FC-4B21-87B1-A56CB89D024F}" name="F1-Score" dataDxfId="66" dataCellStyle="Prozent">
      <calculatedColumnFormula>2*((B30*C30)/(B30+C30))</calculatedColumnFormula>
    </tableColumn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58EAB2-7A5D-4CEA-AA09-223A1F83DED0}" name="Tabelle3" displayName="Tabelle3" ref="F29:I37" totalsRowShown="0" headerRowDxfId="65" dataDxfId="64" dataCellStyle="Prozent">
  <autoFilter ref="F29:I37" xr:uid="{55A610D0-29E0-4E29-B4D7-B42DBBCFEC19}"/>
  <tableColumns count="4">
    <tableColumn id="1" xr3:uid="{973AB7BB-2516-41AF-B2B6-DEA6866F05C3}" name="Gruppe 2" dataDxfId="63"/>
    <tableColumn id="2" xr3:uid="{C43752A4-19C1-455C-951F-5D2862D1EAC2}" name="Precision" dataDxfId="62" dataCellStyle="Prozent"/>
    <tableColumn id="3" xr3:uid="{A80E420C-5758-47EA-A663-1FACB4D6949C}" name="Recall" dataDxfId="61" dataCellStyle="Prozent"/>
    <tableColumn id="4" xr3:uid="{22BD0F4A-3112-48AC-BD8C-B7F4B513978F}" name="F1-Score" dataDxfId="60" dataCellStyle="Prozent">
      <calculatedColumnFormula>2*((G30*H30)/(G30+H30))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8AD3C-AC67-49B7-A6DF-AC0FFF2C947D}" name="Tabelle4" displayName="Tabelle4" ref="O29:R45" totalsRowShown="0" headerRowDxfId="59" dataDxfId="58" dataCellStyle="Prozent">
  <autoFilter ref="O29:R45" xr:uid="{59848E81-3A73-49D4-B6C3-3BB45B75FE13}"/>
  <tableColumns count="4">
    <tableColumn id="1" xr3:uid="{5BADA496-991B-48C6-866C-9953A7A6C722}" name="Gruppe C" dataDxfId="57"/>
    <tableColumn id="2" xr3:uid="{19E57123-429C-4A15-AF6B-5650A3069883}" name="Precision" dataDxfId="56" dataCellStyle="Prozent"/>
    <tableColumn id="3" xr3:uid="{ACC3C652-B5EA-4117-959D-6DD5B666F9F3}" name="Recall" dataDxfId="55" dataCellStyle="Prozent"/>
    <tableColumn id="4" xr3:uid="{33F7D30A-8EAC-4914-9AAE-3275620F68A1}" name="F1-Score" dataDxfId="54" dataCellStyle="Prozent">
      <calculatedColumnFormula>2*((P30*Q30)/(P30+Q30))</calculatedColumnFormula>
    </tableColumn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E059B2-4618-4962-B24A-C2D2CAE6A963}" name="Tabelle5" displayName="Tabelle5" ref="AF29:AI56" totalsRowShown="0" headerRowDxfId="53" dataDxfId="52" dataCellStyle="Prozent">
  <autoFilter ref="AF29:AI56" xr:uid="{60D15079-AAB2-4258-977C-73B1D253603C}"/>
  <tableColumns count="4">
    <tableColumn id="1" xr3:uid="{C7428848-16D5-4AB5-AF4E-83DB6285B418}" name="Gruppe D" dataDxfId="51"/>
    <tableColumn id="2" xr3:uid="{20557627-D74F-4290-B827-D036FA93780C}" name="Precision" dataDxfId="50" dataCellStyle="Prozent"/>
    <tableColumn id="3" xr3:uid="{BB7B633C-6049-435B-9D10-0498C4ABC44B}" name="Recall" dataDxfId="49" dataCellStyle="Prozent"/>
    <tableColumn id="4" xr3:uid="{67D454A5-EE27-47FD-A5FB-59FEDCA8906F}" name="F1-Score" dataDxfId="48" dataCellStyle="Prozent">
      <calculatedColumnFormula>2*((AG30*AH30)/(AG30+AH30))</calculatedColumnFormula>
    </tableColumn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64217F-FD1C-43BC-943F-264BAFE844D9}" name="Tabelle14" displayName="Tabelle14" ref="C132:D158" totalsRowShown="0">
  <autoFilter ref="C132:D158" xr:uid="{1022EE4A-4CC2-4847-9664-D04DC1943FDB}"/>
  <sortState xmlns:xlrd2="http://schemas.microsoft.com/office/spreadsheetml/2017/richdata2" ref="C133:D158">
    <sortCondition ref="D132:D158"/>
  </sortState>
  <tableColumns count="2">
    <tableColumn id="1" xr3:uid="{7390BED6-E6EC-4856-AA52-FD44FC79DB4C}" name="Spalte1" dataDxfId="47"/>
    <tableColumn id="2" xr3:uid="{909B94FA-26AD-4254-B1A9-2B7FA897F3A9}" name="Spalte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6CE3BC-9328-4545-BB3C-9FB092EC75D3}" name="Tabelle15" displayName="Tabelle15" ref="F132:G158" totalsRowShown="0">
  <autoFilter ref="F132:G158" xr:uid="{E5E443E3-D96C-4ED2-B5F3-956DD234280B}"/>
  <sortState xmlns:xlrd2="http://schemas.microsoft.com/office/spreadsheetml/2017/richdata2" ref="F133:G158">
    <sortCondition ref="G132:G158"/>
  </sortState>
  <tableColumns count="2">
    <tableColumn id="1" xr3:uid="{80E55E2B-6F51-4D12-A320-F05E92619435}" name="Spalte1"/>
    <tableColumn id="2" xr3:uid="{20D32994-03C2-4510-8B32-39EE3D177591}" name="Spalte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F364A3-C979-410F-9F9D-82D4A3794E0E}" name="Tabelle6" displayName="Tabelle6" ref="A31:D35" totalsRowShown="0">
  <autoFilter ref="A31:D35" xr:uid="{24427065-0BF8-4B8B-9FD3-2444C310E9DC}"/>
  <tableColumns count="4">
    <tableColumn id="1" xr3:uid="{0E852058-DAEA-4FFF-96E7-BAFABF909605}" name="Gruppe A" dataDxfId="46"/>
    <tableColumn id="2" xr3:uid="{383F837E-326A-487A-9D0F-7C1AA6F5E12B}" name="Precision"/>
    <tableColumn id="3" xr3:uid="{00E3437F-8F2B-4658-87CF-85424578FE3A}" name="Recall"/>
    <tableColumn id="4" xr3:uid="{EDB1BDDA-D43F-489A-92CE-B902F804193D}" name="F1-Score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A33694-99B7-4C22-A8DD-EE52DFB534C5}" name="Tabelle7" displayName="Tabelle7" ref="H31:K39" headerRowDxfId="45" headerRowBorderDxfId="44" tableBorderDxfId="43">
  <autoFilter ref="H31:K39" xr:uid="{F8AAFA92-E560-4CA5-BF7B-D1D7E15BD763}"/>
  <tableColumns count="4">
    <tableColumn id="1" xr3:uid="{3AFFE787-F344-46E3-8849-66A057797AE9}" name="Gruppe B" totalsRowLabel="Ergebnis"/>
    <tableColumn id="2" xr3:uid="{F42D9771-BDAC-4D25-B517-24E66D0DA122}" name="Precision"/>
    <tableColumn id="3" xr3:uid="{F7069885-A999-4247-83A3-B7B1507E01A6}" name="Recall"/>
    <tableColumn id="4" xr3:uid="{B5A9A39A-43D8-4C91-BB12-3FD111CDEDFF}" name="F1-Score" totalsRowFunction="sum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46B2-75CC-4929-BF84-F751858F4BF8}">
  <dimension ref="A1:AC166"/>
  <sheetViews>
    <sheetView tabSelected="1" topLeftCell="A48" zoomScale="85" zoomScaleNormal="85" workbookViewId="0">
      <selection activeCell="I59" sqref="I59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B2" t="s">
        <v>1</v>
      </c>
      <c r="C2" t="s">
        <v>2</v>
      </c>
      <c r="D2" t="s">
        <v>3</v>
      </c>
      <c r="E2" t="s">
        <v>9</v>
      </c>
      <c r="F2" t="s">
        <v>10</v>
      </c>
      <c r="G2" t="s">
        <v>11</v>
      </c>
      <c r="H2" t="s">
        <v>8</v>
      </c>
    </row>
    <row r="3" spans="1:8" x14ac:dyDescent="0.25">
      <c r="B3">
        <v>0.2</v>
      </c>
      <c r="C3">
        <v>0.2</v>
      </c>
      <c r="D3" t="s">
        <v>4</v>
      </c>
      <c r="E3">
        <f>IF(Tabelle1[[#This Row],[Tier]]="Hund",Tabelle1[[#This Row],[Grösse]],NA())</f>
        <v>0.2</v>
      </c>
      <c r="F3" t="e">
        <f>IF(Tabelle1[[#This Row],[Tier]]="Giraffe",Tabelle1[[#This Row],[Grösse]],NA())</f>
        <v>#N/A</v>
      </c>
      <c r="G3" t="e">
        <f>IF(Tabelle1[[#This Row],[Tier]]="Elefant",Tabelle1[[#This Row],[Grösse]],NA())</f>
        <v>#N/A</v>
      </c>
      <c r="H3" s="1" t="e">
        <f>IF(Tabelle1[[#This Row],[Tier]]="SAX",Tabelle1[[#This Row],[Grösse]],NA())</f>
        <v>#N/A</v>
      </c>
    </row>
    <row r="4" spans="1:8" x14ac:dyDescent="0.25">
      <c r="B4">
        <v>0.1</v>
      </c>
      <c r="C4">
        <v>0.3</v>
      </c>
      <c r="D4" t="s">
        <v>4</v>
      </c>
      <c r="E4">
        <f>IF(Tabelle1[[#This Row],[Tier]]="Hund",Tabelle1[[#This Row],[Grösse]],NA())</f>
        <v>0.3</v>
      </c>
      <c r="F4" t="e">
        <f>IF(Tabelle1[[#This Row],[Tier]]="Giraffe",Tabelle1[[#This Row],[Grösse]],NA())</f>
        <v>#N/A</v>
      </c>
      <c r="G4" t="e">
        <f>IF(Tabelle1[[#This Row],[Tier]]="Elefant",Tabelle1[[#This Row],[Grösse]],NA())</f>
        <v>#N/A</v>
      </c>
      <c r="H4" s="1" t="e">
        <f>IF(Tabelle1[[#This Row],[Tier]]="SAX",Tabelle1[[#This Row],[Grösse]],NA())</f>
        <v>#N/A</v>
      </c>
    </row>
    <row r="5" spans="1:8" x14ac:dyDescent="0.25">
      <c r="B5">
        <v>0.4</v>
      </c>
      <c r="C5">
        <v>0.8</v>
      </c>
      <c r="D5" t="s">
        <v>5</v>
      </c>
      <c r="E5" t="e">
        <f>IF(Tabelle1[[#This Row],[Tier]]="Hund",Tabelle1[[#This Row],[Grösse]],NA())</f>
        <v>#N/A</v>
      </c>
      <c r="F5">
        <f>IF(Tabelle1[[#This Row],[Tier]]="Giraffe",Tabelle1[[#This Row],[Grösse]],NA())</f>
        <v>0.8</v>
      </c>
      <c r="G5" t="e">
        <f>IF(Tabelle1[[#This Row],[Tier]]="Elefant",Tabelle1[[#This Row],[Grösse]],NA())</f>
        <v>#N/A</v>
      </c>
      <c r="H5" s="1" t="e">
        <f>IF(Tabelle1[[#This Row],[Tier]]="SAX",Tabelle1[[#This Row],[Grösse]],NA())</f>
        <v>#N/A</v>
      </c>
    </row>
    <row r="6" spans="1:8" x14ac:dyDescent="0.25">
      <c r="B6">
        <v>0.6</v>
      </c>
      <c r="C6">
        <v>0.9</v>
      </c>
      <c r="D6" t="s">
        <v>5</v>
      </c>
      <c r="E6" t="e">
        <f>IF(Tabelle1[[#This Row],[Tier]]="Hund",Tabelle1[[#This Row],[Grösse]],NA())</f>
        <v>#N/A</v>
      </c>
      <c r="F6">
        <f>IF(Tabelle1[[#This Row],[Tier]]="Giraffe",Tabelle1[[#This Row],[Grösse]],NA())</f>
        <v>0.9</v>
      </c>
      <c r="G6" t="e">
        <f>IF(Tabelle1[[#This Row],[Tier]]="Elefant",Tabelle1[[#This Row],[Grösse]],NA())</f>
        <v>#N/A</v>
      </c>
      <c r="H6" s="1" t="e">
        <f>IF(Tabelle1[[#This Row],[Tier]]="SAX",Tabelle1[[#This Row],[Grösse]],NA())</f>
        <v>#N/A</v>
      </c>
    </row>
    <row r="7" spans="1:8" x14ac:dyDescent="0.25">
      <c r="B7">
        <v>0.7</v>
      </c>
      <c r="C7">
        <v>0.8</v>
      </c>
      <c r="D7" t="s">
        <v>5</v>
      </c>
      <c r="E7" t="e">
        <f>IF(Tabelle1[[#This Row],[Tier]]="Hund",Tabelle1[[#This Row],[Grösse]],NA())</f>
        <v>#N/A</v>
      </c>
      <c r="F7">
        <f>IF(Tabelle1[[#This Row],[Tier]]="Giraffe",Tabelle1[[#This Row],[Grösse]],NA())</f>
        <v>0.8</v>
      </c>
      <c r="G7" t="e">
        <f>IF(Tabelle1[[#This Row],[Tier]]="Elefant",Tabelle1[[#This Row],[Grösse]],NA())</f>
        <v>#N/A</v>
      </c>
      <c r="H7" s="1" t="e">
        <f>IF(Tabelle1[[#This Row],[Tier]]="SAX",Tabelle1[[#This Row],[Grösse]],NA())</f>
        <v>#N/A</v>
      </c>
    </row>
    <row r="8" spans="1:8" x14ac:dyDescent="0.25">
      <c r="B8">
        <v>0.99</v>
      </c>
      <c r="C8">
        <v>0.6</v>
      </c>
      <c r="D8" t="s">
        <v>6</v>
      </c>
      <c r="E8" t="e">
        <f>IF(Tabelle1[[#This Row],[Tier]]="Hund",Tabelle1[[#This Row],[Grösse]],NA())</f>
        <v>#N/A</v>
      </c>
      <c r="F8" t="e">
        <f>IF(Tabelle1[[#This Row],[Tier]]="Giraffe",Tabelle1[[#This Row],[Grösse]],NA())</f>
        <v>#N/A</v>
      </c>
      <c r="G8">
        <f>IF(Tabelle1[[#This Row],[Tier]]="Elefant",Tabelle1[[#This Row],[Grösse]],NA())</f>
        <v>0.6</v>
      </c>
      <c r="H8" s="1" t="e">
        <f>IF(Tabelle1[[#This Row],[Tier]]="SAX",Tabelle1[[#This Row],[Grösse]],NA())</f>
        <v>#N/A</v>
      </c>
    </row>
    <row r="9" spans="1:8" x14ac:dyDescent="0.25">
      <c r="B9">
        <v>0.95</v>
      </c>
      <c r="C9">
        <v>0.6</v>
      </c>
      <c r="D9" t="s">
        <v>6</v>
      </c>
      <c r="E9" t="e">
        <f>IF(Tabelle1[[#This Row],[Tier]]="Hund",Tabelle1[[#This Row],[Grösse]],NA())</f>
        <v>#N/A</v>
      </c>
      <c r="F9" t="e">
        <f>IF(Tabelle1[[#This Row],[Tier]]="Giraffe",Tabelle1[[#This Row],[Grösse]],NA())</f>
        <v>#N/A</v>
      </c>
      <c r="G9">
        <f>IF(Tabelle1[[#This Row],[Tier]]="Elefant",Tabelle1[[#This Row],[Grösse]],NA())</f>
        <v>0.6</v>
      </c>
      <c r="H9" s="1" t="e">
        <f>IF(Tabelle1[[#This Row],[Tier]]="SAX",Tabelle1[[#This Row],[Grösse]],NA())</f>
        <v>#N/A</v>
      </c>
    </row>
    <row r="10" spans="1:8" x14ac:dyDescent="0.25">
      <c r="B10">
        <v>0.55000000000000004</v>
      </c>
      <c r="C10">
        <v>0.4</v>
      </c>
      <c r="D10" t="s">
        <v>7</v>
      </c>
      <c r="E10" t="e">
        <f>IF(Tabelle1[[#This Row],[Tier]]="Hund",Tabelle1[[#This Row],[Grösse]],NA())</f>
        <v>#N/A</v>
      </c>
      <c r="F10" t="e">
        <f>IF(Tabelle1[[#This Row],[Tier]]="Giraffe",Tabelle1[[#This Row],[Grösse]],NA())</f>
        <v>#N/A</v>
      </c>
      <c r="G10" t="e">
        <f>IF(Tabelle1[[#This Row],[Tier]]="Elefant",Tabelle1[[#This Row],[Grösse]],NA())</f>
        <v>#N/A</v>
      </c>
      <c r="H10" s="1" t="e">
        <f>IF(Tabelle1[[#This Row],[Tier]]="SAX",Tabelle1[[#This Row],[Grösse]],NA())</f>
        <v>#N/A</v>
      </c>
    </row>
    <row r="11" spans="1:8" x14ac:dyDescent="0.25">
      <c r="B11">
        <v>0.3</v>
      </c>
      <c r="C11">
        <v>0.3</v>
      </c>
      <c r="D11" t="s">
        <v>4</v>
      </c>
      <c r="E11" s="1">
        <f>IF(Tabelle1[[#This Row],[Tier]]="Hund",Tabelle1[[#This Row],[Grösse]],NA())</f>
        <v>0.3</v>
      </c>
      <c r="F11" s="1" t="e">
        <f>IF(Tabelle1[[#This Row],[Tier]]="Giraffe",Tabelle1[[#This Row],[Grösse]],NA())</f>
        <v>#N/A</v>
      </c>
      <c r="G11" s="1" t="e">
        <f>IF(Tabelle1[[#This Row],[Tier]]="Elefant",Tabelle1[[#This Row],[Grösse]],NA())</f>
        <v>#N/A</v>
      </c>
      <c r="H11" s="1" t="e">
        <f>IF(Tabelle1[[#This Row],[Tier]]="SAX",Tabelle1[[#This Row],[Grösse]],NA())</f>
        <v>#N/A</v>
      </c>
    </row>
    <row r="12" spans="1:8" x14ac:dyDescent="0.25">
      <c r="B12">
        <v>0.32</v>
      </c>
      <c r="C12">
        <v>0.5</v>
      </c>
      <c r="D12" t="s">
        <v>4</v>
      </c>
      <c r="E12" s="1">
        <f>IF(Tabelle1[[#This Row],[Tier]]="Hund",Tabelle1[[#This Row],[Grösse]],NA())</f>
        <v>0.5</v>
      </c>
      <c r="F12" s="1" t="e">
        <f>IF(Tabelle1[[#This Row],[Tier]]="Giraffe",Tabelle1[[#This Row],[Grösse]],NA())</f>
        <v>#N/A</v>
      </c>
      <c r="G12" s="1" t="e">
        <f>IF(Tabelle1[[#This Row],[Tier]]="Elefant",Tabelle1[[#This Row],[Grösse]],NA())</f>
        <v>#N/A</v>
      </c>
      <c r="H12" s="1" t="e">
        <f>IF(Tabelle1[[#This Row],[Tier]]="SAX",Tabelle1[[#This Row],[Grösse]],NA())</f>
        <v>#N/A</v>
      </c>
    </row>
    <row r="13" spans="1:8" x14ac:dyDescent="0.25">
      <c r="B13">
        <v>0.4</v>
      </c>
      <c r="C13">
        <v>0.7</v>
      </c>
      <c r="D13" t="s">
        <v>12</v>
      </c>
      <c r="E13" s="1" t="e">
        <f>IF(Tabelle1[[#This Row],[Tier]]="Hund",Tabelle1[[#This Row],[Grösse]],NA())</f>
        <v>#N/A</v>
      </c>
      <c r="F13" s="1" t="e">
        <f>IF(Tabelle1[[#This Row],[Tier]]="Giraffe",Tabelle1[[#This Row],[Grösse]],NA())</f>
        <v>#N/A</v>
      </c>
      <c r="G13" s="1" t="e">
        <f>IF(Tabelle1[[#This Row],[Tier]]="Elefant",Tabelle1[[#This Row],[Grösse]],NA())</f>
        <v>#N/A</v>
      </c>
      <c r="H13" s="1">
        <f>IF(Tabelle1[[#This Row],[Tier]]="SAX",Tabelle1[[#This Row],[Grösse]],NA())</f>
        <v>0.7</v>
      </c>
    </row>
    <row r="16" spans="1:8" x14ac:dyDescent="0.25">
      <c r="B16" t="s">
        <v>13</v>
      </c>
    </row>
    <row r="17" spans="2:8" x14ac:dyDescent="0.25">
      <c r="B17">
        <f>B3*100</f>
        <v>20</v>
      </c>
      <c r="E17">
        <f>0.2^2</f>
        <v>4.0000000000000008E-2</v>
      </c>
      <c r="F17" t="e">
        <v>#N/A</v>
      </c>
      <c r="G17" t="e">
        <v>#N/A</v>
      </c>
      <c r="H17" t="e">
        <v>#N/A</v>
      </c>
    </row>
    <row r="18" spans="2:8" x14ac:dyDescent="0.25">
      <c r="B18">
        <f t="shared" ref="B18:B27" si="0">B4*100</f>
        <v>10</v>
      </c>
      <c r="E18">
        <f>0.3^2</f>
        <v>0.09</v>
      </c>
      <c r="F18" t="e">
        <v>#N/A</v>
      </c>
      <c r="G18" t="e">
        <v>#N/A</v>
      </c>
      <c r="H18" t="e">
        <v>#N/A</v>
      </c>
    </row>
    <row r="19" spans="2:8" x14ac:dyDescent="0.25">
      <c r="B19">
        <f t="shared" si="0"/>
        <v>40</v>
      </c>
      <c r="E19" t="e">
        <v>#N/A</v>
      </c>
      <c r="F19">
        <f>0.8^2</f>
        <v>0.64000000000000012</v>
      </c>
      <c r="G19" t="e">
        <v>#N/A</v>
      </c>
      <c r="H19" t="e">
        <v>#N/A</v>
      </c>
    </row>
    <row r="20" spans="2:8" x14ac:dyDescent="0.25">
      <c r="B20">
        <f t="shared" si="0"/>
        <v>60</v>
      </c>
      <c r="E20" t="e">
        <v>#N/A</v>
      </c>
      <c r="F20">
        <f>0.9^2</f>
        <v>0.81</v>
      </c>
      <c r="G20" t="e">
        <v>#N/A</v>
      </c>
      <c r="H20" t="e">
        <v>#N/A</v>
      </c>
    </row>
    <row r="21" spans="2:8" x14ac:dyDescent="0.25">
      <c r="B21">
        <f t="shared" si="0"/>
        <v>70</v>
      </c>
      <c r="E21" t="e">
        <v>#N/A</v>
      </c>
      <c r="F21">
        <v>0.8</v>
      </c>
      <c r="G21" t="e">
        <v>#N/A</v>
      </c>
      <c r="H21" t="e">
        <v>#N/A</v>
      </c>
    </row>
    <row r="22" spans="2:8" x14ac:dyDescent="0.25">
      <c r="B22">
        <f t="shared" si="0"/>
        <v>99</v>
      </c>
      <c r="E22" t="e">
        <v>#N/A</v>
      </c>
      <c r="F22" t="e">
        <v>#N/A</v>
      </c>
      <c r="G22">
        <v>0.6</v>
      </c>
      <c r="H22" t="e">
        <v>#N/A</v>
      </c>
    </row>
    <row r="23" spans="2:8" x14ac:dyDescent="0.25">
      <c r="B23">
        <f t="shared" si="0"/>
        <v>95</v>
      </c>
      <c r="E23" t="e">
        <v>#N/A</v>
      </c>
      <c r="F23" t="e">
        <v>#N/A</v>
      </c>
      <c r="G23">
        <v>0.6</v>
      </c>
      <c r="H23" t="e">
        <v>#N/A</v>
      </c>
    </row>
    <row r="24" spans="2:8" x14ac:dyDescent="0.25">
      <c r="B24">
        <f t="shared" si="0"/>
        <v>55.000000000000007</v>
      </c>
      <c r="E24" t="e">
        <v>#N/A</v>
      </c>
      <c r="F24" t="e">
        <v>#N/A</v>
      </c>
      <c r="G24" t="e">
        <v>#N/A</v>
      </c>
      <c r="H24" t="e">
        <v>#N/A</v>
      </c>
    </row>
    <row r="25" spans="2:8" x14ac:dyDescent="0.25">
      <c r="B25">
        <f t="shared" si="0"/>
        <v>30</v>
      </c>
      <c r="E25">
        <f>0.3^2</f>
        <v>0.09</v>
      </c>
      <c r="F25" t="e">
        <v>#N/A</v>
      </c>
      <c r="G25" t="e">
        <v>#N/A</v>
      </c>
      <c r="H25" t="e">
        <v>#N/A</v>
      </c>
    </row>
    <row r="26" spans="2:8" x14ac:dyDescent="0.25">
      <c r="B26">
        <f t="shared" si="0"/>
        <v>32</v>
      </c>
      <c r="E26">
        <f>0.5^2</f>
        <v>0.25</v>
      </c>
      <c r="F26" t="e">
        <v>#N/A</v>
      </c>
      <c r="G26" t="e">
        <v>#N/A</v>
      </c>
      <c r="H26" t="e">
        <v>#N/A</v>
      </c>
    </row>
    <row r="27" spans="2:8" x14ac:dyDescent="0.25">
      <c r="B27">
        <f t="shared" si="0"/>
        <v>40</v>
      </c>
      <c r="E27" t="e">
        <v>#N/A</v>
      </c>
      <c r="F27" t="e">
        <v>#N/A</v>
      </c>
      <c r="G27" t="e">
        <v>#N/A</v>
      </c>
      <c r="H27">
        <v>0.7</v>
      </c>
    </row>
    <row r="47" spans="2:6" x14ac:dyDescent="0.25">
      <c r="B47" t="s">
        <v>64</v>
      </c>
      <c r="C47" t="s">
        <v>48</v>
      </c>
      <c r="D47" t="s">
        <v>49</v>
      </c>
      <c r="E47" t="s">
        <v>51</v>
      </c>
      <c r="F47" t="s">
        <v>50</v>
      </c>
    </row>
    <row r="48" spans="2:6" x14ac:dyDescent="0.25">
      <c r="B48" t="s">
        <v>66</v>
      </c>
      <c r="C48" s="2">
        <v>0.67</v>
      </c>
      <c r="D48" s="2">
        <v>0.42</v>
      </c>
      <c r="E48" s="2">
        <v>0.25</v>
      </c>
      <c r="F48" s="2">
        <v>0.16</v>
      </c>
    </row>
    <row r="49" spans="2:6" x14ac:dyDescent="0.25">
      <c r="B49" t="s">
        <v>65</v>
      </c>
      <c r="C49" s="2">
        <v>0.94</v>
      </c>
      <c r="D49" s="2">
        <v>0.81</v>
      </c>
      <c r="E49" s="2">
        <v>0.67</v>
      </c>
      <c r="F49" s="2">
        <v>0.59</v>
      </c>
    </row>
    <row r="50" spans="2:6" x14ac:dyDescent="0.25">
      <c r="B50" t="s">
        <v>67</v>
      </c>
      <c r="C50" s="2">
        <v>0.94</v>
      </c>
      <c r="D50" s="2">
        <v>0.83</v>
      </c>
      <c r="E50" s="2">
        <v>0.68</v>
      </c>
      <c r="F50" s="2">
        <v>0.56000000000000005</v>
      </c>
    </row>
    <row r="70" spans="2:2" x14ac:dyDescent="0.25">
      <c r="B70" t="s">
        <v>103</v>
      </c>
    </row>
    <row r="71" spans="2:2" x14ac:dyDescent="0.25">
      <c r="B71" s="17" t="s">
        <v>68</v>
      </c>
    </row>
    <row r="72" spans="2:2" x14ac:dyDescent="0.25">
      <c r="B72" s="17" t="s">
        <v>69</v>
      </c>
    </row>
    <row r="73" spans="2:2" x14ac:dyDescent="0.25">
      <c r="B73" s="17" t="s">
        <v>70</v>
      </c>
    </row>
    <row r="74" spans="2:2" x14ac:dyDescent="0.25">
      <c r="B74" s="17" t="s">
        <v>71</v>
      </c>
    </row>
    <row r="75" spans="2:2" x14ac:dyDescent="0.25">
      <c r="B75" s="17" t="s">
        <v>72</v>
      </c>
    </row>
    <row r="76" spans="2:2" x14ac:dyDescent="0.25">
      <c r="B76" s="17" t="s">
        <v>73</v>
      </c>
    </row>
    <row r="77" spans="2:2" x14ac:dyDescent="0.25">
      <c r="B77" s="17" t="s">
        <v>74</v>
      </c>
    </row>
    <row r="78" spans="2:2" x14ac:dyDescent="0.25">
      <c r="B78" s="17" t="s">
        <v>75</v>
      </c>
    </row>
    <row r="79" spans="2:2" x14ac:dyDescent="0.25">
      <c r="B79" s="17" t="s">
        <v>76</v>
      </c>
    </row>
    <row r="80" spans="2:2" x14ac:dyDescent="0.25">
      <c r="B80" s="17" t="s">
        <v>77</v>
      </c>
    </row>
    <row r="81" spans="2:2" x14ac:dyDescent="0.25">
      <c r="B81" s="17" t="s">
        <v>78</v>
      </c>
    </row>
    <row r="82" spans="2:2" x14ac:dyDescent="0.25">
      <c r="B82" s="17" t="s">
        <v>79</v>
      </c>
    </row>
    <row r="83" spans="2:2" x14ac:dyDescent="0.25">
      <c r="B83" s="17" t="s">
        <v>80</v>
      </c>
    </row>
    <row r="84" spans="2:2" x14ac:dyDescent="0.25">
      <c r="B84" s="17" t="s">
        <v>81</v>
      </c>
    </row>
    <row r="85" spans="2:2" x14ac:dyDescent="0.25">
      <c r="B85" s="17" t="s">
        <v>82</v>
      </c>
    </row>
    <row r="86" spans="2:2" x14ac:dyDescent="0.25">
      <c r="B86" s="17" t="s">
        <v>83</v>
      </c>
    </row>
    <row r="87" spans="2:2" x14ac:dyDescent="0.25">
      <c r="B87" s="17" t="s">
        <v>84</v>
      </c>
    </row>
    <row r="88" spans="2:2" x14ac:dyDescent="0.25">
      <c r="B88" s="17" t="s">
        <v>85</v>
      </c>
    </row>
    <row r="89" spans="2:2" x14ac:dyDescent="0.25">
      <c r="B89" s="17" t="s">
        <v>86</v>
      </c>
    </row>
    <row r="90" spans="2:2" x14ac:dyDescent="0.25">
      <c r="B90" s="17" t="s">
        <v>87</v>
      </c>
    </row>
    <row r="91" spans="2:2" x14ac:dyDescent="0.25">
      <c r="B91" s="17" t="s">
        <v>88</v>
      </c>
    </row>
    <row r="92" spans="2:2" x14ac:dyDescent="0.25">
      <c r="B92" s="17" t="s">
        <v>89</v>
      </c>
    </row>
    <row r="93" spans="2:2" x14ac:dyDescent="0.25">
      <c r="B93" s="17" t="s">
        <v>90</v>
      </c>
    </row>
    <row r="94" spans="2:2" x14ac:dyDescent="0.25">
      <c r="B94" s="17" t="s">
        <v>91</v>
      </c>
    </row>
    <row r="95" spans="2:2" x14ac:dyDescent="0.25">
      <c r="B95" s="17" t="s">
        <v>92</v>
      </c>
    </row>
    <row r="96" spans="2:2" x14ac:dyDescent="0.25">
      <c r="B96" s="17" t="s">
        <v>93</v>
      </c>
    </row>
    <row r="103" spans="2:28" x14ac:dyDescent="0.25">
      <c r="B103" t="s">
        <v>97</v>
      </c>
    </row>
    <row r="104" spans="2:28" x14ac:dyDescent="0.25">
      <c r="B104" t="s">
        <v>50</v>
      </c>
      <c r="C104" t="s">
        <v>23</v>
      </c>
      <c r="D104" t="s">
        <v>24</v>
      </c>
      <c r="E104" t="s">
        <v>32</v>
      </c>
      <c r="F104" t="s">
        <v>14</v>
      </c>
      <c r="G104" t="s">
        <v>33</v>
      </c>
      <c r="H104" t="s">
        <v>25</v>
      </c>
      <c r="I104" t="s">
        <v>34</v>
      </c>
      <c r="J104" t="s">
        <v>26</v>
      </c>
      <c r="K104" t="s">
        <v>18</v>
      </c>
      <c r="L104" t="s">
        <v>35</v>
      </c>
      <c r="M104" t="s">
        <v>19</v>
      </c>
      <c r="N104" t="s">
        <v>36</v>
      </c>
      <c r="O104" t="s">
        <v>37</v>
      </c>
      <c r="P104" t="s">
        <v>27</v>
      </c>
      <c r="Q104" t="s">
        <v>15</v>
      </c>
      <c r="R104" t="s">
        <v>20</v>
      </c>
      <c r="S104" t="s">
        <v>38</v>
      </c>
      <c r="T104" t="s">
        <v>39</v>
      </c>
      <c r="U104" t="s">
        <v>21</v>
      </c>
      <c r="V104" t="s">
        <v>40</v>
      </c>
      <c r="W104" t="s">
        <v>28</v>
      </c>
      <c r="X104" t="s">
        <v>29</v>
      </c>
      <c r="Y104" t="s">
        <v>16</v>
      </c>
      <c r="Z104" t="s">
        <v>41</v>
      </c>
      <c r="AA104" t="s">
        <v>42</v>
      </c>
      <c r="AB104" t="s">
        <v>30</v>
      </c>
    </row>
    <row r="105" spans="2:28" x14ac:dyDescent="0.25">
      <c r="B105" t="s">
        <v>23</v>
      </c>
      <c r="C105">
        <v>99</v>
      </c>
      <c r="D105">
        <v>3</v>
      </c>
      <c r="E105">
        <v>2</v>
      </c>
      <c r="F105" s="20">
        <v>3</v>
      </c>
      <c r="G105" s="20">
        <v>7</v>
      </c>
      <c r="H105">
        <v>5</v>
      </c>
      <c r="I105">
        <v>3</v>
      </c>
      <c r="J105">
        <v>2</v>
      </c>
      <c r="K105">
        <v>2</v>
      </c>
      <c r="L105">
        <v>3</v>
      </c>
      <c r="M105">
        <v>0</v>
      </c>
      <c r="N105">
        <v>4</v>
      </c>
      <c r="O105" s="20">
        <v>3</v>
      </c>
      <c r="P105">
        <v>1</v>
      </c>
      <c r="Q105">
        <v>2</v>
      </c>
      <c r="R105" s="20">
        <v>2</v>
      </c>
      <c r="S105">
        <v>2</v>
      </c>
      <c r="T105">
        <v>2</v>
      </c>
      <c r="U105">
        <v>4</v>
      </c>
      <c r="V105">
        <v>4</v>
      </c>
      <c r="W105">
        <v>8</v>
      </c>
      <c r="X105">
        <v>2</v>
      </c>
      <c r="Y105">
        <v>3</v>
      </c>
      <c r="Z105" s="20">
        <v>9</v>
      </c>
      <c r="AA105" s="20">
        <v>16</v>
      </c>
      <c r="AB105">
        <v>4</v>
      </c>
    </row>
    <row r="106" spans="2:28" x14ac:dyDescent="0.25">
      <c r="B106" t="s">
        <v>24</v>
      </c>
      <c r="C106">
        <v>4</v>
      </c>
      <c r="D106">
        <v>75</v>
      </c>
      <c r="E106">
        <v>1</v>
      </c>
      <c r="F106">
        <v>4</v>
      </c>
      <c r="G106">
        <v>5</v>
      </c>
      <c r="H106">
        <v>8</v>
      </c>
      <c r="I106">
        <v>4</v>
      </c>
      <c r="J106">
        <v>3</v>
      </c>
      <c r="K106">
        <v>1</v>
      </c>
      <c r="L106" s="20">
        <v>13</v>
      </c>
      <c r="M106">
        <v>17</v>
      </c>
      <c r="N106">
        <v>1</v>
      </c>
      <c r="O106">
        <v>1</v>
      </c>
      <c r="P106">
        <v>11</v>
      </c>
      <c r="Q106">
        <v>0</v>
      </c>
      <c r="R106">
        <v>6</v>
      </c>
      <c r="S106">
        <v>1</v>
      </c>
      <c r="T106">
        <v>1</v>
      </c>
      <c r="U106">
        <v>0</v>
      </c>
      <c r="V106" s="20">
        <v>16</v>
      </c>
      <c r="W106">
        <v>2</v>
      </c>
      <c r="X106">
        <v>3</v>
      </c>
      <c r="Y106">
        <v>4</v>
      </c>
      <c r="Z106">
        <v>3</v>
      </c>
      <c r="AA106">
        <v>0</v>
      </c>
      <c r="AB106">
        <v>3</v>
      </c>
    </row>
    <row r="107" spans="2:28" x14ac:dyDescent="0.25">
      <c r="B107" t="s">
        <v>32</v>
      </c>
      <c r="C107">
        <v>0</v>
      </c>
      <c r="D107">
        <v>0</v>
      </c>
      <c r="E107">
        <v>153</v>
      </c>
      <c r="F107">
        <v>1</v>
      </c>
      <c r="G107">
        <v>3</v>
      </c>
      <c r="H107">
        <v>3</v>
      </c>
      <c r="I107">
        <v>1</v>
      </c>
      <c r="J107">
        <v>0</v>
      </c>
      <c r="K107">
        <v>0</v>
      </c>
      <c r="L107">
        <v>2</v>
      </c>
      <c r="M107">
        <v>0</v>
      </c>
      <c r="N107">
        <v>5</v>
      </c>
      <c r="O107">
        <v>4</v>
      </c>
      <c r="P107">
        <v>2</v>
      </c>
      <c r="Q107">
        <v>2</v>
      </c>
      <c r="R107">
        <v>1</v>
      </c>
      <c r="S107">
        <v>0</v>
      </c>
      <c r="T107">
        <v>0</v>
      </c>
      <c r="U107" s="20">
        <v>12</v>
      </c>
      <c r="V107">
        <v>0</v>
      </c>
      <c r="W107">
        <v>0</v>
      </c>
      <c r="X107">
        <v>3</v>
      </c>
      <c r="Y107">
        <v>4</v>
      </c>
      <c r="Z107">
        <v>4</v>
      </c>
      <c r="AA107">
        <v>5</v>
      </c>
      <c r="AB107">
        <v>0</v>
      </c>
    </row>
    <row r="108" spans="2:28" x14ac:dyDescent="0.25">
      <c r="B108" t="s">
        <v>14</v>
      </c>
      <c r="C108" s="20">
        <v>10</v>
      </c>
      <c r="D108">
        <v>4</v>
      </c>
      <c r="E108">
        <v>2</v>
      </c>
      <c r="F108">
        <v>147</v>
      </c>
      <c r="G108">
        <v>1</v>
      </c>
      <c r="H108">
        <v>0</v>
      </c>
      <c r="I108">
        <v>1</v>
      </c>
      <c r="J108">
        <v>0</v>
      </c>
      <c r="K108">
        <v>2</v>
      </c>
      <c r="L108" s="20">
        <v>2</v>
      </c>
      <c r="M108">
        <v>2</v>
      </c>
      <c r="N108">
        <v>1</v>
      </c>
      <c r="O108">
        <v>1</v>
      </c>
      <c r="P108">
        <v>1</v>
      </c>
      <c r="Q108">
        <v>1</v>
      </c>
      <c r="R108" s="20">
        <v>1</v>
      </c>
      <c r="S108">
        <v>0</v>
      </c>
      <c r="T108">
        <v>1</v>
      </c>
      <c r="U108">
        <v>3</v>
      </c>
      <c r="V108">
        <v>3</v>
      </c>
      <c r="W108">
        <v>1</v>
      </c>
      <c r="X108">
        <v>0</v>
      </c>
      <c r="Y108">
        <v>2</v>
      </c>
      <c r="Z108">
        <v>2</v>
      </c>
      <c r="AA108">
        <v>2</v>
      </c>
      <c r="AB108">
        <v>4</v>
      </c>
    </row>
    <row r="109" spans="2:28" x14ac:dyDescent="0.25">
      <c r="B109" t="s">
        <v>33</v>
      </c>
      <c r="C109" s="20">
        <v>12</v>
      </c>
      <c r="D109">
        <v>5</v>
      </c>
      <c r="E109">
        <v>2</v>
      </c>
      <c r="F109">
        <v>2</v>
      </c>
      <c r="G109">
        <v>101</v>
      </c>
      <c r="H109">
        <v>6</v>
      </c>
      <c r="I109">
        <v>3</v>
      </c>
      <c r="J109">
        <v>6</v>
      </c>
      <c r="K109">
        <v>3</v>
      </c>
      <c r="L109">
        <v>5</v>
      </c>
      <c r="M109">
        <v>3</v>
      </c>
      <c r="N109">
        <v>1</v>
      </c>
      <c r="O109">
        <v>9</v>
      </c>
      <c r="P109">
        <v>3</v>
      </c>
      <c r="Q109">
        <v>1</v>
      </c>
      <c r="R109">
        <v>2</v>
      </c>
      <c r="S109">
        <v>3</v>
      </c>
      <c r="T109">
        <v>5</v>
      </c>
      <c r="U109">
        <v>2</v>
      </c>
      <c r="V109">
        <v>4</v>
      </c>
      <c r="W109">
        <v>3</v>
      </c>
      <c r="X109" s="20">
        <v>17</v>
      </c>
      <c r="Y109">
        <v>1</v>
      </c>
      <c r="Z109" s="20">
        <v>5</v>
      </c>
      <c r="AA109">
        <v>7</v>
      </c>
      <c r="AB109">
        <v>6</v>
      </c>
    </row>
    <row r="110" spans="2:28" x14ac:dyDescent="0.25">
      <c r="B110" t="s">
        <v>25</v>
      </c>
      <c r="C110">
        <v>5</v>
      </c>
      <c r="D110">
        <v>3</v>
      </c>
      <c r="E110">
        <v>1</v>
      </c>
      <c r="F110">
        <v>1</v>
      </c>
      <c r="G110">
        <v>5</v>
      </c>
      <c r="H110">
        <v>116</v>
      </c>
      <c r="I110">
        <v>0</v>
      </c>
      <c r="J110">
        <v>2</v>
      </c>
      <c r="K110">
        <v>0</v>
      </c>
      <c r="L110">
        <v>3</v>
      </c>
      <c r="M110">
        <v>6</v>
      </c>
      <c r="N110">
        <v>2</v>
      </c>
      <c r="O110">
        <v>2</v>
      </c>
      <c r="P110">
        <v>7</v>
      </c>
      <c r="Q110">
        <v>0</v>
      </c>
      <c r="R110">
        <v>4</v>
      </c>
      <c r="S110">
        <v>1</v>
      </c>
      <c r="T110">
        <v>1</v>
      </c>
      <c r="U110">
        <v>0</v>
      </c>
      <c r="V110">
        <v>10</v>
      </c>
      <c r="W110">
        <v>8</v>
      </c>
      <c r="X110">
        <v>4</v>
      </c>
      <c r="Y110">
        <v>1</v>
      </c>
      <c r="Z110">
        <v>4</v>
      </c>
      <c r="AA110">
        <v>3</v>
      </c>
      <c r="AB110">
        <v>7</v>
      </c>
    </row>
    <row r="111" spans="2:28" x14ac:dyDescent="0.25">
      <c r="B111" t="s">
        <v>34</v>
      </c>
      <c r="C111">
        <v>5</v>
      </c>
      <c r="D111">
        <v>4</v>
      </c>
      <c r="E111">
        <v>4</v>
      </c>
      <c r="F111">
        <v>2</v>
      </c>
      <c r="G111">
        <v>7</v>
      </c>
      <c r="H111">
        <v>0</v>
      </c>
      <c r="I111">
        <v>171</v>
      </c>
      <c r="J111">
        <v>1</v>
      </c>
      <c r="K111">
        <v>1</v>
      </c>
      <c r="L111" s="20">
        <v>9</v>
      </c>
      <c r="M111">
        <v>5</v>
      </c>
      <c r="N111">
        <v>6</v>
      </c>
      <c r="O111">
        <v>0</v>
      </c>
      <c r="P111">
        <v>3</v>
      </c>
      <c r="Q111">
        <v>3</v>
      </c>
      <c r="R111">
        <v>5</v>
      </c>
      <c r="S111">
        <v>0</v>
      </c>
      <c r="T111">
        <v>4</v>
      </c>
      <c r="U111">
        <v>10</v>
      </c>
      <c r="V111">
        <v>0</v>
      </c>
      <c r="W111">
        <v>5</v>
      </c>
      <c r="X111">
        <v>4</v>
      </c>
      <c r="Y111" s="20">
        <v>38</v>
      </c>
      <c r="Z111">
        <v>9</v>
      </c>
      <c r="AA111">
        <v>11</v>
      </c>
      <c r="AB111">
        <v>0</v>
      </c>
    </row>
    <row r="112" spans="2:28" x14ac:dyDescent="0.25">
      <c r="B112" t="s">
        <v>26</v>
      </c>
      <c r="C112">
        <v>3</v>
      </c>
      <c r="D112">
        <v>2</v>
      </c>
      <c r="E112">
        <v>0</v>
      </c>
      <c r="F112">
        <v>1</v>
      </c>
      <c r="G112">
        <v>5</v>
      </c>
      <c r="H112">
        <v>4</v>
      </c>
      <c r="I112">
        <v>1</v>
      </c>
      <c r="J112">
        <v>126</v>
      </c>
      <c r="K112">
        <v>0</v>
      </c>
      <c r="L112">
        <v>6</v>
      </c>
      <c r="M112">
        <v>0</v>
      </c>
      <c r="N112">
        <v>3</v>
      </c>
      <c r="O112">
        <v>2</v>
      </c>
      <c r="P112">
        <v>1</v>
      </c>
      <c r="Q112">
        <v>0</v>
      </c>
      <c r="R112">
        <v>1</v>
      </c>
      <c r="S112">
        <v>8</v>
      </c>
      <c r="T112" s="20">
        <v>12</v>
      </c>
      <c r="U112">
        <v>1</v>
      </c>
      <c r="V112">
        <v>2</v>
      </c>
      <c r="W112">
        <v>0</v>
      </c>
      <c r="X112">
        <v>5</v>
      </c>
      <c r="Y112">
        <v>0</v>
      </c>
      <c r="Z112">
        <v>1</v>
      </c>
      <c r="AA112">
        <v>3</v>
      </c>
      <c r="AB112">
        <v>1</v>
      </c>
    </row>
    <row r="113" spans="2:28" x14ac:dyDescent="0.25">
      <c r="B113" t="s">
        <v>18</v>
      </c>
      <c r="C113">
        <v>1</v>
      </c>
      <c r="D113">
        <v>2</v>
      </c>
      <c r="E113">
        <v>1</v>
      </c>
      <c r="F113">
        <v>0</v>
      </c>
      <c r="G113">
        <v>1</v>
      </c>
      <c r="H113">
        <v>2</v>
      </c>
      <c r="I113">
        <v>0</v>
      </c>
      <c r="J113">
        <v>2</v>
      </c>
      <c r="K113">
        <v>160</v>
      </c>
      <c r="L113">
        <v>2</v>
      </c>
      <c r="M113">
        <v>0</v>
      </c>
      <c r="N113">
        <v>0</v>
      </c>
      <c r="O113">
        <v>2</v>
      </c>
      <c r="P113">
        <v>2</v>
      </c>
      <c r="Q113">
        <v>3</v>
      </c>
      <c r="R113">
        <v>2</v>
      </c>
      <c r="S113">
        <v>1</v>
      </c>
      <c r="T113">
        <v>3</v>
      </c>
      <c r="U113">
        <v>1</v>
      </c>
      <c r="V113">
        <v>2</v>
      </c>
      <c r="W113" s="20">
        <v>8</v>
      </c>
      <c r="X113">
        <v>1</v>
      </c>
      <c r="Y113">
        <v>0</v>
      </c>
      <c r="Z113">
        <v>0</v>
      </c>
      <c r="AA113">
        <v>1</v>
      </c>
      <c r="AB113" s="20">
        <v>19</v>
      </c>
    </row>
    <row r="114" spans="2:28" x14ac:dyDescent="0.25">
      <c r="B114" t="s">
        <v>35</v>
      </c>
      <c r="C114">
        <v>6</v>
      </c>
      <c r="D114" s="20">
        <v>26</v>
      </c>
      <c r="E114">
        <v>0</v>
      </c>
      <c r="F114" s="20">
        <v>6</v>
      </c>
      <c r="G114">
        <v>12</v>
      </c>
      <c r="H114">
        <v>3</v>
      </c>
      <c r="I114" s="20">
        <v>16</v>
      </c>
      <c r="J114">
        <v>4</v>
      </c>
      <c r="K114">
        <v>0</v>
      </c>
      <c r="L114">
        <v>36</v>
      </c>
      <c r="M114">
        <v>11</v>
      </c>
      <c r="N114">
        <v>5</v>
      </c>
      <c r="O114">
        <v>4</v>
      </c>
      <c r="P114">
        <v>13</v>
      </c>
      <c r="Q114">
        <v>1</v>
      </c>
      <c r="R114" s="20">
        <v>6</v>
      </c>
      <c r="S114">
        <v>2</v>
      </c>
      <c r="T114">
        <v>1</v>
      </c>
      <c r="U114">
        <v>1</v>
      </c>
      <c r="V114">
        <v>13</v>
      </c>
      <c r="W114">
        <v>2</v>
      </c>
      <c r="X114">
        <v>7</v>
      </c>
      <c r="Y114">
        <v>11</v>
      </c>
      <c r="Z114">
        <v>2</v>
      </c>
      <c r="AA114">
        <v>15</v>
      </c>
      <c r="AB114">
        <v>4</v>
      </c>
    </row>
    <row r="115" spans="2:28" x14ac:dyDescent="0.25">
      <c r="B115" t="s">
        <v>19</v>
      </c>
      <c r="C115">
        <v>2</v>
      </c>
      <c r="D115">
        <v>20</v>
      </c>
      <c r="E115">
        <v>0</v>
      </c>
      <c r="F115">
        <v>3</v>
      </c>
      <c r="G115">
        <v>2</v>
      </c>
      <c r="H115">
        <v>8</v>
      </c>
      <c r="I115">
        <v>5</v>
      </c>
      <c r="J115">
        <v>1</v>
      </c>
      <c r="K115">
        <v>2</v>
      </c>
      <c r="L115">
        <v>13</v>
      </c>
      <c r="M115">
        <v>67</v>
      </c>
      <c r="N115">
        <v>1</v>
      </c>
      <c r="O115">
        <v>0</v>
      </c>
      <c r="P115" s="20">
        <v>36</v>
      </c>
      <c r="Q115">
        <v>4</v>
      </c>
      <c r="R115">
        <v>5</v>
      </c>
      <c r="S115">
        <v>1</v>
      </c>
      <c r="T115">
        <v>0</v>
      </c>
      <c r="U115">
        <v>0</v>
      </c>
      <c r="V115">
        <v>17</v>
      </c>
      <c r="W115">
        <v>1</v>
      </c>
      <c r="X115">
        <v>1</v>
      </c>
      <c r="Y115">
        <v>1</v>
      </c>
      <c r="Z115">
        <v>0</v>
      </c>
      <c r="AA115">
        <v>2</v>
      </c>
      <c r="AB115">
        <v>2</v>
      </c>
    </row>
    <row r="116" spans="2:28" x14ac:dyDescent="0.25">
      <c r="B116" t="s">
        <v>36</v>
      </c>
      <c r="C116">
        <v>1</v>
      </c>
      <c r="D116">
        <v>2</v>
      </c>
      <c r="E116">
        <v>6</v>
      </c>
      <c r="F116">
        <v>2</v>
      </c>
      <c r="G116">
        <v>1</v>
      </c>
      <c r="H116">
        <v>0</v>
      </c>
      <c r="I116">
        <v>7</v>
      </c>
      <c r="J116">
        <v>1</v>
      </c>
      <c r="K116">
        <v>1</v>
      </c>
      <c r="L116">
        <v>6</v>
      </c>
      <c r="M116">
        <v>0</v>
      </c>
      <c r="N116">
        <v>107</v>
      </c>
      <c r="O116" s="20">
        <v>6</v>
      </c>
      <c r="P116">
        <v>0</v>
      </c>
      <c r="Q116">
        <v>0</v>
      </c>
      <c r="R116">
        <v>7</v>
      </c>
      <c r="S116">
        <v>0</v>
      </c>
      <c r="T116">
        <v>2</v>
      </c>
      <c r="U116">
        <v>7</v>
      </c>
      <c r="V116">
        <v>0</v>
      </c>
      <c r="W116">
        <v>0</v>
      </c>
      <c r="X116">
        <v>5</v>
      </c>
      <c r="Y116">
        <v>8</v>
      </c>
      <c r="Z116">
        <v>1</v>
      </c>
      <c r="AA116" s="20">
        <v>12</v>
      </c>
      <c r="AB116">
        <v>2</v>
      </c>
    </row>
    <row r="117" spans="2:28" x14ac:dyDescent="0.25">
      <c r="B117" t="s">
        <v>37</v>
      </c>
      <c r="C117" s="20">
        <v>5</v>
      </c>
      <c r="D117">
        <v>5</v>
      </c>
      <c r="E117">
        <v>4</v>
      </c>
      <c r="F117">
        <v>0</v>
      </c>
      <c r="G117">
        <v>8</v>
      </c>
      <c r="H117">
        <v>9</v>
      </c>
      <c r="I117">
        <v>2</v>
      </c>
      <c r="J117">
        <v>1</v>
      </c>
      <c r="K117">
        <v>2</v>
      </c>
      <c r="L117">
        <v>7</v>
      </c>
      <c r="M117">
        <v>1</v>
      </c>
      <c r="N117" s="20">
        <v>7</v>
      </c>
      <c r="O117">
        <v>119</v>
      </c>
      <c r="P117">
        <v>1</v>
      </c>
      <c r="Q117">
        <v>2</v>
      </c>
      <c r="R117">
        <v>1</v>
      </c>
      <c r="S117">
        <v>3</v>
      </c>
      <c r="T117">
        <v>1</v>
      </c>
      <c r="U117">
        <v>0</v>
      </c>
      <c r="V117">
        <v>4</v>
      </c>
      <c r="W117">
        <v>1</v>
      </c>
      <c r="X117">
        <v>8</v>
      </c>
      <c r="Y117">
        <v>0</v>
      </c>
      <c r="Z117" s="20">
        <v>8</v>
      </c>
      <c r="AA117" s="20">
        <v>2</v>
      </c>
      <c r="AB117">
        <v>1</v>
      </c>
    </row>
    <row r="118" spans="2:28" x14ac:dyDescent="0.25">
      <c r="B118" t="s">
        <v>27</v>
      </c>
      <c r="C118">
        <v>2</v>
      </c>
      <c r="D118">
        <v>7</v>
      </c>
      <c r="E118">
        <v>0</v>
      </c>
      <c r="F118">
        <v>1</v>
      </c>
      <c r="G118">
        <v>1</v>
      </c>
      <c r="H118">
        <v>7</v>
      </c>
      <c r="I118">
        <v>0</v>
      </c>
      <c r="J118">
        <v>0</v>
      </c>
      <c r="K118">
        <v>0</v>
      </c>
      <c r="L118">
        <v>11</v>
      </c>
      <c r="M118" s="20">
        <v>29</v>
      </c>
      <c r="N118">
        <v>0</v>
      </c>
      <c r="O118">
        <v>0</v>
      </c>
      <c r="P118">
        <v>142</v>
      </c>
      <c r="Q118">
        <v>0</v>
      </c>
      <c r="R118">
        <v>2</v>
      </c>
      <c r="S118">
        <v>0</v>
      </c>
      <c r="T118">
        <v>0</v>
      </c>
      <c r="U118">
        <v>1</v>
      </c>
      <c r="V118">
        <v>6</v>
      </c>
      <c r="W118">
        <v>4</v>
      </c>
      <c r="X118">
        <v>1</v>
      </c>
      <c r="Y118">
        <v>2</v>
      </c>
      <c r="Z118">
        <v>1</v>
      </c>
      <c r="AA118">
        <v>1</v>
      </c>
      <c r="AB118">
        <v>1</v>
      </c>
    </row>
    <row r="119" spans="2:28" x14ac:dyDescent="0.25">
      <c r="B119" t="s">
        <v>15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2</v>
      </c>
      <c r="J119">
        <v>2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205</v>
      </c>
      <c r="R119">
        <v>1</v>
      </c>
      <c r="S119">
        <v>0</v>
      </c>
      <c r="T119">
        <v>0</v>
      </c>
      <c r="U119">
        <v>1</v>
      </c>
      <c r="V119">
        <v>1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2</v>
      </c>
    </row>
    <row r="120" spans="2:28" x14ac:dyDescent="0.25">
      <c r="B120" t="s">
        <v>20</v>
      </c>
      <c r="C120" s="20">
        <v>10</v>
      </c>
      <c r="D120">
        <v>4</v>
      </c>
      <c r="E120">
        <v>1</v>
      </c>
      <c r="F120" s="20">
        <v>5</v>
      </c>
      <c r="G120">
        <v>3</v>
      </c>
      <c r="H120">
        <v>4</v>
      </c>
      <c r="I120">
        <v>13</v>
      </c>
      <c r="J120">
        <v>2</v>
      </c>
      <c r="K120">
        <v>1</v>
      </c>
      <c r="L120" s="20">
        <v>15</v>
      </c>
      <c r="M120">
        <v>3</v>
      </c>
      <c r="N120">
        <v>6</v>
      </c>
      <c r="O120">
        <v>2</v>
      </c>
      <c r="P120">
        <v>6</v>
      </c>
      <c r="Q120">
        <v>0</v>
      </c>
      <c r="R120">
        <v>70</v>
      </c>
      <c r="S120">
        <v>0</v>
      </c>
      <c r="T120">
        <v>0</v>
      </c>
      <c r="U120">
        <v>5</v>
      </c>
      <c r="V120">
        <v>7</v>
      </c>
      <c r="W120">
        <v>3</v>
      </c>
      <c r="X120">
        <v>3</v>
      </c>
      <c r="Y120">
        <v>18</v>
      </c>
      <c r="Z120">
        <v>1</v>
      </c>
      <c r="AA120" s="20">
        <v>6</v>
      </c>
      <c r="AB120">
        <v>3</v>
      </c>
    </row>
    <row r="121" spans="2:28" x14ac:dyDescent="0.25">
      <c r="B121" t="s">
        <v>38</v>
      </c>
      <c r="C121">
        <v>2</v>
      </c>
      <c r="D121">
        <v>3</v>
      </c>
      <c r="E121">
        <v>0</v>
      </c>
      <c r="F121">
        <v>0</v>
      </c>
      <c r="G121">
        <v>5</v>
      </c>
      <c r="H121">
        <v>2</v>
      </c>
      <c r="I121">
        <v>1</v>
      </c>
      <c r="J121">
        <v>25</v>
      </c>
      <c r="K121">
        <v>3</v>
      </c>
      <c r="L121">
        <v>2</v>
      </c>
      <c r="M121">
        <v>0</v>
      </c>
      <c r="N121">
        <v>1</v>
      </c>
      <c r="O121">
        <v>5</v>
      </c>
      <c r="P121">
        <v>0</v>
      </c>
      <c r="Q121">
        <v>0</v>
      </c>
      <c r="R121">
        <v>2</v>
      </c>
      <c r="S121">
        <v>100</v>
      </c>
      <c r="T121" s="20">
        <v>21</v>
      </c>
      <c r="U121">
        <v>0</v>
      </c>
      <c r="V121">
        <v>2</v>
      </c>
      <c r="W121">
        <v>1</v>
      </c>
      <c r="X121" s="20">
        <v>12</v>
      </c>
      <c r="Y121">
        <v>1</v>
      </c>
      <c r="Z121">
        <v>7</v>
      </c>
      <c r="AA121">
        <v>3</v>
      </c>
      <c r="AB121">
        <v>3</v>
      </c>
    </row>
    <row r="122" spans="2:28" x14ac:dyDescent="0.25">
      <c r="B122" t="s">
        <v>39</v>
      </c>
      <c r="C122">
        <v>2</v>
      </c>
      <c r="D122">
        <v>1</v>
      </c>
      <c r="E122">
        <v>1</v>
      </c>
      <c r="F122">
        <v>0</v>
      </c>
      <c r="G122">
        <v>1</v>
      </c>
      <c r="H122">
        <v>2</v>
      </c>
      <c r="I122">
        <v>2</v>
      </c>
      <c r="J122" s="20">
        <v>28</v>
      </c>
      <c r="K122">
        <v>1</v>
      </c>
      <c r="L122">
        <v>2</v>
      </c>
      <c r="M122">
        <v>2</v>
      </c>
      <c r="N122">
        <v>2</v>
      </c>
      <c r="O122">
        <v>1</v>
      </c>
      <c r="P122">
        <v>0</v>
      </c>
      <c r="Q122">
        <v>0</v>
      </c>
      <c r="R122">
        <v>1</v>
      </c>
      <c r="S122" s="20">
        <v>18</v>
      </c>
      <c r="T122">
        <v>121</v>
      </c>
      <c r="U122">
        <v>3</v>
      </c>
      <c r="V122">
        <v>3</v>
      </c>
      <c r="W122">
        <v>0</v>
      </c>
      <c r="X122">
        <v>11</v>
      </c>
      <c r="Y122">
        <v>1</v>
      </c>
      <c r="Z122">
        <v>4</v>
      </c>
      <c r="AA122">
        <v>5</v>
      </c>
      <c r="AB122">
        <v>3</v>
      </c>
    </row>
    <row r="123" spans="2:28" x14ac:dyDescent="0.25">
      <c r="B123" t="s">
        <v>21</v>
      </c>
      <c r="C123">
        <v>1</v>
      </c>
      <c r="D123">
        <v>1</v>
      </c>
      <c r="E123" s="20">
        <v>8</v>
      </c>
      <c r="F123">
        <v>2</v>
      </c>
      <c r="G123">
        <v>4</v>
      </c>
      <c r="H123">
        <v>1</v>
      </c>
      <c r="I123">
        <v>4</v>
      </c>
      <c r="J123">
        <v>1</v>
      </c>
      <c r="K123">
        <v>1</v>
      </c>
      <c r="L123">
        <v>5</v>
      </c>
      <c r="M123">
        <v>0</v>
      </c>
      <c r="N123">
        <v>2</v>
      </c>
      <c r="O123">
        <v>4</v>
      </c>
      <c r="P123">
        <v>0</v>
      </c>
      <c r="Q123">
        <v>0</v>
      </c>
      <c r="R123">
        <v>4</v>
      </c>
      <c r="S123">
        <v>1</v>
      </c>
      <c r="T123">
        <v>0</v>
      </c>
      <c r="U123">
        <v>123</v>
      </c>
      <c r="V123">
        <v>0</v>
      </c>
      <c r="W123">
        <v>0</v>
      </c>
      <c r="X123">
        <v>6</v>
      </c>
      <c r="Y123">
        <v>5</v>
      </c>
      <c r="Z123">
        <v>10</v>
      </c>
      <c r="AA123">
        <v>8</v>
      </c>
      <c r="AB123">
        <v>0</v>
      </c>
    </row>
    <row r="124" spans="2:28" x14ac:dyDescent="0.25">
      <c r="B124" t="s">
        <v>40</v>
      </c>
      <c r="C124">
        <v>3</v>
      </c>
      <c r="D124" s="20">
        <v>19</v>
      </c>
      <c r="E124">
        <v>0</v>
      </c>
      <c r="F124">
        <v>3</v>
      </c>
      <c r="G124">
        <v>6</v>
      </c>
      <c r="H124">
        <v>9</v>
      </c>
      <c r="I124">
        <v>1</v>
      </c>
      <c r="J124">
        <v>6</v>
      </c>
      <c r="K124">
        <v>3</v>
      </c>
      <c r="L124">
        <v>13</v>
      </c>
      <c r="M124">
        <v>8</v>
      </c>
      <c r="N124">
        <v>5</v>
      </c>
      <c r="O124">
        <v>3</v>
      </c>
      <c r="P124">
        <v>6</v>
      </c>
      <c r="Q124">
        <v>1</v>
      </c>
      <c r="R124">
        <v>2</v>
      </c>
      <c r="S124">
        <v>3</v>
      </c>
      <c r="T124">
        <v>0</v>
      </c>
      <c r="U124">
        <v>1</v>
      </c>
      <c r="V124">
        <v>92</v>
      </c>
      <c r="W124">
        <v>2</v>
      </c>
      <c r="X124">
        <v>7</v>
      </c>
      <c r="Y124">
        <v>0</v>
      </c>
      <c r="Z124">
        <v>2</v>
      </c>
      <c r="AA124">
        <v>1</v>
      </c>
      <c r="AB124">
        <v>2</v>
      </c>
    </row>
    <row r="125" spans="2:28" x14ac:dyDescent="0.25">
      <c r="B125" t="s">
        <v>28</v>
      </c>
      <c r="C125">
        <v>6</v>
      </c>
      <c r="D125">
        <v>5</v>
      </c>
      <c r="E125">
        <v>0</v>
      </c>
      <c r="F125">
        <v>0</v>
      </c>
      <c r="G125">
        <v>3</v>
      </c>
      <c r="H125">
        <v>7</v>
      </c>
      <c r="I125">
        <v>1</v>
      </c>
      <c r="J125">
        <v>1</v>
      </c>
      <c r="K125" s="20">
        <v>7</v>
      </c>
      <c r="L125">
        <v>2</v>
      </c>
      <c r="M125">
        <v>4</v>
      </c>
      <c r="N125">
        <v>0</v>
      </c>
      <c r="O125">
        <v>1</v>
      </c>
      <c r="P125">
        <v>5</v>
      </c>
      <c r="Q125">
        <v>4</v>
      </c>
      <c r="R125">
        <v>3</v>
      </c>
      <c r="S125">
        <v>0</v>
      </c>
      <c r="T125">
        <v>1</v>
      </c>
      <c r="U125">
        <v>2</v>
      </c>
      <c r="V125">
        <v>2</v>
      </c>
      <c r="W125">
        <v>132</v>
      </c>
      <c r="X125">
        <v>0</v>
      </c>
      <c r="Y125">
        <v>4</v>
      </c>
      <c r="Z125">
        <v>1</v>
      </c>
      <c r="AA125">
        <v>2</v>
      </c>
      <c r="AB125" s="20">
        <v>24</v>
      </c>
    </row>
    <row r="126" spans="2:28" x14ac:dyDescent="0.25">
      <c r="B126" t="s">
        <v>29</v>
      </c>
      <c r="C126">
        <v>6</v>
      </c>
      <c r="D126">
        <v>7</v>
      </c>
      <c r="E126">
        <v>1</v>
      </c>
      <c r="F126">
        <v>1</v>
      </c>
      <c r="G126" s="20">
        <v>15</v>
      </c>
      <c r="H126">
        <v>3</v>
      </c>
      <c r="I126">
        <v>4</v>
      </c>
      <c r="J126">
        <v>6</v>
      </c>
      <c r="K126">
        <v>1</v>
      </c>
      <c r="L126">
        <v>4</v>
      </c>
      <c r="M126">
        <v>0</v>
      </c>
      <c r="N126">
        <v>3</v>
      </c>
      <c r="O126">
        <v>4</v>
      </c>
      <c r="P126">
        <v>3</v>
      </c>
      <c r="Q126">
        <v>0</v>
      </c>
      <c r="R126">
        <v>3</v>
      </c>
      <c r="S126" s="20">
        <v>11</v>
      </c>
      <c r="T126">
        <v>5</v>
      </c>
      <c r="U126">
        <v>7</v>
      </c>
      <c r="V126">
        <v>9</v>
      </c>
      <c r="W126">
        <v>1</v>
      </c>
      <c r="X126">
        <v>105</v>
      </c>
      <c r="Y126">
        <v>2</v>
      </c>
      <c r="Z126" s="20">
        <v>6</v>
      </c>
      <c r="AA126">
        <v>5</v>
      </c>
      <c r="AB126">
        <v>4</v>
      </c>
    </row>
    <row r="127" spans="2:28" x14ac:dyDescent="0.25">
      <c r="B127" t="s">
        <v>16</v>
      </c>
      <c r="C127">
        <v>3</v>
      </c>
      <c r="D127">
        <v>4</v>
      </c>
      <c r="E127">
        <v>1</v>
      </c>
      <c r="F127">
        <v>0</v>
      </c>
      <c r="G127">
        <v>2</v>
      </c>
      <c r="H127">
        <v>1</v>
      </c>
      <c r="I127" s="20">
        <v>15</v>
      </c>
      <c r="J127">
        <v>0</v>
      </c>
      <c r="K127">
        <v>0</v>
      </c>
      <c r="L127">
        <v>1</v>
      </c>
      <c r="M127">
        <v>0</v>
      </c>
      <c r="N127">
        <v>5</v>
      </c>
      <c r="O127">
        <v>1</v>
      </c>
      <c r="P127">
        <v>2</v>
      </c>
      <c r="Q127">
        <v>0</v>
      </c>
      <c r="R127">
        <v>4</v>
      </c>
      <c r="S127">
        <v>0</v>
      </c>
      <c r="T127">
        <v>0</v>
      </c>
      <c r="U127">
        <v>5</v>
      </c>
      <c r="V127">
        <v>1</v>
      </c>
      <c r="W127">
        <v>0</v>
      </c>
      <c r="X127">
        <v>2</v>
      </c>
      <c r="Y127">
        <v>114</v>
      </c>
      <c r="Z127">
        <v>3</v>
      </c>
      <c r="AA127">
        <v>2</v>
      </c>
      <c r="AB127">
        <v>0</v>
      </c>
    </row>
    <row r="128" spans="2:28" x14ac:dyDescent="0.25">
      <c r="B128" t="s">
        <v>41</v>
      </c>
      <c r="C128" s="20">
        <v>8</v>
      </c>
      <c r="D128">
        <v>3</v>
      </c>
      <c r="E128">
        <v>2</v>
      </c>
      <c r="F128">
        <v>3</v>
      </c>
      <c r="G128" s="20">
        <v>11</v>
      </c>
      <c r="H128">
        <v>1</v>
      </c>
      <c r="I128">
        <v>5</v>
      </c>
      <c r="J128">
        <v>3</v>
      </c>
      <c r="K128">
        <v>0</v>
      </c>
      <c r="L128">
        <v>4</v>
      </c>
      <c r="M128">
        <v>0</v>
      </c>
      <c r="N128">
        <v>4</v>
      </c>
      <c r="O128" s="20">
        <v>7</v>
      </c>
      <c r="P128">
        <v>1</v>
      </c>
      <c r="Q128">
        <v>1</v>
      </c>
      <c r="R128">
        <v>6</v>
      </c>
      <c r="S128">
        <v>2</v>
      </c>
      <c r="T128">
        <v>2</v>
      </c>
      <c r="U128">
        <v>11</v>
      </c>
      <c r="V128">
        <v>0</v>
      </c>
      <c r="W128">
        <v>1</v>
      </c>
      <c r="X128" s="20">
        <v>10</v>
      </c>
      <c r="Y128">
        <v>0</v>
      </c>
      <c r="Z128">
        <v>87</v>
      </c>
      <c r="AA128">
        <v>15</v>
      </c>
      <c r="AB128">
        <v>1</v>
      </c>
    </row>
    <row r="129" spans="2:29" x14ac:dyDescent="0.25">
      <c r="B129" t="s">
        <v>42</v>
      </c>
      <c r="C129" s="20">
        <v>4</v>
      </c>
      <c r="D129">
        <v>1</v>
      </c>
      <c r="E129">
        <v>0</v>
      </c>
      <c r="F129">
        <v>2</v>
      </c>
      <c r="G129">
        <v>4</v>
      </c>
      <c r="H129">
        <v>1</v>
      </c>
      <c r="I129">
        <v>3</v>
      </c>
      <c r="J129">
        <v>0</v>
      </c>
      <c r="K129">
        <v>0</v>
      </c>
      <c r="L129">
        <v>2</v>
      </c>
      <c r="M129">
        <v>0</v>
      </c>
      <c r="N129" s="20">
        <v>8</v>
      </c>
      <c r="O129" s="20">
        <v>1</v>
      </c>
      <c r="P129">
        <v>0</v>
      </c>
      <c r="Q129">
        <v>1</v>
      </c>
      <c r="R129" s="20">
        <v>1</v>
      </c>
      <c r="S129">
        <v>1</v>
      </c>
      <c r="T129">
        <v>2</v>
      </c>
      <c r="U129">
        <v>7</v>
      </c>
      <c r="V129">
        <v>2</v>
      </c>
      <c r="W129">
        <v>0</v>
      </c>
      <c r="X129">
        <v>6</v>
      </c>
      <c r="Y129">
        <v>6</v>
      </c>
      <c r="Z129">
        <v>11</v>
      </c>
      <c r="AA129">
        <v>125</v>
      </c>
      <c r="AB129">
        <v>3</v>
      </c>
    </row>
    <row r="130" spans="2:29" x14ac:dyDescent="0.25">
      <c r="B130" t="s">
        <v>30</v>
      </c>
      <c r="C130">
        <v>1</v>
      </c>
      <c r="D130">
        <v>4</v>
      </c>
      <c r="E130">
        <v>1</v>
      </c>
      <c r="F130">
        <v>2</v>
      </c>
      <c r="G130">
        <v>2</v>
      </c>
      <c r="H130">
        <v>12</v>
      </c>
      <c r="I130">
        <v>2</v>
      </c>
      <c r="J130">
        <v>7</v>
      </c>
      <c r="K130" s="20">
        <v>7</v>
      </c>
      <c r="L130">
        <v>1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5</v>
      </c>
      <c r="T130">
        <v>5</v>
      </c>
      <c r="U130">
        <v>2</v>
      </c>
      <c r="V130">
        <v>4</v>
      </c>
      <c r="W130" s="20">
        <v>15</v>
      </c>
      <c r="X130">
        <v>2</v>
      </c>
      <c r="Y130">
        <v>0</v>
      </c>
      <c r="Z130">
        <v>1</v>
      </c>
      <c r="AA130">
        <v>1</v>
      </c>
      <c r="AB130">
        <v>124</v>
      </c>
    </row>
    <row r="131" spans="2:29" x14ac:dyDescent="0.25">
      <c r="B131" t="s">
        <v>95</v>
      </c>
      <c r="C131">
        <f>SUM(C105:C130)</f>
        <v>202</v>
      </c>
      <c r="D131">
        <f>SUM(D105,D107:D130)</f>
        <v>136</v>
      </c>
      <c r="E131">
        <f>SUM(E105:E106,E108:E130)</f>
        <v>38</v>
      </c>
      <c r="F131">
        <f>SUM(F105:F107,F109:F130)</f>
        <v>44</v>
      </c>
      <c r="G131">
        <f>SUM(G105:G108,G110:G130)</f>
        <v>115</v>
      </c>
      <c r="H131">
        <f>SUM(H105:H109,H111:H130)</f>
        <v>98</v>
      </c>
      <c r="I131">
        <f>SUM(I105:I110,I112:I130)</f>
        <v>96</v>
      </c>
      <c r="J131">
        <f>SUM(J105:J111,J113:J130)</f>
        <v>104</v>
      </c>
      <c r="K131">
        <f>SUM(K105:K112,K114:K130)</f>
        <v>38</v>
      </c>
      <c r="L131">
        <f>SUM(L105:L113,L115:L130)</f>
        <v>133</v>
      </c>
      <c r="M131">
        <f>SUM(M105:M114,M116:M130)</f>
        <v>95</v>
      </c>
      <c r="N131">
        <f>SUM(N105:N115,N117:N130)</f>
        <v>72</v>
      </c>
      <c r="O131">
        <f>SUM(O105:O116,O118:O130)</f>
        <v>63</v>
      </c>
      <c r="P131">
        <f>SUM(P105:P117,P119:P130)</f>
        <v>105</v>
      </c>
      <c r="Q131">
        <f>SUM(Q105:Q118,Q120:Q130)</f>
        <v>26</v>
      </c>
      <c r="R131">
        <f>SUM(R105:R119,R121:R130)</f>
        <v>72</v>
      </c>
      <c r="S131">
        <f>SUM(S105:S120,S122:S130)</f>
        <v>63</v>
      </c>
      <c r="T131">
        <f>SUM(T105:T121,T123:T130)</f>
        <v>69</v>
      </c>
      <c r="U131">
        <f>SUM(U105:U122,U124:U130)</f>
        <v>86</v>
      </c>
      <c r="V131">
        <f>SUM(V105:V123,V125:V130)</f>
        <v>112</v>
      </c>
      <c r="W131">
        <f>SUM(W105:W124,W126:W130)</f>
        <v>70</v>
      </c>
      <c r="X131">
        <f>SUM(X105:X125,X127:X130)</f>
        <v>120</v>
      </c>
      <c r="Y131">
        <f>SUM(Y105:Y126,Y128:Y130)</f>
        <v>112</v>
      </c>
      <c r="Z131">
        <f>SUM(Z105:Z127,Z129:Z130)</f>
        <v>95</v>
      </c>
      <c r="AA131">
        <f>SUM(AA105:AA128,AA130)</f>
        <v>128</v>
      </c>
      <c r="AB131">
        <f>SUM(AB105,AB106:AB129)</f>
        <v>99</v>
      </c>
      <c r="AC131">
        <f>SUM(C131:AB131)</f>
        <v>2391</v>
      </c>
    </row>
    <row r="132" spans="2:29" x14ac:dyDescent="0.25">
      <c r="B132" t="s">
        <v>96</v>
      </c>
      <c r="C132">
        <f>SUM(C108,C109,C117,C120,C128:C129)</f>
        <v>49</v>
      </c>
      <c r="D132">
        <f>SUM(D114,D124)</f>
        <v>45</v>
      </c>
      <c r="E132">
        <f>SUM(E123)</f>
        <v>8</v>
      </c>
      <c r="F132">
        <f>F105+F114+F120</f>
        <v>14</v>
      </c>
      <c r="G132">
        <f>G105+G126+G128</f>
        <v>33</v>
      </c>
      <c r="H132">
        <f>0</f>
        <v>0</v>
      </c>
      <c r="I132">
        <f>I114+I127</f>
        <v>31</v>
      </c>
      <c r="J132">
        <f>J122</f>
        <v>28</v>
      </c>
      <c r="K132">
        <f>K130+K125</f>
        <v>14</v>
      </c>
      <c r="L132">
        <f>L120+L111+L108+L106</f>
        <v>39</v>
      </c>
      <c r="M132">
        <f>M118</f>
        <v>29</v>
      </c>
      <c r="N132">
        <f>N129+N117</f>
        <v>15</v>
      </c>
      <c r="O132">
        <f>O129+O128+O105+O116</f>
        <v>17</v>
      </c>
      <c r="P132">
        <f>P115</f>
        <v>36</v>
      </c>
      <c r="Q132">
        <f>0</f>
        <v>0</v>
      </c>
      <c r="R132">
        <f>R129+R114+R108+R105</f>
        <v>10</v>
      </c>
      <c r="S132">
        <f>S126+S122</f>
        <v>29</v>
      </c>
      <c r="T132">
        <f>T121+T112</f>
        <v>33</v>
      </c>
      <c r="U132">
        <f>U107</f>
        <v>12</v>
      </c>
      <c r="V132">
        <f>V106</f>
        <v>16</v>
      </c>
      <c r="W132">
        <f>W130+W113</f>
        <v>23</v>
      </c>
      <c r="X132">
        <f>X128+X121+X109</f>
        <v>39</v>
      </c>
      <c r="Y132">
        <f>Y111</f>
        <v>38</v>
      </c>
      <c r="Z132">
        <f>Z105+Z109+Z117+Z126</f>
        <v>28</v>
      </c>
      <c r="AA132">
        <f>AA105+AA116+AA117+AA120</f>
        <v>36</v>
      </c>
      <c r="AB132">
        <f>AB125+AB113</f>
        <v>43</v>
      </c>
      <c r="AC132">
        <f>SUM(C132:AB132)</f>
        <v>665</v>
      </c>
    </row>
    <row r="133" spans="2:29" x14ac:dyDescent="0.25">
      <c r="C133" s="12">
        <f>C132/C131</f>
        <v>0.24257425742574257</v>
      </c>
      <c r="D133" s="12">
        <f t="shared" ref="D133:AB133" si="1">D132/D131</f>
        <v>0.33088235294117646</v>
      </c>
      <c r="E133" s="12">
        <f t="shared" si="1"/>
        <v>0.21052631578947367</v>
      </c>
      <c r="F133" s="12">
        <f t="shared" si="1"/>
        <v>0.31818181818181818</v>
      </c>
      <c r="G133" s="12">
        <f t="shared" si="1"/>
        <v>0.28695652173913044</v>
      </c>
      <c r="H133" s="12">
        <f t="shared" si="1"/>
        <v>0</v>
      </c>
      <c r="I133" s="12">
        <f t="shared" si="1"/>
        <v>0.32291666666666669</v>
      </c>
      <c r="J133" s="12">
        <f t="shared" si="1"/>
        <v>0.26923076923076922</v>
      </c>
      <c r="K133" s="12">
        <f t="shared" si="1"/>
        <v>0.36842105263157893</v>
      </c>
      <c r="L133" s="12">
        <f t="shared" si="1"/>
        <v>0.2932330827067669</v>
      </c>
      <c r="M133" s="12">
        <f t="shared" si="1"/>
        <v>0.30526315789473685</v>
      </c>
      <c r="N133" s="12">
        <f t="shared" si="1"/>
        <v>0.20833333333333334</v>
      </c>
      <c r="O133" s="12">
        <f t="shared" si="1"/>
        <v>0.26984126984126983</v>
      </c>
      <c r="P133" s="12">
        <f t="shared" si="1"/>
        <v>0.34285714285714286</v>
      </c>
      <c r="Q133" s="12">
        <f t="shared" si="1"/>
        <v>0</v>
      </c>
      <c r="R133" s="12">
        <f t="shared" si="1"/>
        <v>0.1388888888888889</v>
      </c>
      <c r="S133" s="12">
        <f t="shared" si="1"/>
        <v>0.46031746031746029</v>
      </c>
      <c r="T133" s="12">
        <f t="shared" si="1"/>
        <v>0.47826086956521741</v>
      </c>
      <c r="U133" s="12">
        <f t="shared" si="1"/>
        <v>0.13953488372093023</v>
      </c>
      <c r="V133" s="12">
        <f t="shared" si="1"/>
        <v>0.14285714285714285</v>
      </c>
      <c r="W133" s="12">
        <f t="shared" si="1"/>
        <v>0.32857142857142857</v>
      </c>
      <c r="X133" s="12">
        <f t="shared" si="1"/>
        <v>0.32500000000000001</v>
      </c>
      <c r="Y133" s="12">
        <f t="shared" si="1"/>
        <v>0.3392857142857143</v>
      </c>
      <c r="Z133" s="12">
        <f t="shared" si="1"/>
        <v>0.29473684210526313</v>
      </c>
      <c r="AA133" s="12">
        <f t="shared" si="1"/>
        <v>0.28125</v>
      </c>
      <c r="AB133" s="12">
        <f t="shared" si="1"/>
        <v>0.43434343434343436</v>
      </c>
      <c r="AC133">
        <f>AC132/AC131</f>
        <v>0.27812630698452528</v>
      </c>
    </row>
    <row r="136" spans="2:29" x14ac:dyDescent="0.25">
      <c r="B136" t="s">
        <v>0</v>
      </c>
    </row>
    <row r="137" spans="2:29" x14ac:dyDescent="0.25">
      <c r="B137" t="s">
        <v>50</v>
      </c>
      <c r="C137" t="s">
        <v>23</v>
      </c>
      <c r="D137" t="s">
        <v>24</v>
      </c>
      <c r="E137" t="s">
        <v>32</v>
      </c>
      <c r="F137" t="s">
        <v>14</v>
      </c>
      <c r="G137" t="s">
        <v>33</v>
      </c>
      <c r="H137" t="s">
        <v>25</v>
      </c>
      <c r="I137" t="s">
        <v>34</v>
      </c>
      <c r="J137" t="s">
        <v>26</v>
      </c>
      <c r="K137" t="s">
        <v>18</v>
      </c>
      <c r="L137" t="s">
        <v>35</v>
      </c>
      <c r="M137" t="s">
        <v>19</v>
      </c>
      <c r="N137" t="s">
        <v>36</v>
      </c>
      <c r="O137" t="s">
        <v>37</v>
      </c>
      <c r="P137" t="s">
        <v>27</v>
      </c>
      <c r="Q137" t="s">
        <v>15</v>
      </c>
      <c r="R137" t="s">
        <v>20</v>
      </c>
      <c r="S137" t="s">
        <v>38</v>
      </c>
      <c r="T137" t="s">
        <v>39</v>
      </c>
      <c r="U137" t="s">
        <v>21</v>
      </c>
      <c r="V137" t="s">
        <v>40</v>
      </c>
      <c r="W137" t="s">
        <v>28</v>
      </c>
      <c r="X137" t="s">
        <v>29</v>
      </c>
      <c r="Y137" t="s">
        <v>16</v>
      </c>
      <c r="Z137" t="s">
        <v>41</v>
      </c>
      <c r="AA137" t="s">
        <v>42</v>
      </c>
      <c r="AB137" t="s">
        <v>30</v>
      </c>
    </row>
    <row r="138" spans="2:29" x14ac:dyDescent="0.25">
      <c r="B138" t="s">
        <v>23</v>
      </c>
      <c r="C138">
        <v>33</v>
      </c>
      <c r="D138">
        <v>9</v>
      </c>
      <c r="E138">
        <v>9</v>
      </c>
      <c r="F138" s="20">
        <v>8</v>
      </c>
      <c r="G138" s="20">
        <v>4</v>
      </c>
      <c r="H138">
        <v>11</v>
      </c>
      <c r="I138">
        <v>14</v>
      </c>
      <c r="J138">
        <v>11</v>
      </c>
      <c r="K138">
        <v>0</v>
      </c>
      <c r="L138">
        <v>2</v>
      </c>
      <c r="M138">
        <v>2</v>
      </c>
      <c r="N138">
        <v>5</v>
      </c>
      <c r="O138" s="20">
        <v>1</v>
      </c>
      <c r="P138">
        <v>7</v>
      </c>
      <c r="Q138">
        <v>6</v>
      </c>
      <c r="R138" s="20">
        <v>7</v>
      </c>
      <c r="S138">
        <v>4</v>
      </c>
      <c r="T138">
        <v>12</v>
      </c>
      <c r="U138">
        <v>4</v>
      </c>
      <c r="V138">
        <v>4</v>
      </c>
      <c r="W138">
        <v>15</v>
      </c>
      <c r="X138">
        <v>3</v>
      </c>
      <c r="Y138">
        <v>5</v>
      </c>
      <c r="Z138" s="20">
        <v>7</v>
      </c>
      <c r="AA138" s="20">
        <v>6</v>
      </c>
      <c r="AB138">
        <v>6</v>
      </c>
    </row>
    <row r="139" spans="2:29" x14ac:dyDescent="0.25">
      <c r="B139" t="s">
        <v>24</v>
      </c>
      <c r="C139">
        <v>4</v>
      </c>
      <c r="D139">
        <v>21</v>
      </c>
      <c r="E139">
        <v>10</v>
      </c>
      <c r="F139">
        <v>3</v>
      </c>
      <c r="G139">
        <v>6</v>
      </c>
      <c r="H139">
        <v>12</v>
      </c>
      <c r="I139">
        <v>11</v>
      </c>
      <c r="J139">
        <v>10</v>
      </c>
      <c r="K139">
        <v>4</v>
      </c>
      <c r="L139" s="20">
        <v>8</v>
      </c>
      <c r="M139">
        <v>9</v>
      </c>
      <c r="N139">
        <v>4</v>
      </c>
      <c r="O139">
        <v>4</v>
      </c>
      <c r="P139">
        <v>24</v>
      </c>
      <c r="Q139">
        <v>6</v>
      </c>
      <c r="R139">
        <v>10</v>
      </c>
      <c r="S139">
        <v>2</v>
      </c>
      <c r="T139">
        <v>6</v>
      </c>
      <c r="U139">
        <v>2</v>
      </c>
      <c r="V139" s="20">
        <v>2</v>
      </c>
      <c r="W139">
        <v>6</v>
      </c>
      <c r="X139">
        <v>4</v>
      </c>
      <c r="Y139">
        <v>6</v>
      </c>
      <c r="Z139">
        <v>2</v>
      </c>
      <c r="AA139">
        <v>7</v>
      </c>
      <c r="AB139">
        <v>4</v>
      </c>
    </row>
    <row r="140" spans="2:29" x14ac:dyDescent="0.25">
      <c r="B140" t="s">
        <v>32</v>
      </c>
      <c r="C140">
        <v>3</v>
      </c>
      <c r="D140">
        <v>8</v>
      </c>
      <c r="E140">
        <v>51</v>
      </c>
      <c r="F140">
        <v>3</v>
      </c>
      <c r="G140">
        <v>1</v>
      </c>
      <c r="H140">
        <v>4</v>
      </c>
      <c r="I140">
        <v>21</v>
      </c>
      <c r="J140">
        <v>9</v>
      </c>
      <c r="K140">
        <v>2</v>
      </c>
      <c r="L140">
        <v>4</v>
      </c>
      <c r="M140">
        <v>0</v>
      </c>
      <c r="N140">
        <v>11</v>
      </c>
      <c r="O140">
        <v>2</v>
      </c>
      <c r="P140">
        <v>3</v>
      </c>
      <c r="Q140">
        <v>17</v>
      </c>
      <c r="R140">
        <v>4</v>
      </c>
      <c r="S140">
        <v>2</v>
      </c>
      <c r="T140">
        <v>12</v>
      </c>
      <c r="U140" s="20">
        <v>22</v>
      </c>
      <c r="V140">
        <v>1</v>
      </c>
      <c r="W140">
        <v>0</v>
      </c>
      <c r="X140">
        <v>2</v>
      </c>
      <c r="Y140">
        <v>7</v>
      </c>
      <c r="Z140">
        <v>9</v>
      </c>
      <c r="AA140">
        <v>5</v>
      </c>
      <c r="AB140">
        <v>2</v>
      </c>
    </row>
    <row r="141" spans="2:29" x14ac:dyDescent="0.25">
      <c r="B141" t="s">
        <v>14</v>
      </c>
      <c r="C141" s="20">
        <v>5</v>
      </c>
      <c r="D141">
        <v>6</v>
      </c>
      <c r="E141">
        <v>10</v>
      </c>
      <c r="F141">
        <v>21</v>
      </c>
      <c r="G141">
        <v>5</v>
      </c>
      <c r="H141">
        <v>2</v>
      </c>
      <c r="I141">
        <v>15</v>
      </c>
      <c r="J141">
        <v>19</v>
      </c>
      <c r="K141">
        <v>3</v>
      </c>
      <c r="L141" s="20">
        <v>7</v>
      </c>
      <c r="M141">
        <v>5</v>
      </c>
      <c r="N141">
        <v>7</v>
      </c>
      <c r="O141">
        <v>5</v>
      </c>
      <c r="P141">
        <v>2</v>
      </c>
      <c r="Q141">
        <v>4</v>
      </c>
      <c r="R141" s="20">
        <v>2</v>
      </c>
      <c r="S141">
        <v>7</v>
      </c>
      <c r="T141">
        <v>15</v>
      </c>
      <c r="U141">
        <v>15</v>
      </c>
      <c r="V141">
        <v>1</v>
      </c>
      <c r="W141">
        <v>1</v>
      </c>
      <c r="X141">
        <v>5</v>
      </c>
      <c r="Y141">
        <v>4</v>
      </c>
      <c r="Z141">
        <v>13</v>
      </c>
      <c r="AA141">
        <v>13</v>
      </c>
      <c r="AB141">
        <v>2</v>
      </c>
    </row>
    <row r="142" spans="2:29" x14ac:dyDescent="0.25">
      <c r="B142" t="s">
        <v>33</v>
      </c>
      <c r="C142" s="20">
        <v>5</v>
      </c>
      <c r="D142">
        <v>17</v>
      </c>
      <c r="E142">
        <v>7</v>
      </c>
      <c r="F142">
        <v>7</v>
      </c>
      <c r="G142">
        <v>16</v>
      </c>
      <c r="H142">
        <v>11</v>
      </c>
      <c r="I142">
        <v>20</v>
      </c>
      <c r="J142">
        <v>14</v>
      </c>
      <c r="K142">
        <v>5</v>
      </c>
      <c r="L142">
        <v>2</v>
      </c>
      <c r="M142">
        <v>5</v>
      </c>
      <c r="N142">
        <v>6</v>
      </c>
      <c r="O142">
        <v>8</v>
      </c>
      <c r="P142">
        <v>14</v>
      </c>
      <c r="Q142">
        <v>12</v>
      </c>
      <c r="R142">
        <v>6</v>
      </c>
      <c r="S142">
        <v>4</v>
      </c>
      <c r="T142">
        <v>8</v>
      </c>
      <c r="U142">
        <v>6</v>
      </c>
      <c r="V142">
        <v>3</v>
      </c>
      <c r="W142">
        <v>10</v>
      </c>
      <c r="X142" s="20">
        <v>7</v>
      </c>
      <c r="Y142">
        <v>8</v>
      </c>
      <c r="Z142" s="20">
        <v>6</v>
      </c>
      <c r="AA142">
        <v>7</v>
      </c>
      <c r="AB142">
        <v>3</v>
      </c>
    </row>
    <row r="143" spans="2:29" x14ac:dyDescent="0.25">
      <c r="B143" t="s">
        <v>25</v>
      </c>
      <c r="C143">
        <v>7</v>
      </c>
      <c r="D143">
        <v>17</v>
      </c>
      <c r="E143">
        <v>5</v>
      </c>
      <c r="F143">
        <v>4</v>
      </c>
      <c r="G143">
        <v>4</v>
      </c>
      <c r="H143">
        <v>32</v>
      </c>
      <c r="I143">
        <v>7</v>
      </c>
      <c r="J143">
        <v>8</v>
      </c>
      <c r="K143">
        <v>9</v>
      </c>
      <c r="L143">
        <v>5</v>
      </c>
      <c r="M143">
        <v>8</v>
      </c>
      <c r="N143">
        <v>6</v>
      </c>
      <c r="O143">
        <v>6</v>
      </c>
      <c r="P143">
        <v>19</v>
      </c>
      <c r="Q143">
        <v>7</v>
      </c>
      <c r="R143">
        <v>3</v>
      </c>
      <c r="S143">
        <v>2</v>
      </c>
      <c r="T143">
        <v>8</v>
      </c>
      <c r="U143">
        <v>1</v>
      </c>
      <c r="V143">
        <v>4</v>
      </c>
      <c r="W143">
        <v>17</v>
      </c>
      <c r="X143">
        <v>2</v>
      </c>
      <c r="Y143">
        <v>5</v>
      </c>
      <c r="Z143">
        <v>4</v>
      </c>
      <c r="AA143">
        <v>3</v>
      </c>
      <c r="AB143">
        <v>3</v>
      </c>
    </row>
    <row r="144" spans="2:29" x14ac:dyDescent="0.25">
      <c r="B144" t="s">
        <v>34</v>
      </c>
      <c r="C144">
        <v>10</v>
      </c>
      <c r="D144">
        <v>6</v>
      </c>
      <c r="E144">
        <v>46</v>
      </c>
      <c r="F144">
        <v>7</v>
      </c>
      <c r="G144">
        <v>11</v>
      </c>
      <c r="H144">
        <v>4</v>
      </c>
      <c r="I144">
        <v>57</v>
      </c>
      <c r="J144">
        <v>12</v>
      </c>
      <c r="K144">
        <v>3</v>
      </c>
      <c r="L144" s="20">
        <v>10</v>
      </c>
      <c r="M144">
        <v>2</v>
      </c>
      <c r="N144">
        <v>13</v>
      </c>
      <c r="O144">
        <v>9</v>
      </c>
      <c r="P144">
        <v>8</v>
      </c>
      <c r="Q144">
        <v>13</v>
      </c>
      <c r="R144">
        <v>5</v>
      </c>
      <c r="S144">
        <v>7</v>
      </c>
      <c r="T144">
        <v>18</v>
      </c>
      <c r="U144">
        <v>24</v>
      </c>
      <c r="V144">
        <v>2</v>
      </c>
      <c r="W144">
        <v>9</v>
      </c>
      <c r="X144">
        <v>9</v>
      </c>
      <c r="Y144" s="20">
        <v>9</v>
      </c>
      <c r="Z144">
        <v>7</v>
      </c>
      <c r="AA144">
        <v>3</v>
      </c>
      <c r="AB144">
        <v>3</v>
      </c>
    </row>
    <row r="145" spans="2:28" x14ac:dyDescent="0.25">
      <c r="B145" t="s">
        <v>26</v>
      </c>
      <c r="C145">
        <v>2</v>
      </c>
      <c r="D145">
        <v>1</v>
      </c>
      <c r="E145">
        <v>6</v>
      </c>
      <c r="F145">
        <v>6</v>
      </c>
      <c r="G145">
        <v>2</v>
      </c>
      <c r="H145">
        <v>2</v>
      </c>
      <c r="I145">
        <v>6</v>
      </c>
      <c r="J145">
        <v>44</v>
      </c>
      <c r="K145">
        <v>2</v>
      </c>
      <c r="L145">
        <v>12</v>
      </c>
      <c r="M145">
        <v>3</v>
      </c>
      <c r="N145">
        <v>10</v>
      </c>
      <c r="O145">
        <v>0</v>
      </c>
      <c r="P145">
        <v>2</v>
      </c>
      <c r="Q145">
        <v>13</v>
      </c>
      <c r="R145">
        <v>2</v>
      </c>
      <c r="S145">
        <v>11</v>
      </c>
      <c r="T145" s="20">
        <v>19</v>
      </c>
      <c r="U145">
        <v>7</v>
      </c>
      <c r="V145">
        <v>2</v>
      </c>
      <c r="W145">
        <v>0</v>
      </c>
      <c r="X145">
        <v>7</v>
      </c>
      <c r="Y145">
        <v>4</v>
      </c>
      <c r="Z145">
        <v>8</v>
      </c>
      <c r="AA145">
        <v>12</v>
      </c>
      <c r="AB145">
        <v>5</v>
      </c>
    </row>
    <row r="146" spans="2:28" x14ac:dyDescent="0.25">
      <c r="B146" t="s">
        <v>18</v>
      </c>
      <c r="C146">
        <v>6</v>
      </c>
      <c r="D146">
        <v>15</v>
      </c>
      <c r="E146">
        <v>15</v>
      </c>
      <c r="F146">
        <v>6</v>
      </c>
      <c r="G146">
        <v>10</v>
      </c>
      <c r="H146">
        <v>11</v>
      </c>
      <c r="I146">
        <v>14</v>
      </c>
      <c r="J146">
        <v>16</v>
      </c>
      <c r="K146">
        <v>30</v>
      </c>
      <c r="L146">
        <v>3</v>
      </c>
      <c r="M146">
        <v>3</v>
      </c>
      <c r="N146">
        <v>9</v>
      </c>
      <c r="O146">
        <v>6</v>
      </c>
      <c r="P146">
        <v>17</v>
      </c>
      <c r="Q146">
        <v>3</v>
      </c>
      <c r="R146">
        <v>7</v>
      </c>
      <c r="S146">
        <v>1</v>
      </c>
      <c r="T146">
        <v>8</v>
      </c>
      <c r="U146">
        <v>1</v>
      </c>
      <c r="V146">
        <v>4</v>
      </c>
      <c r="W146" s="20">
        <v>6</v>
      </c>
      <c r="X146">
        <v>2</v>
      </c>
      <c r="Y146">
        <v>9</v>
      </c>
      <c r="Z146">
        <v>1</v>
      </c>
      <c r="AA146">
        <v>4</v>
      </c>
      <c r="AB146" s="20">
        <v>9</v>
      </c>
    </row>
    <row r="147" spans="2:28" x14ac:dyDescent="0.25">
      <c r="B147" t="s">
        <v>35</v>
      </c>
      <c r="C147">
        <v>4</v>
      </c>
      <c r="D147" s="20">
        <v>17</v>
      </c>
      <c r="E147">
        <v>10</v>
      </c>
      <c r="F147" s="20">
        <v>5</v>
      </c>
      <c r="G147">
        <v>9</v>
      </c>
      <c r="H147">
        <v>9</v>
      </c>
      <c r="I147" s="20">
        <v>8</v>
      </c>
      <c r="J147">
        <v>10</v>
      </c>
      <c r="K147">
        <v>6</v>
      </c>
      <c r="L147">
        <v>16</v>
      </c>
      <c r="M147">
        <v>17</v>
      </c>
      <c r="N147">
        <v>9</v>
      </c>
      <c r="O147">
        <v>6</v>
      </c>
      <c r="P147">
        <v>16</v>
      </c>
      <c r="Q147">
        <v>5</v>
      </c>
      <c r="R147" s="20">
        <v>11</v>
      </c>
      <c r="S147">
        <v>3</v>
      </c>
      <c r="T147">
        <v>5</v>
      </c>
      <c r="U147">
        <v>6</v>
      </c>
      <c r="V147">
        <v>5</v>
      </c>
      <c r="W147">
        <v>8</v>
      </c>
      <c r="X147">
        <v>3</v>
      </c>
      <c r="Y147">
        <v>6</v>
      </c>
      <c r="Z147">
        <v>6</v>
      </c>
      <c r="AA147">
        <v>5</v>
      </c>
      <c r="AB147">
        <v>2</v>
      </c>
    </row>
    <row r="148" spans="2:28" x14ac:dyDescent="0.25">
      <c r="B148" t="s">
        <v>19</v>
      </c>
      <c r="C148">
        <v>4</v>
      </c>
      <c r="D148">
        <v>16</v>
      </c>
      <c r="E148">
        <v>5</v>
      </c>
      <c r="F148">
        <v>5</v>
      </c>
      <c r="G148">
        <v>9</v>
      </c>
      <c r="H148">
        <v>7</v>
      </c>
      <c r="I148">
        <v>13</v>
      </c>
      <c r="J148">
        <v>5</v>
      </c>
      <c r="K148">
        <v>7</v>
      </c>
      <c r="L148">
        <v>11</v>
      </c>
      <c r="M148">
        <v>14</v>
      </c>
      <c r="N148">
        <v>4</v>
      </c>
      <c r="O148">
        <v>5</v>
      </c>
      <c r="P148" s="20">
        <v>47</v>
      </c>
      <c r="Q148">
        <v>10</v>
      </c>
      <c r="R148">
        <v>4</v>
      </c>
      <c r="S148">
        <v>3</v>
      </c>
      <c r="T148">
        <v>2</v>
      </c>
      <c r="U148">
        <v>5</v>
      </c>
      <c r="V148">
        <v>3</v>
      </c>
      <c r="W148">
        <v>3</v>
      </c>
      <c r="X148">
        <v>2</v>
      </c>
      <c r="Y148">
        <v>0</v>
      </c>
      <c r="Z148">
        <v>1</v>
      </c>
      <c r="AA148">
        <v>7</v>
      </c>
      <c r="AB148">
        <v>2</v>
      </c>
    </row>
    <row r="149" spans="2:28" x14ac:dyDescent="0.25">
      <c r="B149" t="s">
        <v>36</v>
      </c>
      <c r="C149">
        <v>4</v>
      </c>
      <c r="D149">
        <v>3</v>
      </c>
      <c r="E149">
        <v>24</v>
      </c>
      <c r="F149">
        <v>3</v>
      </c>
      <c r="G149">
        <v>5</v>
      </c>
      <c r="H149">
        <v>2</v>
      </c>
      <c r="I149">
        <v>19</v>
      </c>
      <c r="J149">
        <v>17</v>
      </c>
      <c r="K149">
        <v>3</v>
      </c>
      <c r="L149">
        <v>3</v>
      </c>
      <c r="M149">
        <v>2</v>
      </c>
      <c r="N149">
        <v>20</v>
      </c>
      <c r="O149" s="20">
        <v>5</v>
      </c>
      <c r="P149">
        <v>3</v>
      </c>
      <c r="Q149">
        <v>12</v>
      </c>
      <c r="R149">
        <v>3</v>
      </c>
      <c r="S149">
        <v>6</v>
      </c>
      <c r="T149">
        <v>12</v>
      </c>
      <c r="U149">
        <v>9</v>
      </c>
      <c r="V149">
        <v>2</v>
      </c>
      <c r="W149">
        <v>1</v>
      </c>
      <c r="X149">
        <v>3</v>
      </c>
      <c r="Y149">
        <v>2</v>
      </c>
      <c r="Z149">
        <v>6</v>
      </c>
      <c r="AA149" s="20">
        <v>10</v>
      </c>
      <c r="AB149">
        <v>5</v>
      </c>
    </row>
    <row r="150" spans="2:28" x14ac:dyDescent="0.25">
      <c r="B150" t="s">
        <v>37</v>
      </c>
      <c r="C150" s="20">
        <v>2</v>
      </c>
      <c r="D150">
        <v>17</v>
      </c>
      <c r="E150">
        <v>15</v>
      </c>
      <c r="F150">
        <v>6</v>
      </c>
      <c r="G150">
        <v>13</v>
      </c>
      <c r="H150">
        <v>10</v>
      </c>
      <c r="I150">
        <v>11</v>
      </c>
      <c r="J150">
        <v>6</v>
      </c>
      <c r="K150">
        <v>2</v>
      </c>
      <c r="L150">
        <v>4</v>
      </c>
      <c r="M150">
        <v>3</v>
      </c>
      <c r="N150" s="20">
        <v>9</v>
      </c>
      <c r="O150">
        <v>30</v>
      </c>
      <c r="P150">
        <v>12</v>
      </c>
      <c r="Q150">
        <v>14</v>
      </c>
      <c r="R150">
        <v>8</v>
      </c>
      <c r="S150">
        <v>6</v>
      </c>
      <c r="T150">
        <v>6</v>
      </c>
      <c r="U150">
        <v>6</v>
      </c>
      <c r="V150">
        <v>1</v>
      </c>
      <c r="W150">
        <v>6</v>
      </c>
      <c r="X150">
        <v>0</v>
      </c>
      <c r="Y150">
        <v>3</v>
      </c>
      <c r="Z150" s="20">
        <v>7</v>
      </c>
      <c r="AA150" s="20">
        <v>3</v>
      </c>
      <c r="AB150">
        <v>2</v>
      </c>
    </row>
    <row r="151" spans="2:28" x14ac:dyDescent="0.25">
      <c r="B151" t="s">
        <v>27</v>
      </c>
      <c r="C151">
        <v>3</v>
      </c>
      <c r="D151">
        <v>17</v>
      </c>
      <c r="E151">
        <v>2</v>
      </c>
      <c r="F151">
        <v>1</v>
      </c>
      <c r="G151">
        <v>6</v>
      </c>
      <c r="H151">
        <v>11</v>
      </c>
      <c r="I151">
        <v>8</v>
      </c>
      <c r="J151">
        <v>8</v>
      </c>
      <c r="K151">
        <v>8</v>
      </c>
      <c r="L151">
        <v>9</v>
      </c>
      <c r="M151" s="20">
        <v>10</v>
      </c>
      <c r="N151">
        <v>2</v>
      </c>
      <c r="O151">
        <v>2</v>
      </c>
      <c r="P151">
        <v>99</v>
      </c>
      <c r="Q151">
        <v>2</v>
      </c>
      <c r="R151">
        <v>10</v>
      </c>
      <c r="S151">
        <v>0</v>
      </c>
      <c r="T151">
        <v>2</v>
      </c>
      <c r="U151">
        <v>0</v>
      </c>
      <c r="V151">
        <v>5</v>
      </c>
      <c r="W151">
        <v>6</v>
      </c>
      <c r="X151">
        <v>1</v>
      </c>
      <c r="Y151">
        <v>3</v>
      </c>
      <c r="Z151">
        <v>0</v>
      </c>
      <c r="AA151">
        <v>2</v>
      </c>
      <c r="AB151">
        <v>2</v>
      </c>
    </row>
    <row r="152" spans="2:28" x14ac:dyDescent="0.25">
      <c r="B152" t="s">
        <v>15</v>
      </c>
      <c r="C152">
        <v>2</v>
      </c>
      <c r="D152">
        <v>1</v>
      </c>
      <c r="E152">
        <v>16</v>
      </c>
      <c r="F152">
        <v>6</v>
      </c>
      <c r="G152">
        <v>6</v>
      </c>
      <c r="H152">
        <v>0</v>
      </c>
      <c r="I152">
        <v>13</v>
      </c>
      <c r="J152">
        <v>5</v>
      </c>
      <c r="K152">
        <v>4</v>
      </c>
      <c r="L152">
        <v>4</v>
      </c>
      <c r="M152">
        <v>1</v>
      </c>
      <c r="N152">
        <v>4</v>
      </c>
      <c r="O152">
        <v>9</v>
      </c>
      <c r="P152">
        <v>1</v>
      </c>
      <c r="Q152">
        <v>130</v>
      </c>
      <c r="R152">
        <v>1</v>
      </c>
      <c r="S152">
        <v>3</v>
      </c>
      <c r="T152">
        <v>3</v>
      </c>
      <c r="U152">
        <v>2</v>
      </c>
      <c r="V152">
        <v>1</v>
      </c>
      <c r="W152">
        <v>1</v>
      </c>
      <c r="X152">
        <v>5</v>
      </c>
      <c r="Y152">
        <v>0</v>
      </c>
      <c r="Z152">
        <v>4</v>
      </c>
      <c r="AA152">
        <v>1</v>
      </c>
      <c r="AB152">
        <v>0</v>
      </c>
    </row>
    <row r="153" spans="2:28" x14ac:dyDescent="0.25">
      <c r="B153" t="s">
        <v>20</v>
      </c>
      <c r="C153" s="20">
        <v>10</v>
      </c>
      <c r="D153">
        <v>20</v>
      </c>
      <c r="E153">
        <v>5</v>
      </c>
      <c r="F153" s="20">
        <v>3</v>
      </c>
      <c r="G153">
        <v>5</v>
      </c>
      <c r="H153">
        <v>7</v>
      </c>
      <c r="I153">
        <v>9</v>
      </c>
      <c r="J153">
        <v>7</v>
      </c>
      <c r="K153">
        <v>5</v>
      </c>
      <c r="L153" s="20">
        <v>9</v>
      </c>
      <c r="M153">
        <v>7</v>
      </c>
      <c r="N153">
        <v>8</v>
      </c>
      <c r="O153">
        <v>5</v>
      </c>
      <c r="P153">
        <v>18</v>
      </c>
      <c r="Q153">
        <v>4</v>
      </c>
      <c r="R153">
        <v>16</v>
      </c>
      <c r="S153">
        <v>2</v>
      </c>
      <c r="T153">
        <v>7</v>
      </c>
      <c r="U153">
        <v>8</v>
      </c>
      <c r="V153">
        <v>2</v>
      </c>
      <c r="W153">
        <v>9</v>
      </c>
      <c r="X153">
        <v>2</v>
      </c>
      <c r="Y153">
        <v>11</v>
      </c>
      <c r="Z153">
        <v>3</v>
      </c>
      <c r="AA153" s="20">
        <v>8</v>
      </c>
      <c r="AB153">
        <v>1</v>
      </c>
    </row>
    <row r="154" spans="2:28" x14ac:dyDescent="0.25">
      <c r="B154" t="s">
        <v>38</v>
      </c>
      <c r="C154">
        <v>2</v>
      </c>
      <c r="D154">
        <v>6</v>
      </c>
      <c r="E154">
        <v>13</v>
      </c>
      <c r="F154">
        <v>8</v>
      </c>
      <c r="G154">
        <v>5</v>
      </c>
      <c r="H154">
        <v>2</v>
      </c>
      <c r="I154">
        <v>13</v>
      </c>
      <c r="J154">
        <v>29</v>
      </c>
      <c r="K154">
        <v>3</v>
      </c>
      <c r="L154">
        <v>7</v>
      </c>
      <c r="M154">
        <v>5</v>
      </c>
      <c r="N154">
        <v>8</v>
      </c>
      <c r="O154">
        <v>3</v>
      </c>
      <c r="P154">
        <v>4</v>
      </c>
      <c r="Q154">
        <v>9</v>
      </c>
      <c r="R154">
        <v>2</v>
      </c>
      <c r="S154">
        <v>24</v>
      </c>
      <c r="T154" s="20">
        <v>29</v>
      </c>
      <c r="U154">
        <v>9</v>
      </c>
      <c r="V154">
        <v>1</v>
      </c>
      <c r="W154">
        <v>0</v>
      </c>
      <c r="X154" s="20">
        <v>5</v>
      </c>
      <c r="Y154">
        <v>1</v>
      </c>
      <c r="Z154">
        <v>4</v>
      </c>
      <c r="AA154">
        <v>6</v>
      </c>
      <c r="AB154">
        <v>3</v>
      </c>
    </row>
    <row r="155" spans="2:28" x14ac:dyDescent="0.25">
      <c r="B155" t="s">
        <v>39</v>
      </c>
      <c r="C155">
        <v>3</v>
      </c>
      <c r="D155">
        <v>7</v>
      </c>
      <c r="E155">
        <v>14</v>
      </c>
      <c r="F155">
        <v>5</v>
      </c>
      <c r="G155">
        <v>7</v>
      </c>
      <c r="H155">
        <v>0</v>
      </c>
      <c r="I155">
        <v>16</v>
      </c>
      <c r="J155" s="20">
        <v>43</v>
      </c>
      <c r="K155">
        <v>6</v>
      </c>
      <c r="L155">
        <v>9</v>
      </c>
      <c r="M155">
        <v>1</v>
      </c>
      <c r="N155">
        <v>12</v>
      </c>
      <c r="O155">
        <v>2</v>
      </c>
      <c r="P155">
        <v>0</v>
      </c>
      <c r="Q155">
        <v>14</v>
      </c>
      <c r="R155">
        <v>1</v>
      </c>
      <c r="S155" s="20">
        <v>13</v>
      </c>
      <c r="T155">
        <v>29</v>
      </c>
      <c r="U155">
        <v>8</v>
      </c>
      <c r="V155">
        <v>3</v>
      </c>
      <c r="W155">
        <v>1</v>
      </c>
      <c r="X155">
        <v>6</v>
      </c>
      <c r="Y155">
        <v>2</v>
      </c>
      <c r="Z155">
        <v>4</v>
      </c>
      <c r="AA155">
        <v>7</v>
      </c>
      <c r="AB155">
        <v>2</v>
      </c>
    </row>
    <row r="156" spans="2:28" x14ac:dyDescent="0.25">
      <c r="B156" t="s">
        <v>21</v>
      </c>
      <c r="C156">
        <v>6</v>
      </c>
      <c r="D156">
        <v>5</v>
      </c>
      <c r="E156" s="20">
        <v>20</v>
      </c>
      <c r="F156">
        <v>2</v>
      </c>
      <c r="G156">
        <v>4</v>
      </c>
      <c r="H156">
        <v>0</v>
      </c>
      <c r="I156">
        <v>10</v>
      </c>
      <c r="J156">
        <v>17</v>
      </c>
      <c r="K156">
        <v>0</v>
      </c>
      <c r="L156">
        <v>2</v>
      </c>
      <c r="M156">
        <v>2</v>
      </c>
      <c r="N156">
        <v>14</v>
      </c>
      <c r="O156">
        <v>1</v>
      </c>
      <c r="P156">
        <v>0</v>
      </c>
      <c r="Q156">
        <v>4</v>
      </c>
      <c r="R156">
        <v>5</v>
      </c>
      <c r="S156">
        <v>5</v>
      </c>
      <c r="T156">
        <v>17</v>
      </c>
      <c r="U156">
        <v>38</v>
      </c>
      <c r="V156">
        <v>4</v>
      </c>
      <c r="W156">
        <v>3</v>
      </c>
      <c r="X156">
        <v>2</v>
      </c>
      <c r="Y156">
        <v>3</v>
      </c>
      <c r="Z156">
        <v>18</v>
      </c>
      <c r="AA156">
        <v>2</v>
      </c>
      <c r="AB156">
        <v>7</v>
      </c>
    </row>
    <row r="157" spans="2:28" x14ac:dyDescent="0.25">
      <c r="B157" t="s">
        <v>40</v>
      </c>
      <c r="C157">
        <v>2</v>
      </c>
      <c r="D157" s="20">
        <v>22</v>
      </c>
      <c r="E157">
        <v>7</v>
      </c>
      <c r="F157">
        <v>7</v>
      </c>
      <c r="G157">
        <v>11</v>
      </c>
      <c r="H157">
        <v>11</v>
      </c>
      <c r="I157">
        <v>7</v>
      </c>
      <c r="J157">
        <v>16</v>
      </c>
      <c r="K157">
        <v>5</v>
      </c>
      <c r="L157">
        <v>12</v>
      </c>
      <c r="M157">
        <v>8</v>
      </c>
      <c r="N157">
        <v>5</v>
      </c>
      <c r="O157">
        <v>4</v>
      </c>
      <c r="P157">
        <v>19</v>
      </c>
      <c r="Q157">
        <v>10</v>
      </c>
      <c r="R157">
        <v>7</v>
      </c>
      <c r="S157">
        <v>3</v>
      </c>
      <c r="T157">
        <v>6</v>
      </c>
      <c r="U157">
        <v>2</v>
      </c>
      <c r="V157">
        <v>7</v>
      </c>
      <c r="W157">
        <v>5</v>
      </c>
      <c r="X157">
        <v>4</v>
      </c>
      <c r="Y157">
        <v>4</v>
      </c>
      <c r="Z157">
        <v>3</v>
      </c>
      <c r="AA157">
        <v>8</v>
      </c>
      <c r="AB157">
        <v>3</v>
      </c>
    </row>
    <row r="158" spans="2:28" x14ac:dyDescent="0.25">
      <c r="B158" t="s">
        <v>28</v>
      </c>
      <c r="C158">
        <v>5</v>
      </c>
      <c r="D158">
        <v>17</v>
      </c>
      <c r="E158">
        <v>5</v>
      </c>
      <c r="F158">
        <v>2</v>
      </c>
      <c r="G158">
        <v>14</v>
      </c>
      <c r="H158">
        <v>7</v>
      </c>
      <c r="I158">
        <v>12</v>
      </c>
      <c r="J158">
        <v>9</v>
      </c>
      <c r="K158" s="20">
        <v>7</v>
      </c>
      <c r="L158">
        <v>6</v>
      </c>
      <c r="M158">
        <v>5</v>
      </c>
      <c r="N158">
        <v>10</v>
      </c>
      <c r="O158">
        <v>8</v>
      </c>
      <c r="P158">
        <v>26</v>
      </c>
      <c r="Q158">
        <v>1</v>
      </c>
      <c r="R158">
        <v>7</v>
      </c>
      <c r="S158">
        <v>2</v>
      </c>
      <c r="T158">
        <v>6</v>
      </c>
      <c r="U158">
        <v>1</v>
      </c>
      <c r="V158">
        <v>1</v>
      </c>
      <c r="W158">
        <v>47</v>
      </c>
      <c r="X158">
        <v>6</v>
      </c>
      <c r="Y158">
        <v>5</v>
      </c>
      <c r="Z158">
        <v>2</v>
      </c>
      <c r="AA158">
        <v>4</v>
      </c>
      <c r="AB158" s="20">
        <v>2</v>
      </c>
    </row>
    <row r="159" spans="2:28" x14ac:dyDescent="0.25">
      <c r="B159" t="s">
        <v>29</v>
      </c>
      <c r="C159">
        <v>11</v>
      </c>
      <c r="D159">
        <v>6</v>
      </c>
      <c r="E159">
        <v>11</v>
      </c>
      <c r="F159">
        <v>6</v>
      </c>
      <c r="G159" s="20">
        <v>11</v>
      </c>
      <c r="H159">
        <v>3</v>
      </c>
      <c r="I159">
        <v>22</v>
      </c>
      <c r="J159">
        <v>20</v>
      </c>
      <c r="K159">
        <v>5</v>
      </c>
      <c r="L159">
        <v>7</v>
      </c>
      <c r="M159">
        <v>2</v>
      </c>
      <c r="N159">
        <v>8</v>
      </c>
      <c r="O159">
        <v>5</v>
      </c>
      <c r="P159">
        <v>2</v>
      </c>
      <c r="Q159">
        <v>14</v>
      </c>
      <c r="R159">
        <v>2</v>
      </c>
      <c r="S159" s="20">
        <v>10</v>
      </c>
      <c r="T159">
        <v>8</v>
      </c>
      <c r="U159">
        <v>3</v>
      </c>
      <c r="V159">
        <v>6</v>
      </c>
      <c r="W159">
        <v>1</v>
      </c>
      <c r="X159">
        <v>22</v>
      </c>
      <c r="Y159">
        <v>5</v>
      </c>
      <c r="Z159" s="20">
        <v>15</v>
      </c>
      <c r="AA159">
        <v>8</v>
      </c>
      <c r="AB159">
        <v>3</v>
      </c>
    </row>
    <row r="160" spans="2:28" x14ac:dyDescent="0.25">
      <c r="B160" t="s">
        <v>16</v>
      </c>
      <c r="C160">
        <v>3</v>
      </c>
      <c r="D160">
        <v>6</v>
      </c>
      <c r="E160">
        <v>13</v>
      </c>
      <c r="F160">
        <v>3</v>
      </c>
      <c r="G160">
        <v>6</v>
      </c>
      <c r="H160">
        <v>8</v>
      </c>
      <c r="I160" s="20">
        <v>20</v>
      </c>
      <c r="J160">
        <v>8</v>
      </c>
      <c r="K160">
        <v>3</v>
      </c>
      <c r="L160">
        <v>2</v>
      </c>
      <c r="M160">
        <v>4</v>
      </c>
      <c r="N160">
        <v>7</v>
      </c>
      <c r="O160">
        <v>4</v>
      </c>
      <c r="P160">
        <v>4</v>
      </c>
      <c r="Q160">
        <v>8</v>
      </c>
      <c r="R160">
        <v>10</v>
      </c>
      <c r="S160">
        <v>0</v>
      </c>
      <c r="T160">
        <v>10</v>
      </c>
      <c r="U160">
        <v>5</v>
      </c>
      <c r="V160">
        <v>1</v>
      </c>
      <c r="W160">
        <v>7</v>
      </c>
      <c r="X160">
        <v>5</v>
      </c>
      <c r="Y160">
        <v>21</v>
      </c>
      <c r="Z160">
        <v>4</v>
      </c>
      <c r="AA160">
        <v>2</v>
      </c>
      <c r="AB160">
        <v>2</v>
      </c>
    </row>
    <row r="161" spans="2:29" x14ac:dyDescent="0.25">
      <c r="B161" t="s">
        <v>41</v>
      </c>
      <c r="C161" s="20">
        <v>6</v>
      </c>
      <c r="D161">
        <v>2</v>
      </c>
      <c r="E161">
        <v>14</v>
      </c>
      <c r="F161">
        <v>6</v>
      </c>
      <c r="G161" s="20">
        <v>5</v>
      </c>
      <c r="H161">
        <v>2</v>
      </c>
      <c r="I161">
        <v>25</v>
      </c>
      <c r="J161">
        <v>17</v>
      </c>
      <c r="K161">
        <v>2</v>
      </c>
      <c r="L161">
        <v>6</v>
      </c>
      <c r="M161">
        <v>3</v>
      </c>
      <c r="N161">
        <v>12</v>
      </c>
      <c r="O161" s="20">
        <v>7</v>
      </c>
      <c r="P161">
        <v>1</v>
      </c>
      <c r="Q161">
        <v>6</v>
      </c>
      <c r="R161">
        <v>1</v>
      </c>
      <c r="S161">
        <v>5</v>
      </c>
      <c r="T161">
        <v>9</v>
      </c>
      <c r="U161">
        <v>17</v>
      </c>
      <c r="V161">
        <v>4</v>
      </c>
      <c r="W161">
        <v>1</v>
      </c>
      <c r="X161" s="20">
        <v>7</v>
      </c>
      <c r="Y161">
        <v>2</v>
      </c>
      <c r="Z161">
        <v>17</v>
      </c>
      <c r="AA161">
        <v>9</v>
      </c>
      <c r="AB161">
        <v>2</v>
      </c>
    </row>
    <row r="162" spans="2:29" x14ac:dyDescent="0.25">
      <c r="B162" t="s">
        <v>42</v>
      </c>
      <c r="C162" s="20">
        <v>4</v>
      </c>
      <c r="D162">
        <v>1</v>
      </c>
      <c r="E162">
        <v>15</v>
      </c>
      <c r="F162">
        <v>5</v>
      </c>
      <c r="G162">
        <v>3</v>
      </c>
      <c r="H162">
        <v>2</v>
      </c>
      <c r="I162">
        <v>11</v>
      </c>
      <c r="J162">
        <v>23</v>
      </c>
      <c r="K162">
        <v>3</v>
      </c>
      <c r="L162">
        <v>6</v>
      </c>
      <c r="M162">
        <v>1</v>
      </c>
      <c r="N162" s="20">
        <v>10</v>
      </c>
      <c r="O162" s="20">
        <v>4</v>
      </c>
      <c r="P162">
        <v>3</v>
      </c>
      <c r="Q162">
        <v>2</v>
      </c>
      <c r="R162" s="20">
        <v>6</v>
      </c>
      <c r="S162">
        <v>4</v>
      </c>
      <c r="T162">
        <v>20</v>
      </c>
      <c r="U162">
        <v>12</v>
      </c>
      <c r="V162">
        <v>4</v>
      </c>
      <c r="W162">
        <v>0</v>
      </c>
      <c r="X162">
        <v>8</v>
      </c>
      <c r="Y162">
        <v>3</v>
      </c>
      <c r="Z162">
        <v>8</v>
      </c>
      <c r="AA162">
        <v>32</v>
      </c>
      <c r="AB162">
        <v>1</v>
      </c>
    </row>
    <row r="163" spans="2:29" x14ac:dyDescent="0.25">
      <c r="B163" t="s">
        <v>30</v>
      </c>
      <c r="C163">
        <v>10</v>
      </c>
      <c r="D163">
        <v>11</v>
      </c>
      <c r="E163">
        <v>8</v>
      </c>
      <c r="F163">
        <v>6</v>
      </c>
      <c r="G163">
        <v>7</v>
      </c>
      <c r="H163">
        <v>12</v>
      </c>
      <c r="I163">
        <v>9</v>
      </c>
      <c r="J163">
        <v>16</v>
      </c>
      <c r="K163" s="20">
        <v>8</v>
      </c>
      <c r="L163">
        <v>8</v>
      </c>
      <c r="M163">
        <v>6</v>
      </c>
      <c r="N163">
        <v>12</v>
      </c>
      <c r="O163">
        <v>3</v>
      </c>
      <c r="P163">
        <v>6</v>
      </c>
      <c r="Q163">
        <v>4</v>
      </c>
      <c r="R163">
        <v>3</v>
      </c>
      <c r="S163">
        <v>5</v>
      </c>
      <c r="T163">
        <v>8</v>
      </c>
      <c r="U163">
        <v>4</v>
      </c>
      <c r="V163">
        <v>4</v>
      </c>
      <c r="W163" s="20">
        <v>9</v>
      </c>
      <c r="X163">
        <v>6</v>
      </c>
      <c r="Y163">
        <v>10</v>
      </c>
      <c r="Z163">
        <v>2</v>
      </c>
      <c r="AA163">
        <v>9</v>
      </c>
      <c r="AB163">
        <v>15</v>
      </c>
    </row>
    <row r="164" spans="2:29" x14ac:dyDescent="0.25">
      <c r="B164" t="s">
        <v>95</v>
      </c>
      <c r="C164">
        <f>SUM(C138:C163)</f>
        <v>156</v>
      </c>
      <c r="D164">
        <f>SUM(D138,D140:D163)</f>
        <v>253</v>
      </c>
      <c r="E164">
        <f>SUM(E138:E139,E141:E163)</f>
        <v>305</v>
      </c>
      <c r="F164">
        <f>SUM(F138:F140,F142:F163)</f>
        <v>123</v>
      </c>
      <c r="G164">
        <f>SUM(G138:G141,G143:G163)</f>
        <v>169</v>
      </c>
      <c r="H164">
        <f>SUM(H138:H142,H144:H163)</f>
        <v>150</v>
      </c>
      <c r="I164">
        <f>SUM(I138:I143,I145:I163)</f>
        <v>334</v>
      </c>
      <c r="J164">
        <f>SUM(J138:J144,J146:J163)</f>
        <v>355</v>
      </c>
      <c r="K164">
        <f>SUM(K138:K145,K147:K163)</f>
        <v>105</v>
      </c>
      <c r="L164">
        <f>SUM(L138:L146,L148:L163)</f>
        <v>158</v>
      </c>
      <c r="M164">
        <f>SUM(M138:M147,M149:M163)</f>
        <v>114</v>
      </c>
      <c r="N164">
        <f>SUM(N138:N148,N150:N163)</f>
        <v>205</v>
      </c>
      <c r="O164">
        <f>SUM(O138:O149,O151:O163)</f>
        <v>114</v>
      </c>
      <c r="P164">
        <f>SUM(P138:P150,P152:P163)</f>
        <v>258</v>
      </c>
      <c r="Q164">
        <f>SUM(Q138:Q151,Q153:Q163)</f>
        <v>200</v>
      </c>
      <c r="R164">
        <f>SUM(R138:R152,R154:R163)</f>
        <v>127</v>
      </c>
      <c r="S164">
        <f>SUM(S138:S153,S155:S163)</f>
        <v>110</v>
      </c>
      <c r="T164">
        <f>SUM(T138:T154,T156:T163)</f>
        <v>256</v>
      </c>
      <c r="U164">
        <f>SUM(U138:U155,U157:U163)</f>
        <v>179</v>
      </c>
      <c r="V164">
        <f>SUM(V138:V156,V158:V163)</f>
        <v>70</v>
      </c>
      <c r="W164">
        <f>SUM(W138:W157,W159:W163)</f>
        <v>125</v>
      </c>
      <c r="X164">
        <f>SUM(X138:X158,X160:X163)</f>
        <v>106</v>
      </c>
      <c r="Y164">
        <f>SUM(Y138:Y159,Y161:Y163)</f>
        <v>117</v>
      </c>
      <c r="Z164">
        <f>SUM(Z138:Z160,Z162:Z163)</f>
        <v>144</v>
      </c>
      <c r="AA164">
        <f>SUM(AA138:AA161,AA163)</f>
        <v>151</v>
      </c>
      <c r="AB164">
        <f>SUM(AB138,AB139:AB162)</f>
        <v>76</v>
      </c>
      <c r="AC164">
        <f>SUM(C164:AB164)</f>
        <v>4460</v>
      </c>
    </row>
    <row r="165" spans="2:29" x14ac:dyDescent="0.25">
      <c r="B165" t="s">
        <v>96</v>
      </c>
      <c r="C165">
        <f>SUM(C141,C142,C150,C153,C161:C162)</f>
        <v>32</v>
      </c>
      <c r="D165">
        <f>SUM(D147,D157)</f>
        <v>39</v>
      </c>
      <c r="E165">
        <f>SUM(E156)</f>
        <v>20</v>
      </c>
      <c r="F165">
        <f>F138+F147+F153</f>
        <v>16</v>
      </c>
      <c r="G165">
        <f>G138+G159+G161</f>
        <v>20</v>
      </c>
      <c r="H165">
        <f>0</f>
        <v>0</v>
      </c>
      <c r="I165">
        <f>I147+I160</f>
        <v>28</v>
      </c>
      <c r="J165">
        <f>J155</f>
        <v>43</v>
      </c>
      <c r="K165">
        <f>K163+K158</f>
        <v>15</v>
      </c>
      <c r="L165">
        <f>L153+L144+L141+L139</f>
        <v>34</v>
      </c>
      <c r="M165">
        <f>M151</f>
        <v>10</v>
      </c>
      <c r="N165">
        <f>N162+N150</f>
        <v>19</v>
      </c>
      <c r="O165">
        <f>O162+O161+O138+O149</f>
        <v>17</v>
      </c>
      <c r="P165">
        <f>P148</f>
        <v>47</v>
      </c>
      <c r="Q165">
        <f>0</f>
        <v>0</v>
      </c>
      <c r="R165">
        <f>R162+R147+R141+R138</f>
        <v>26</v>
      </c>
      <c r="S165">
        <f>S159+S155</f>
        <v>23</v>
      </c>
      <c r="T165">
        <f>T154+T145</f>
        <v>48</v>
      </c>
      <c r="U165">
        <f>U140</f>
        <v>22</v>
      </c>
      <c r="V165">
        <f>V139</f>
        <v>2</v>
      </c>
      <c r="W165">
        <f>W163+W146</f>
        <v>15</v>
      </c>
      <c r="X165">
        <f>X161+X154+X142</f>
        <v>19</v>
      </c>
      <c r="Y165">
        <f>Y144</f>
        <v>9</v>
      </c>
      <c r="Z165">
        <f>Z138+Z142+Z150+Z159</f>
        <v>35</v>
      </c>
      <c r="AA165">
        <f>AA138+AA149+AA150+AA153</f>
        <v>27</v>
      </c>
      <c r="AB165">
        <f>AB158+AB146</f>
        <v>11</v>
      </c>
      <c r="AC165">
        <f>SUM(C165:AB165)</f>
        <v>577</v>
      </c>
    </row>
    <row r="166" spans="2:29" x14ac:dyDescent="0.25">
      <c r="C166" s="12">
        <f>C165/C164</f>
        <v>0.20512820512820512</v>
      </c>
      <c r="D166" s="12">
        <f t="shared" ref="D166:AB166" si="2">D165/D164</f>
        <v>0.1541501976284585</v>
      </c>
      <c r="E166" s="12">
        <f t="shared" si="2"/>
        <v>6.5573770491803282E-2</v>
      </c>
      <c r="F166" s="12">
        <f t="shared" si="2"/>
        <v>0.13008130081300814</v>
      </c>
      <c r="G166" s="12">
        <f t="shared" si="2"/>
        <v>0.11834319526627218</v>
      </c>
      <c r="H166" s="12">
        <f t="shared" si="2"/>
        <v>0</v>
      </c>
      <c r="I166" s="12">
        <f t="shared" si="2"/>
        <v>8.3832335329341312E-2</v>
      </c>
      <c r="J166" s="12">
        <f t="shared" si="2"/>
        <v>0.12112676056338029</v>
      </c>
      <c r="K166" s="12">
        <f t="shared" si="2"/>
        <v>0.14285714285714285</v>
      </c>
      <c r="L166" s="12">
        <f t="shared" si="2"/>
        <v>0.21518987341772153</v>
      </c>
      <c r="M166" s="12">
        <f t="shared" si="2"/>
        <v>8.771929824561403E-2</v>
      </c>
      <c r="N166" s="12">
        <f t="shared" si="2"/>
        <v>9.2682926829268292E-2</v>
      </c>
      <c r="O166" s="12">
        <f t="shared" si="2"/>
        <v>0.14912280701754385</v>
      </c>
      <c r="P166" s="12">
        <f t="shared" si="2"/>
        <v>0.18217054263565891</v>
      </c>
      <c r="Q166" s="12">
        <f t="shared" si="2"/>
        <v>0</v>
      </c>
      <c r="R166" s="12">
        <f t="shared" si="2"/>
        <v>0.20472440944881889</v>
      </c>
      <c r="S166" s="12">
        <f t="shared" si="2"/>
        <v>0.20909090909090908</v>
      </c>
      <c r="T166" s="12">
        <f t="shared" si="2"/>
        <v>0.1875</v>
      </c>
      <c r="U166" s="12">
        <f t="shared" si="2"/>
        <v>0.12290502793296089</v>
      </c>
      <c r="V166" s="12">
        <f t="shared" si="2"/>
        <v>2.8571428571428571E-2</v>
      </c>
      <c r="W166" s="12">
        <f t="shared" si="2"/>
        <v>0.12</v>
      </c>
      <c r="X166" s="12">
        <f t="shared" si="2"/>
        <v>0.17924528301886791</v>
      </c>
      <c r="Y166" s="12">
        <f t="shared" si="2"/>
        <v>7.6923076923076927E-2</v>
      </c>
      <c r="Z166" s="12">
        <f t="shared" si="2"/>
        <v>0.24305555555555555</v>
      </c>
      <c r="AA166" s="12">
        <f t="shared" si="2"/>
        <v>0.17880794701986755</v>
      </c>
      <c r="AB166" s="12">
        <f t="shared" si="2"/>
        <v>0.14473684210526316</v>
      </c>
      <c r="AC166">
        <f>AC165/AC164</f>
        <v>0.12937219730941704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FD5D6A4-182A-45B8-9F15-CC493AAE1A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20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C105:AB130</xm:sqref>
        </x14:conditionalFormatting>
        <x14:conditionalFormatting xmlns:xm="http://schemas.microsoft.com/office/excel/2006/main">
          <x14:cfRule type="iconSet" priority="1" id="{99C32E8B-49CD-4DC1-9347-5B851E9F91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20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C138:AB163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F372-3469-48AE-9D4A-008323CB3802}">
  <dimension ref="A1:CJ158"/>
  <sheetViews>
    <sheetView zoomScaleNormal="100" workbookViewId="0">
      <selection activeCell="AF1" sqref="AF1:BF27"/>
    </sheetView>
  </sheetViews>
  <sheetFormatPr baseColWidth="10" defaultRowHeight="15" x14ac:dyDescent="0.25"/>
  <cols>
    <col min="1" max="1" width="14" bestFit="1" customWidth="1"/>
    <col min="2" max="2" width="11.28515625" customWidth="1"/>
    <col min="3" max="3" width="11.85546875" customWidth="1"/>
    <col min="4" max="4" width="12.28515625" customWidth="1"/>
    <col min="6" max="6" width="13.7109375" bestFit="1" customWidth="1"/>
    <col min="7" max="7" width="11.28515625" customWidth="1"/>
    <col min="8" max="8" width="8.42578125" customWidth="1"/>
    <col min="9" max="9" width="10.7109375" customWidth="1"/>
    <col min="10" max="10" width="4" bestFit="1" customWidth="1"/>
    <col min="11" max="11" width="3.85546875" bestFit="1" customWidth="1"/>
    <col min="12" max="12" width="5.140625" bestFit="1" customWidth="1"/>
    <col min="13" max="13" width="4.28515625" bestFit="1" customWidth="1"/>
    <col min="15" max="15" width="13.85546875" bestFit="1" customWidth="1"/>
    <col min="16" max="16" width="11.28515625" customWidth="1"/>
    <col min="17" max="17" width="9.140625" bestFit="1" customWidth="1"/>
    <col min="18" max="18" width="10.7109375" customWidth="1"/>
    <col min="19" max="19" width="4.85546875" bestFit="1" customWidth="1"/>
    <col min="20" max="21" width="4" bestFit="1" customWidth="1"/>
    <col min="22" max="22" width="4.5703125" bestFit="1" customWidth="1"/>
    <col min="23" max="23" width="3.5703125" bestFit="1" customWidth="1"/>
    <col min="24" max="24" width="4" bestFit="1" customWidth="1"/>
    <col min="25" max="25" width="3.85546875" bestFit="1" customWidth="1"/>
    <col min="26" max="26" width="5.140625" bestFit="1" customWidth="1"/>
    <col min="27" max="27" width="5" bestFit="1" customWidth="1"/>
    <col min="28" max="28" width="4.42578125" bestFit="1" customWidth="1"/>
    <col min="29" max="29" width="4.28515625" bestFit="1" customWidth="1"/>
    <col min="30" max="30" width="4.85546875" bestFit="1" customWidth="1"/>
    <col min="32" max="32" width="11.42578125" customWidth="1"/>
    <col min="33" max="33" width="11.28515625" customWidth="1"/>
    <col min="34" max="34" width="8.42578125" customWidth="1"/>
    <col min="35" max="35" width="10.7109375" customWidth="1"/>
    <col min="36" max="46" width="5.28515625" bestFit="1" customWidth="1"/>
    <col min="47" max="47" width="6.28515625" bestFit="1" customWidth="1"/>
    <col min="48" max="51" width="5.28515625" bestFit="1" customWidth="1"/>
    <col min="52" max="52" width="4.7109375" bestFit="1" customWidth="1"/>
    <col min="53" max="53" width="9.28515625" customWidth="1"/>
    <col min="54" max="54" width="6.42578125" bestFit="1" customWidth="1"/>
    <col min="55" max="58" width="5.28515625" bestFit="1" customWidth="1"/>
    <col min="61" max="62" width="7.42578125" bestFit="1" customWidth="1"/>
    <col min="63" max="63" width="7.85546875" bestFit="1" customWidth="1"/>
    <col min="64" max="64" width="7.140625" bestFit="1" customWidth="1"/>
    <col min="65" max="65" width="6.7109375" bestFit="1" customWidth="1"/>
    <col min="66" max="67" width="7.42578125" bestFit="1" customWidth="1"/>
    <col min="68" max="68" width="7.85546875" bestFit="1" customWidth="1"/>
    <col min="69" max="69" width="7.42578125" bestFit="1" customWidth="1"/>
    <col min="70" max="71" width="6.7109375" bestFit="1" customWidth="1"/>
    <col min="72" max="72" width="7.140625" bestFit="1" customWidth="1"/>
    <col min="73" max="73" width="7.42578125" bestFit="1" customWidth="1"/>
    <col min="74" max="75" width="7.85546875" bestFit="1" customWidth="1"/>
    <col min="76" max="76" width="6.7109375" bestFit="1" customWidth="1"/>
    <col min="77" max="78" width="7.42578125" bestFit="1" customWidth="1"/>
    <col min="79" max="79" width="7.85546875" bestFit="1" customWidth="1"/>
    <col min="80" max="80" width="6.7109375" bestFit="1" customWidth="1"/>
    <col min="81" max="81" width="7.85546875" bestFit="1" customWidth="1"/>
    <col min="82" max="83" width="7.42578125" bestFit="1" customWidth="1"/>
    <col min="84" max="84" width="6.7109375" bestFit="1" customWidth="1"/>
    <col min="85" max="85" width="7.42578125" bestFit="1" customWidth="1"/>
    <col min="86" max="86" width="6.7109375" bestFit="1" customWidth="1"/>
  </cols>
  <sheetData>
    <row r="1" spans="1:88" x14ac:dyDescent="0.25">
      <c r="A1" t="s">
        <v>102</v>
      </c>
      <c r="B1" t="s">
        <v>14</v>
      </c>
      <c r="C1" t="s">
        <v>15</v>
      </c>
      <c r="D1" t="s">
        <v>16</v>
      </c>
      <c r="F1" t="s">
        <v>17</v>
      </c>
      <c r="G1" t="s">
        <v>14</v>
      </c>
      <c r="H1" t="s">
        <v>18</v>
      </c>
      <c r="I1" t="s">
        <v>19</v>
      </c>
      <c r="J1" t="s">
        <v>15</v>
      </c>
      <c r="K1" t="s">
        <v>20</v>
      </c>
      <c r="L1" t="s">
        <v>21</v>
      </c>
      <c r="M1" t="s">
        <v>16</v>
      </c>
      <c r="O1" t="s">
        <v>22</v>
      </c>
      <c r="P1" t="s">
        <v>23</v>
      </c>
      <c r="Q1" t="s">
        <v>24</v>
      </c>
      <c r="R1" t="s">
        <v>14</v>
      </c>
      <c r="S1" t="s">
        <v>25</v>
      </c>
      <c r="T1" t="s">
        <v>26</v>
      </c>
      <c r="U1" t="s">
        <v>18</v>
      </c>
      <c r="V1" t="s">
        <v>19</v>
      </c>
      <c r="W1" t="s">
        <v>27</v>
      </c>
      <c r="X1" t="s">
        <v>15</v>
      </c>
      <c r="Y1" t="s">
        <v>20</v>
      </c>
      <c r="Z1" t="s">
        <v>21</v>
      </c>
      <c r="AA1" t="s">
        <v>28</v>
      </c>
      <c r="AB1" t="s">
        <v>29</v>
      </c>
      <c r="AC1" t="s">
        <v>16</v>
      </c>
      <c r="AD1" t="s">
        <v>30</v>
      </c>
      <c r="AF1" t="s">
        <v>31</v>
      </c>
      <c r="AG1" t="s">
        <v>23</v>
      </c>
      <c r="AH1" t="s">
        <v>24</v>
      </c>
      <c r="AI1" t="s">
        <v>32</v>
      </c>
      <c r="AJ1" t="s">
        <v>14</v>
      </c>
      <c r="AK1" t="s">
        <v>33</v>
      </c>
      <c r="AL1" t="s">
        <v>25</v>
      </c>
      <c r="AM1" t="s">
        <v>34</v>
      </c>
      <c r="AN1" t="s">
        <v>26</v>
      </c>
      <c r="AO1" t="s">
        <v>18</v>
      </c>
      <c r="AP1" t="s">
        <v>35</v>
      </c>
      <c r="AQ1" t="s">
        <v>19</v>
      </c>
      <c r="AR1" t="s">
        <v>36</v>
      </c>
      <c r="AS1" t="s">
        <v>37</v>
      </c>
      <c r="AT1" t="s">
        <v>27</v>
      </c>
      <c r="AU1" t="s">
        <v>15</v>
      </c>
      <c r="AV1" t="s">
        <v>20</v>
      </c>
      <c r="AW1" t="s">
        <v>38</v>
      </c>
      <c r="AX1" t="s">
        <v>39</v>
      </c>
      <c r="AY1" t="s">
        <v>21</v>
      </c>
      <c r="AZ1" t="s">
        <v>40</v>
      </c>
      <c r="BA1" t="s">
        <v>28</v>
      </c>
      <c r="BB1" t="s">
        <v>29</v>
      </c>
      <c r="BC1" t="s">
        <v>16</v>
      </c>
      <c r="BD1" t="s">
        <v>41</v>
      </c>
      <c r="BE1" t="s">
        <v>42</v>
      </c>
      <c r="BF1" t="s">
        <v>30</v>
      </c>
      <c r="BH1" t="s">
        <v>31</v>
      </c>
      <c r="BI1" t="s">
        <v>23</v>
      </c>
      <c r="BJ1" t="s">
        <v>24</v>
      </c>
      <c r="BK1" t="s">
        <v>32</v>
      </c>
      <c r="BL1" t="s">
        <v>14</v>
      </c>
      <c r="BM1" t="s">
        <v>33</v>
      </c>
      <c r="BN1" t="s">
        <v>25</v>
      </c>
      <c r="BO1" t="s">
        <v>34</v>
      </c>
      <c r="BP1" t="s">
        <v>26</v>
      </c>
      <c r="BQ1" t="s">
        <v>18</v>
      </c>
      <c r="BR1" t="s">
        <v>35</v>
      </c>
      <c r="BS1" t="s">
        <v>19</v>
      </c>
      <c r="BT1" t="s">
        <v>36</v>
      </c>
      <c r="BU1" t="s">
        <v>37</v>
      </c>
      <c r="BV1" t="s">
        <v>27</v>
      </c>
      <c r="BW1" t="s">
        <v>15</v>
      </c>
      <c r="BX1" t="s">
        <v>20</v>
      </c>
      <c r="BY1" t="s">
        <v>38</v>
      </c>
      <c r="BZ1" t="s">
        <v>39</v>
      </c>
      <c r="CA1" t="s">
        <v>21</v>
      </c>
      <c r="CB1" t="s">
        <v>40</v>
      </c>
      <c r="CC1" t="s">
        <v>28</v>
      </c>
      <c r="CD1" t="s">
        <v>29</v>
      </c>
      <c r="CE1" t="s">
        <v>16</v>
      </c>
      <c r="CF1" t="s">
        <v>41</v>
      </c>
      <c r="CG1" t="s">
        <v>42</v>
      </c>
      <c r="CH1" t="s">
        <v>30</v>
      </c>
    </row>
    <row r="2" spans="1:88" x14ac:dyDescent="0.25">
      <c r="A2" t="s">
        <v>14</v>
      </c>
      <c r="B2">
        <v>95</v>
      </c>
      <c r="C2">
        <v>45</v>
      </c>
      <c r="D2">
        <v>56</v>
      </c>
      <c r="F2" t="s">
        <v>14</v>
      </c>
      <c r="G2">
        <v>65</v>
      </c>
      <c r="H2">
        <v>13</v>
      </c>
      <c r="I2">
        <v>14</v>
      </c>
      <c r="J2">
        <v>29</v>
      </c>
      <c r="K2">
        <v>19</v>
      </c>
      <c r="L2">
        <v>35</v>
      </c>
      <c r="M2">
        <v>17</v>
      </c>
      <c r="O2" t="s">
        <v>23</v>
      </c>
      <c r="P2">
        <v>41</v>
      </c>
      <c r="Q2">
        <v>10</v>
      </c>
      <c r="R2">
        <v>7</v>
      </c>
      <c r="S2">
        <v>10</v>
      </c>
      <c r="T2">
        <v>28</v>
      </c>
      <c r="U2">
        <v>7</v>
      </c>
      <c r="V2">
        <v>1</v>
      </c>
      <c r="W2">
        <v>7</v>
      </c>
      <c r="X2">
        <v>9</v>
      </c>
      <c r="Y2">
        <v>12</v>
      </c>
      <c r="Z2">
        <v>9</v>
      </c>
      <c r="AA2">
        <v>14</v>
      </c>
      <c r="AB2">
        <v>8</v>
      </c>
      <c r="AC2">
        <v>11</v>
      </c>
      <c r="AD2">
        <v>1</v>
      </c>
      <c r="AF2" t="s">
        <v>23</v>
      </c>
      <c r="AG2">
        <v>33</v>
      </c>
      <c r="AH2">
        <v>9</v>
      </c>
      <c r="AI2">
        <v>9</v>
      </c>
      <c r="AJ2">
        <v>8</v>
      </c>
      <c r="AK2">
        <v>4</v>
      </c>
      <c r="AL2">
        <v>11</v>
      </c>
      <c r="AM2">
        <v>14</v>
      </c>
      <c r="AN2">
        <v>11</v>
      </c>
      <c r="AO2">
        <v>0</v>
      </c>
      <c r="AP2">
        <v>2</v>
      </c>
      <c r="AQ2">
        <v>2</v>
      </c>
      <c r="AR2">
        <v>5</v>
      </c>
      <c r="AS2">
        <v>1</v>
      </c>
      <c r="AT2">
        <v>7</v>
      </c>
      <c r="AU2">
        <v>6</v>
      </c>
      <c r="AV2">
        <v>7</v>
      </c>
      <c r="AW2">
        <v>4</v>
      </c>
      <c r="AX2">
        <v>12</v>
      </c>
      <c r="AY2">
        <v>4</v>
      </c>
      <c r="AZ2">
        <v>4</v>
      </c>
      <c r="BA2">
        <v>15</v>
      </c>
      <c r="BB2">
        <v>3</v>
      </c>
      <c r="BC2">
        <v>5</v>
      </c>
      <c r="BD2">
        <v>7</v>
      </c>
      <c r="BE2">
        <v>6</v>
      </c>
      <c r="BF2">
        <v>6</v>
      </c>
      <c r="BH2" t="s">
        <v>23</v>
      </c>
      <c r="BI2" s="12">
        <f>AG2/$CI2</f>
        <v>0.16923076923076924</v>
      </c>
      <c r="BJ2" s="12">
        <f t="shared" ref="BJ2:CH2" si="0">AH2/$CI2</f>
        <v>4.6153846153846156E-2</v>
      </c>
      <c r="BK2" s="12">
        <f t="shared" si="0"/>
        <v>4.6153846153846156E-2</v>
      </c>
      <c r="BL2" s="12">
        <f t="shared" si="0"/>
        <v>4.1025641025641026E-2</v>
      </c>
      <c r="BM2" s="12">
        <f t="shared" si="0"/>
        <v>2.0512820512820513E-2</v>
      </c>
      <c r="BN2" s="12">
        <f t="shared" si="0"/>
        <v>5.6410256410256411E-2</v>
      </c>
      <c r="BO2" s="12">
        <f t="shared" si="0"/>
        <v>7.179487179487179E-2</v>
      </c>
      <c r="BP2" s="12">
        <f t="shared" si="0"/>
        <v>5.6410256410256411E-2</v>
      </c>
      <c r="BQ2" s="12">
        <f t="shared" si="0"/>
        <v>0</v>
      </c>
      <c r="BR2" s="12">
        <f t="shared" si="0"/>
        <v>1.0256410256410256E-2</v>
      </c>
      <c r="BS2" s="12">
        <f t="shared" si="0"/>
        <v>1.0256410256410256E-2</v>
      </c>
      <c r="BT2" s="12">
        <f t="shared" si="0"/>
        <v>2.564102564102564E-2</v>
      </c>
      <c r="BU2" s="12">
        <f t="shared" si="0"/>
        <v>5.1282051282051282E-3</v>
      </c>
      <c r="BV2" s="12">
        <f t="shared" si="0"/>
        <v>3.5897435897435895E-2</v>
      </c>
      <c r="BW2" s="12">
        <f t="shared" si="0"/>
        <v>3.0769230769230771E-2</v>
      </c>
      <c r="BX2" s="12">
        <f t="shared" si="0"/>
        <v>3.5897435897435895E-2</v>
      </c>
      <c r="BY2" s="12">
        <f t="shared" si="0"/>
        <v>2.0512820512820513E-2</v>
      </c>
      <c r="BZ2" s="12">
        <f t="shared" si="0"/>
        <v>6.1538461538461542E-2</v>
      </c>
      <c r="CA2" s="12">
        <f t="shared" si="0"/>
        <v>2.0512820512820513E-2</v>
      </c>
      <c r="CB2" s="12">
        <f t="shared" si="0"/>
        <v>2.0512820512820513E-2</v>
      </c>
      <c r="CC2" s="12">
        <f t="shared" si="0"/>
        <v>7.6923076923076927E-2</v>
      </c>
      <c r="CD2" s="12">
        <f t="shared" si="0"/>
        <v>1.5384615384615385E-2</v>
      </c>
      <c r="CE2" s="12">
        <f t="shared" si="0"/>
        <v>2.564102564102564E-2</v>
      </c>
      <c r="CF2" s="12">
        <f t="shared" si="0"/>
        <v>3.5897435897435895E-2</v>
      </c>
      <c r="CG2" s="12">
        <f t="shared" si="0"/>
        <v>3.0769230769230771E-2</v>
      </c>
      <c r="CH2" s="12">
        <f t="shared" si="0"/>
        <v>3.0769230769230771E-2</v>
      </c>
      <c r="CI2">
        <f>SUM(AG2:BF2)</f>
        <v>195</v>
      </c>
      <c r="CJ2">
        <f>SUM(BI2:CH2)</f>
        <v>1</v>
      </c>
    </row>
    <row r="3" spans="1:88" x14ac:dyDescent="0.25">
      <c r="A3" t="s">
        <v>15</v>
      </c>
      <c r="B3">
        <v>17</v>
      </c>
      <c r="C3">
        <v>185</v>
      </c>
      <c r="D3">
        <v>18</v>
      </c>
      <c r="F3" t="s">
        <v>18</v>
      </c>
      <c r="G3">
        <v>29</v>
      </c>
      <c r="H3">
        <v>89</v>
      </c>
      <c r="I3">
        <v>26</v>
      </c>
      <c r="J3">
        <v>9</v>
      </c>
      <c r="K3">
        <v>22</v>
      </c>
      <c r="L3">
        <v>6</v>
      </c>
      <c r="M3">
        <v>17</v>
      </c>
      <c r="O3" t="s">
        <v>24</v>
      </c>
      <c r="P3">
        <v>4</v>
      </c>
      <c r="Q3">
        <v>26</v>
      </c>
      <c r="R3">
        <v>6</v>
      </c>
      <c r="S3">
        <v>15</v>
      </c>
      <c r="T3">
        <v>19</v>
      </c>
      <c r="U3">
        <v>17</v>
      </c>
      <c r="V3">
        <v>17</v>
      </c>
      <c r="W3">
        <v>45</v>
      </c>
      <c r="X3">
        <v>6</v>
      </c>
      <c r="Y3">
        <v>12</v>
      </c>
      <c r="Z3">
        <v>14</v>
      </c>
      <c r="AA3">
        <v>10</v>
      </c>
      <c r="AB3">
        <v>10</v>
      </c>
      <c r="AC3">
        <v>7</v>
      </c>
      <c r="AD3">
        <v>9</v>
      </c>
      <c r="AF3" t="s">
        <v>24</v>
      </c>
      <c r="AG3">
        <v>4</v>
      </c>
      <c r="AH3">
        <v>21</v>
      </c>
      <c r="AI3">
        <v>10</v>
      </c>
      <c r="AJ3">
        <v>3</v>
      </c>
      <c r="AK3">
        <v>6</v>
      </c>
      <c r="AL3">
        <v>12</v>
      </c>
      <c r="AM3">
        <v>11</v>
      </c>
      <c r="AN3">
        <v>10</v>
      </c>
      <c r="AO3">
        <v>4</v>
      </c>
      <c r="AP3">
        <v>8</v>
      </c>
      <c r="AQ3">
        <v>9</v>
      </c>
      <c r="AR3">
        <v>4</v>
      </c>
      <c r="AS3">
        <v>4</v>
      </c>
      <c r="AT3">
        <v>24</v>
      </c>
      <c r="AU3">
        <v>6</v>
      </c>
      <c r="AV3">
        <v>10</v>
      </c>
      <c r="AW3">
        <v>2</v>
      </c>
      <c r="AX3">
        <v>6</v>
      </c>
      <c r="AY3">
        <v>2</v>
      </c>
      <c r="AZ3">
        <v>2</v>
      </c>
      <c r="BA3">
        <v>6</v>
      </c>
      <c r="BB3">
        <v>4</v>
      </c>
      <c r="BC3">
        <v>6</v>
      </c>
      <c r="BD3">
        <v>2</v>
      </c>
      <c r="BE3">
        <v>7</v>
      </c>
      <c r="BF3">
        <v>4</v>
      </c>
      <c r="BH3" t="s">
        <v>24</v>
      </c>
      <c r="BI3" s="12">
        <f t="shared" ref="BI3:BI27" si="1">AG3/$CI3</f>
        <v>2.1390374331550801E-2</v>
      </c>
      <c r="BJ3" s="12">
        <f t="shared" ref="BJ3:BJ27" si="2">AH3/$CI3</f>
        <v>0.11229946524064172</v>
      </c>
      <c r="BK3" s="12">
        <f t="shared" ref="BK3:BK27" si="3">AI3/$CI3</f>
        <v>5.3475935828877004E-2</v>
      </c>
      <c r="BL3" s="12">
        <f t="shared" ref="BL3:BL27" si="4">AJ3/$CI3</f>
        <v>1.6042780748663103E-2</v>
      </c>
      <c r="BM3" s="12">
        <f t="shared" ref="BM3:BM27" si="5">AK3/$CI3</f>
        <v>3.2085561497326207E-2</v>
      </c>
      <c r="BN3" s="12">
        <f t="shared" ref="BN3:BN27" si="6">AL3/$CI3</f>
        <v>6.4171122994652413E-2</v>
      </c>
      <c r="BO3" s="12">
        <f t="shared" ref="BO3:BO27" si="7">AM3/$CI3</f>
        <v>5.8823529411764705E-2</v>
      </c>
      <c r="BP3" s="12">
        <f t="shared" ref="BP3:BP27" si="8">AN3/$CI3</f>
        <v>5.3475935828877004E-2</v>
      </c>
      <c r="BQ3" s="12">
        <f t="shared" ref="BQ3:BQ27" si="9">AO3/$CI3</f>
        <v>2.1390374331550801E-2</v>
      </c>
      <c r="BR3" s="12">
        <f t="shared" ref="BR3:BR27" si="10">AP3/$CI3</f>
        <v>4.2780748663101602E-2</v>
      </c>
      <c r="BS3" s="12">
        <f t="shared" ref="BS3:BS27" si="11">AQ3/$CI3</f>
        <v>4.8128342245989303E-2</v>
      </c>
      <c r="BT3" s="12">
        <f t="shared" ref="BT3:BT27" si="12">AR3/$CI3</f>
        <v>2.1390374331550801E-2</v>
      </c>
      <c r="BU3" s="12">
        <f t="shared" ref="BU3:BU27" si="13">AS3/$CI3</f>
        <v>2.1390374331550801E-2</v>
      </c>
      <c r="BV3" s="12">
        <f t="shared" ref="BV3:BV27" si="14">AT3/$CI3</f>
        <v>0.12834224598930483</v>
      </c>
      <c r="BW3" s="12">
        <f t="shared" ref="BW3:BW27" si="15">AU3/$CI3</f>
        <v>3.2085561497326207E-2</v>
      </c>
      <c r="BX3" s="12">
        <f t="shared" ref="BX3:BX27" si="16">AV3/$CI3</f>
        <v>5.3475935828877004E-2</v>
      </c>
      <c r="BY3" s="12">
        <f t="shared" ref="BY3:BY27" si="17">AW3/$CI3</f>
        <v>1.06951871657754E-2</v>
      </c>
      <c r="BZ3" s="12">
        <f t="shared" ref="BZ3:BZ27" si="18">AX3/$CI3</f>
        <v>3.2085561497326207E-2</v>
      </c>
      <c r="CA3" s="12">
        <f t="shared" ref="CA3:CA27" si="19">AY3/$CI3</f>
        <v>1.06951871657754E-2</v>
      </c>
      <c r="CB3" s="12">
        <f t="shared" ref="CB3:CB27" si="20">AZ3/$CI3</f>
        <v>1.06951871657754E-2</v>
      </c>
      <c r="CC3" s="12">
        <f t="shared" ref="CC3:CC27" si="21">BA3/$CI3</f>
        <v>3.2085561497326207E-2</v>
      </c>
      <c r="CD3" s="12">
        <f t="shared" ref="CD3:CD27" si="22">BB3/$CI3</f>
        <v>2.1390374331550801E-2</v>
      </c>
      <c r="CE3" s="12">
        <f t="shared" ref="CE3:CE27" si="23">BC3/$CI3</f>
        <v>3.2085561497326207E-2</v>
      </c>
      <c r="CF3" s="12">
        <f t="shared" ref="CF3:CF27" si="24">BD3/$CI3</f>
        <v>1.06951871657754E-2</v>
      </c>
      <c r="CG3" s="12">
        <f t="shared" ref="CG3:CG27" si="25">BE3/$CI3</f>
        <v>3.7433155080213901E-2</v>
      </c>
      <c r="CH3" s="12">
        <f t="shared" ref="CH3:CH27" si="26">BF3/$CI3</f>
        <v>2.1390374331550801E-2</v>
      </c>
      <c r="CI3">
        <f t="shared" ref="CI3:CI27" si="27">SUM(AG3:BF3)</f>
        <v>187</v>
      </c>
    </row>
    <row r="4" spans="1:88" x14ac:dyDescent="0.25">
      <c r="A4" t="s">
        <v>16</v>
      </c>
      <c r="B4">
        <v>38</v>
      </c>
      <c r="C4">
        <v>22</v>
      </c>
      <c r="D4">
        <v>127</v>
      </c>
      <c r="F4" t="s">
        <v>19</v>
      </c>
      <c r="G4">
        <v>26</v>
      </c>
      <c r="H4">
        <v>31</v>
      </c>
      <c r="I4">
        <v>70</v>
      </c>
      <c r="J4">
        <v>22</v>
      </c>
      <c r="K4">
        <v>24</v>
      </c>
      <c r="L4">
        <v>12</v>
      </c>
      <c r="M4">
        <v>10</v>
      </c>
      <c r="O4" t="s">
        <v>14</v>
      </c>
      <c r="P4">
        <v>4</v>
      </c>
      <c r="Q4">
        <v>13</v>
      </c>
      <c r="R4">
        <v>37</v>
      </c>
      <c r="S4">
        <v>3</v>
      </c>
      <c r="T4">
        <v>45</v>
      </c>
      <c r="U4">
        <v>11</v>
      </c>
      <c r="V4">
        <v>8</v>
      </c>
      <c r="W4">
        <v>1</v>
      </c>
      <c r="X4">
        <v>19</v>
      </c>
      <c r="Y4">
        <v>6</v>
      </c>
      <c r="Z4">
        <v>22</v>
      </c>
      <c r="AA4">
        <v>1</v>
      </c>
      <c r="AB4">
        <v>13</v>
      </c>
      <c r="AC4">
        <v>7</v>
      </c>
      <c r="AD4">
        <v>7</v>
      </c>
      <c r="AF4" t="s">
        <v>32</v>
      </c>
      <c r="AG4">
        <v>3</v>
      </c>
      <c r="AH4">
        <v>8</v>
      </c>
      <c r="AI4">
        <v>51</v>
      </c>
      <c r="AJ4">
        <v>3</v>
      </c>
      <c r="AK4">
        <v>1</v>
      </c>
      <c r="AL4">
        <v>4</v>
      </c>
      <c r="AM4">
        <v>21</v>
      </c>
      <c r="AN4">
        <v>9</v>
      </c>
      <c r="AO4">
        <v>2</v>
      </c>
      <c r="AP4">
        <v>4</v>
      </c>
      <c r="AQ4">
        <v>0</v>
      </c>
      <c r="AR4">
        <v>11</v>
      </c>
      <c r="AS4">
        <v>2</v>
      </c>
      <c r="AT4">
        <v>3</v>
      </c>
      <c r="AU4">
        <v>17</v>
      </c>
      <c r="AV4">
        <v>4</v>
      </c>
      <c r="AW4">
        <v>2</v>
      </c>
      <c r="AX4">
        <v>12</v>
      </c>
      <c r="AY4">
        <v>22</v>
      </c>
      <c r="AZ4">
        <v>1</v>
      </c>
      <c r="BA4">
        <v>0</v>
      </c>
      <c r="BB4">
        <v>2</v>
      </c>
      <c r="BC4">
        <v>7</v>
      </c>
      <c r="BD4">
        <v>9</v>
      </c>
      <c r="BE4">
        <v>5</v>
      </c>
      <c r="BF4">
        <v>2</v>
      </c>
      <c r="BH4" t="s">
        <v>32</v>
      </c>
      <c r="BI4" s="12">
        <f t="shared" si="1"/>
        <v>1.4634146341463415E-2</v>
      </c>
      <c r="BJ4" s="12">
        <f t="shared" si="2"/>
        <v>3.9024390243902439E-2</v>
      </c>
      <c r="BK4" s="12">
        <f t="shared" si="3"/>
        <v>0.24878048780487805</v>
      </c>
      <c r="BL4" s="12">
        <f t="shared" si="4"/>
        <v>1.4634146341463415E-2</v>
      </c>
      <c r="BM4" s="12">
        <f t="shared" si="5"/>
        <v>4.8780487804878049E-3</v>
      </c>
      <c r="BN4" s="12">
        <f t="shared" si="6"/>
        <v>1.9512195121951219E-2</v>
      </c>
      <c r="BO4" s="12">
        <f t="shared" si="7"/>
        <v>0.1024390243902439</v>
      </c>
      <c r="BP4" s="12">
        <f t="shared" si="8"/>
        <v>4.3902439024390241E-2</v>
      </c>
      <c r="BQ4" s="12">
        <f t="shared" si="9"/>
        <v>9.7560975609756097E-3</v>
      </c>
      <c r="BR4" s="12">
        <f t="shared" si="10"/>
        <v>1.9512195121951219E-2</v>
      </c>
      <c r="BS4" s="12">
        <f t="shared" si="11"/>
        <v>0</v>
      </c>
      <c r="BT4" s="12">
        <f t="shared" si="12"/>
        <v>5.3658536585365853E-2</v>
      </c>
      <c r="BU4" s="12">
        <f t="shared" si="13"/>
        <v>9.7560975609756097E-3</v>
      </c>
      <c r="BV4" s="12">
        <f t="shared" si="14"/>
        <v>1.4634146341463415E-2</v>
      </c>
      <c r="BW4" s="12">
        <f t="shared" si="15"/>
        <v>8.2926829268292687E-2</v>
      </c>
      <c r="BX4" s="12">
        <f t="shared" si="16"/>
        <v>1.9512195121951219E-2</v>
      </c>
      <c r="BY4" s="12">
        <f t="shared" si="17"/>
        <v>9.7560975609756097E-3</v>
      </c>
      <c r="BZ4" s="12">
        <f t="shared" si="18"/>
        <v>5.8536585365853662E-2</v>
      </c>
      <c r="CA4" s="12">
        <f t="shared" si="19"/>
        <v>0.10731707317073171</v>
      </c>
      <c r="CB4" s="12">
        <f t="shared" si="20"/>
        <v>4.8780487804878049E-3</v>
      </c>
      <c r="CC4" s="12">
        <f t="shared" si="21"/>
        <v>0</v>
      </c>
      <c r="CD4" s="12">
        <f t="shared" si="22"/>
        <v>9.7560975609756097E-3</v>
      </c>
      <c r="CE4" s="12">
        <f t="shared" si="23"/>
        <v>3.4146341463414637E-2</v>
      </c>
      <c r="CF4" s="12">
        <f t="shared" si="24"/>
        <v>4.3902439024390241E-2</v>
      </c>
      <c r="CG4" s="12">
        <f t="shared" si="25"/>
        <v>2.4390243902439025E-2</v>
      </c>
      <c r="CH4" s="12">
        <f t="shared" si="26"/>
        <v>9.7560975609756097E-3</v>
      </c>
      <c r="CI4">
        <f t="shared" si="27"/>
        <v>205</v>
      </c>
    </row>
    <row r="5" spans="1:88" x14ac:dyDescent="0.25">
      <c r="F5" t="s">
        <v>15</v>
      </c>
      <c r="G5">
        <v>14</v>
      </c>
      <c r="H5">
        <v>14</v>
      </c>
      <c r="I5">
        <v>3</v>
      </c>
      <c r="J5">
        <v>171</v>
      </c>
      <c r="K5">
        <v>3</v>
      </c>
      <c r="L5">
        <v>8</v>
      </c>
      <c r="M5">
        <v>2</v>
      </c>
      <c r="O5" t="s">
        <v>25</v>
      </c>
      <c r="P5">
        <v>5</v>
      </c>
      <c r="Q5">
        <v>17</v>
      </c>
      <c r="R5">
        <v>4</v>
      </c>
      <c r="S5">
        <v>32</v>
      </c>
      <c r="T5">
        <v>19</v>
      </c>
      <c r="U5">
        <v>8</v>
      </c>
      <c r="V5">
        <v>7</v>
      </c>
      <c r="W5">
        <v>25</v>
      </c>
      <c r="X5">
        <v>19</v>
      </c>
      <c r="Y5">
        <v>4</v>
      </c>
      <c r="Z5">
        <v>8</v>
      </c>
      <c r="AA5">
        <v>17</v>
      </c>
      <c r="AB5">
        <v>3</v>
      </c>
      <c r="AC5">
        <v>3</v>
      </c>
      <c r="AD5">
        <v>6</v>
      </c>
      <c r="AF5" t="s">
        <v>14</v>
      </c>
      <c r="AG5">
        <v>5</v>
      </c>
      <c r="AH5">
        <v>6</v>
      </c>
      <c r="AI5">
        <v>10</v>
      </c>
      <c r="AJ5">
        <v>21</v>
      </c>
      <c r="AK5">
        <v>5</v>
      </c>
      <c r="AL5">
        <v>2</v>
      </c>
      <c r="AM5">
        <v>15</v>
      </c>
      <c r="AN5">
        <v>19</v>
      </c>
      <c r="AO5">
        <v>3</v>
      </c>
      <c r="AP5">
        <v>7</v>
      </c>
      <c r="AQ5">
        <v>5</v>
      </c>
      <c r="AR5">
        <v>7</v>
      </c>
      <c r="AS5">
        <v>5</v>
      </c>
      <c r="AT5">
        <v>2</v>
      </c>
      <c r="AU5">
        <v>4</v>
      </c>
      <c r="AV5">
        <v>2</v>
      </c>
      <c r="AW5">
        <v>7</v>
      </c>
      <c r="AX5">
        <v>15</v>
      </c>
      <c r="AY5">
        <v>15</v>
      </c>
      <c r="AZ5">
        <v>1</v>
      </c>
      <c r="BA5">
        <v>1</v>
      </c>
      <c r="BB5">
        <v>5</v>
      </c>
      <c r="BC5">
        <v>4</v>
      </c>
      <c r="BD5">
        <v>13</v>
      </c>
      <c r="BE5">
        <v>13</v>
      </c>
      <c r="BF5">
        <v>2</v>
      </c>
      <c r="BH5" t="s">
        <v>14</v>
      </c>
      <c r="BI5" s="12">
        <f t="shared" si="1"/>
        <v>2.5773195876288658E-2</v>
      </c>
      <c r="BJ5" s="12">
        <f t="shared" si="2"/>
        <v>3.0927835051546393E-2</v>
      </c>
      <c r="BK5" s="12">
        <f t="shared" si="3"/>
        <v>5.1546391752577317E-2</v>
      </c>
      <c r="BL5" s="12">
        <f t="shared" si="4"/>
        <v>0.10824742268041238</v>
      </c>
      <c r="BM5" s="12">
        <f t="shared" si="5"/>
        <v>2.5773195876288658E-2</v>
      </c>
      <c r="BN5" s="12">
        <f t="shared" si="6"/>
        <v>1.0309278350515464E-2</v>
      </c>
      <c r="BO5" s="12">
        <f t="shared" si="7"/>
        <v>7.7319587628865982E-2</v>
      </c>
      <c r="BP5" s="12">
        <f t="shared" si="8"/>
        <v>9.7938144329896906E-2</v>
      </c>
      <c r="BQ5" s="12">
        <f t="shared" si="9"/>
        <v>1.5463917525773196E-2</v>
      </c>
      <c r="BR5" s="12">
        <f t="shared" si="10"/>
        <v>3.608247422680412E-2</v>
      </c>
      <c r="BS5" s="12">
        <f t="shared" si="11"/>
        <v>2.5773195876288658E-2</v>
      </c>
      <c r="BT5" s="12">
        <f t="shared" si="12"/>
        <v>3.608247422680412E-2</v>
      </c>
      <c r="BU5" s="12">
        <f t="shared" si="13"/>
        <v>2.5773195876288658E-2</v>
      </c>
      <c r="BV5" s="12">
        <f t="shared" si="14"/>
        <v>1.0309278350515464E-2</v>
      </c>
      <c r="BW5" s="12">
        <f t="shared" si="15"/>
        <v>2.0618556701030927E-2</v>
      </c>
      <c r="BX5" s="12">
        <f t="shared" si="16"/>
        <v>1.0309278350515464E-2</v>
      </c>
      <c r="BY5" s="12">
        <f t="shared" si="17"/>
        <v>3.608247422680412E-2</v>
      </c>
      <c r="BZ5" s="12">
        <f t="shared" si="18"/>
        <v>7.7319587628865982E-2</v>
      </c>
      <c r="CA5" s="12">
        <f t="shared" si="19"/>
        <v>7.7319587628865982E-2</v>
      </c>
      <c r="CB5" s="12">
        <f t="shared" si="20"/>
        <v>5.1546391752577319E-3</v>
      </c>
      <c r="CC5" s="12">
        <f t="shared" si="21"/>
        <v>5.1546391752577319E-3</v>
      </c>
      <c r="CD5" s="12">
        <f t="shared" si="22"/>
        <v>2.5773195876288658E-2</v>
      </c>
      <c r="CE5" s="12">
        <f t="shared" si="23"/>
        <v>2.0618556701030927E-2</v>
      </c>
      <c r="CF5" s="12">
        <f t="shared" si="24"/>
        <v>6.7010309278350513E-2</v>
      </c>
      <c r="CG5" s="12">
        <f t="shared" si="25"/>
        <v>6.7010309278350513E-2</v>
      </c>
      <c r="CH5" s="12">
        <f t="shared" si="26"/>
        <v>1.0309278350515464E-2</v>
      </c>
      <c r="CI5">
        <f t="shared" si="27"/>
        <v>194</v>
      </c>
    </row>
    <row r="6" spans="1:88" x14ac:dyDescent="0.25">
      <c r="F6" t="s">
        <v>20</v>
      </c>
      <c r="G6">
        <v>18</v>
      </c>
      <c r="H6">
        <v>29</v>
      </c>
      <c r="I6">
        <v>27</v>
      </c>
      <c r="J6">
        <v>23</v>
      </c>
      <c r="K6">
        <v>46</v>
      </c>
      <c r="L6">
        <v>20</v>
      </c>
      <c r="M6">
        <v>26</v>
      </c>
      <c r="O6" t="s">
        <v>26</v>
      </c>
      <c r="P6">
        <v>6</v>
      </c>
      <c r="Q6">
        <v>6</v>
      </c>
      <c r="R6">
        <v>8</v>
      </c>
      <c r="S6">
        <v>2</v>
      </c>
      <c r="T6">
        <v>100</v>
      </c>
      <c r="U6">
        <v>4</v>
      </c>
      <c r="V6">
        <v>2</v>
      </c>
      <c r="W6">
        <v>8</v>
      </c>
      <c r="X6">
        <v>19</v>
      </c>
      <c r="Y6">
        <v>1</v>
      </c>
      <c r="Z6">
        <v>13</v>
      </c>
      <c r="AA6">
        <v>0</v>
      </c>
      <c r="AB6">
        <v>16</v>
      </c>
      <c r="AC6">
        <v>3</v>
      </c>
      <c r="AD6">
        <v>10</v>
      </c>
      <c r="AF6" t="s">
        <v>33</v>
      </c>
      <c r="AG6">
        <v>5</v>
      </c>
      <c r="AH6">
        <v>17</v>
      </c>
      <c r="AI6">
        <v>7</v>
      </c>
      <c r="AJ6">
        <v>7</v>
      </c>
      <c r="AK6">
        <v>16</v>
      </c>
      <c r="AL6">
        <v>11</v>
      </c>
      <c r="AM6">
        <v>20</v>
      </c>
      <c r="AN6">
        <v>14</v>
      </c>
      <c r="AO6">
        <v>5</v>
      </c>
      <c r="AP6">
        <v>2</v>
      </c>
      <c r="AQ6">
        <v>5</v>
      </c>
      <c r="AR6">
        <v>6</v>
      </c>
      <c r="AS6">
        <v>8</v>
      </c>
      <c r="AT6">
        <v>14</v>
      </c>
      <c r="AU6">
        <v>12</v>
      </c>
      <c r="AV6">
        <v>6</v>
      </c>
      <c r="AW6">
        <v>4</v>
      </c>
      <c r="AX6">
        <v>8</v>
      </c>
      <c r="AY6">
        <v>6</v>
      </c>
      <c r="AZ6">
        <v>3</v>
      </c>
      <c r="BA6">
        <v>10</v>
      </c>
      <c r="BB6">
        <v>7</v>
      </c>
      <c r="BC6">
        <v>8</v>
      </c>
      <c r="BD6">
        <v>6</v>
      </c>
      <c r="BE6">
        <v>7</v>
      </c>
      <c r="BF6">
        <v>3</v>
      </c>
      <c r="BH6" t="s">
        <v>33</v>
      </c>
      <c r="BI6" s="12">
        <f t="shared" si="1"/>
        <v>2.3041474654377881E-2</v>
      </c>
      <c r="BJ6" s="12">
        <f t="shared" si="2"/>
        <v>7.8341013824884786E-2</v>
      </c>
      <c r="BK6" s="12">
        <f t="shared" si="3"/>
        <v>3.2258064516129031E-2</v>
      </c>
      <c r="BL6" s="12">
        <f t="shared" si="4"/>
        <v>3.2258064516129031E-2</v>
      </c>
      <c r="BM6" s="12">
        <f t="shared" si="5"/>
        <v>7.3732718894009217E-2</v>
      </c>
      <c r="BN6" s="12">
        <f t="shared" si="6"/>
        <v>5.0691244239631339E-2</v>
      </c>
      <c r="BO6" s="12">
        <f t="shared" si="7"/>
        <v>9.2165898617511524E-2</v>
      </c>
      <c r="BP6" s="12">
        <f t="shared" si="8"/>
        <v>6.4516129032258063E-2</v>
      </c>
      <c r="BQ6" s="12">
        <f t="shared" si="9"/>
        <v>2.3041474654377881E-2</v>
      </c>
      <c r="BR6" s="12">
        <f t="shared" si="10"/>
        <v>9.2165898617511521E-3</v>
      </c>
      <c r="BS6" s="12">
        <f t="shared" si="11"/>
        <v>2.3041474654377881E-2</v>
      </c>
      <c r="BT6" s="12">
        <f t="shared" si="12"/>
        <v>2.7649769585253458E-2</v>
      </c>
      <c r="BU6" s="12">
        <f t="shared" si="13"/>
        <v>3.6866359447004608E-2</v>
      </c>
      <c r="BV6" s="12">
        <f t="shared" si="14"/>
        <v>6.4516129032258063E-2</v>
      </c>
      <c r="BW6" s="12">
        <f t="shared" si="15"/>
        <v>5.5299539170506916E-2</v>
      </c>
      <c r="BX6" s="12">
        <f t="shared" si="16"/>
        <v>2.7649769585253458E-2</v>
      </c>
      <c r="BY6" s="12">
        <f t="shared" si="17"/>
        <v>1.8433179723502304E-2</v>
      </c>
      <c r="BZ6" s="12">
        <f t="shared" si="18"/>
        <v>3.6866359447004608E-2</v>
      </c>
      <c r="CA6" s="12">
        <f t="shared" si="19"/>
        <v>2.7649769585253458E-2</v>
      </c>
      <c r="CB6" s="12">
        <f t="shared" si="20"/>
        <v>1.3824884792626729E-2</v>
      </c>
      <c r="CC6" s="12">
        <f t="shared" si="21"/>
        <v>4.6082949308755762E-2</v>
      </c>
      <c r="CD6" s="12">
        <f t="shared" si="22"/>
        <v>3.2258064516129031E-2</v>
      </c>
      <c r="CE6" s="12">
        <f t="shared" si="23"/>
        <v>3.6866359447004608E-2</v>
      </c>
      <c r="CF6" s="12">
        <f t="shared" si="24"/>
        <v>2.7649769585253458E-2</v>
      </c>
      <c r="CG6" s="12">
        <f t="shared" si="25"/>
        <v>3.2258064516129031E-2</v>
      </c>
      <c r="CH6" s="12">
        <f t="shared" si="26"/>
        <v>1.3824884792626729E-2</v>
      </c>
      <c r="CI6">
        <f t="shared" si="27"/>
        <v>217</v>
      </c>
    </row>
    <row r="7" spans="1:88" x14ac:dyDescent="0.25">
      <c r="F7" t="s">
        <v>21</v>
      </c>
      <c r="G7">
        <v>33</v>
      </c>
      <c r="H7">
        <v>10</v>
      </c>
      <c r="I7">
        <v>12</v>
      </c>
      <c r="J7">
        <v>8</v>
      </c>
      <c r="K7">
        <v>19</v>
      </c>
      <c r="L7">
        <v>103</v>
      </c>
      <c r="M7">
        <v>18</v>
      </c>
      <c r="O7" t="s">
        <v>18</v>
      </c>
      <c r="P7">
        <v>8</v>
      </c>
      <c r="Q7">
        <v>10</v>
      </c>
      <c r="R7">
        <v>8</v>
      </c>
      <c r="S7">
        <v>10</v>
      </c>
      <c r="T7">
        <v>14</v>
      </c>
      <c r="U7">
        <v>46</v>
      </c>
      <c r="V7">
        <v>16</v>
      </c>
      <c r="W7">
        <v>10</v>
      </c>
      <c r="X7">
        <v>11</v>
      </c>
      <c r="Y7">
        <v>9</v>
      </c>
      <c r="Z7">
        <v>4</v>
      </c>
      <c r="AA7">
        <v>8</v>
      </c>
      <c r="AB7">
        <v>14</v>
      </c>
      <c r="AC7">
        <v>12</v>
      </c>
      <c r="AD7">
        <v>8</v>
      </c>
      <c r="AF7" t="s">
        <v>25</v>
      </c>
      <c r="AG7">
        <v>7</v>
      </c>
      <c r="AH7">
        <v>17</v>
      </c>
      <c r="AI7">
        <v>5</v>
      </c>
      <c r="AJ7">
        <v>4</v>
      </c>
      <c r="AK7">
        <v>4</v>
      </c>
      <c r="AL7">
        <v>32</v>
      </c>
      <c r="AM7">
        <v>7</v>
      </c>
      <c r="AN7">
        <v>8</v>
      </c>
      <c r="AO7">
        <v>9</v>
      </c>
      <c r="AP7">
        <v>5</v>
      </c>
      <c r="AQ7">
        <v>8</v>
      </c>
      <c r="AR7">
        <v>6</v>
      </c>
      <c r="AS7">
        <v>6</v>
      </c>
      <c r="AT7">
        <v>19</v>
      </c>
      <c r="AU7">
        <v>7</v>
      </c>
      <c r="AV7">
        <v>3</v>
      </c>
      <c r="AW7">
        <v>2</v>
      </c>
      <c r="AX7">
        <v>8</v>
      </c>
      <c r="AY7">
        <v>1</v>
      </c>
      <c r="AZ7">
        <v>4</v>
      </c>
      <c r="BA7">
        <v>17</v>
      </c>
      <c r="BB7">
        <v>2</v>
      </c>
      <c r="BC7">
        <v>5</v>
      </c>
      <c r="BD7">
        <v>4</v>
      </c>
      <c r="BE7">
        <v>3</v>
      </c>
      <c r="BF7">
        <v>3</v>
      </c>
      <c r="BH7" t="s">
        <v>25</v>
      </c>
      <c r="BI7" s="12">
        <f t="shared" si="1"/>
        <v>3.5714285714285712E-2</v>
      </c>
      <c r="BJ7" s="12">
        <f t="shared" si="2"/>
        <v>8.673469387755102E-2</v>
      </c>
      <c r="BK7" s="12">
        <f t="shared" si="3"/>
        <v>2.5510204081632654E-2</v>
      </c>
      <c r="BL7" s="12">
        <f t="shared" si="4"/>
        <v>2.0408163265306121E-2</v>
      </c>
      <c r="BM7" s="12">
        <f t="shared" si="5"/>
        <v>2.0408163265306121E-2</v>
      </c>
      <c r="BN7" s="12">
        <f t="shared" si="6"/>
        <v>0.16326530612244897</v>
      </c>
      <c r="BO7" s="12">
        <f t="shared" si="7"/>
        <v>3.5714285714285712E-2</v>
      </c>
      <c r="BP7" s="12">
        <f t="shared" si="8"/>
        <v>4.0816326530612242E-2</v>
      </c>
      <c r="BQ7" s="12">
        <f t="shared" si="9"/>
        <v>4.5918367346938778E-2</v>
      </c>
      <c r="BR7" s="12">
        <f t="shared" si="10"/>
        <v>2.5510204081632654E-2</v>
      </c>
      <c r="BS7" s="12">
        <f t="shared" si="11"/>
        <v>4.0816326530612242E-2</v>
      </c>
      <c r="BT7" s="12">
        <f t="shared" si="12"/>
        <v>3.0612244897959183E-2</v>
      </c>
      <c r="BU7" s="12">
        <f t="shared" si="13"/>
        <v>3.0612244897959183E-2</v>
      </c>
      <c r="BV7" s="12">
        <f t="shared" si="14"/>
        <v>9.6938775510204078E-2</v>
      </c>
      <c r="BW7" s="12">
        <f t="shared" si="15"/>
        <v>3.5714285714285712E-2</v>
      </c>
      <c r="BX7" s="12">
        <f t="shared" si="16"/>
        <v>1.5306122448979591E-2</v>
      </c>
      <c r="BY7" s="12">
        <f t="shared" si="17"/>
        <v>1.020408163265306E-2</v>
      </c>
      <c r="BZ7" s="12">
        <f t="shared" si="18"/>
        <v>4.0816326530612242E-2</v>
      </c>
      <c r="CA7" s="12">
        <f t="shared" si="19"/>
        <v>5.1020408163265302E-3</v>
      </c>
      <c r="CB7" s="12">
        <f t="shared" si="20"/>
        <v>2.0408163265306121E-2</v>
      </c>
      <c r="CC7" s="12">
        <f t="shared" si="21"/>
        <v>8.673469387755102E-2</v>
      </c>
      <c r="CD7" s="12">
        <f t="shared" si="22"/>
        <v>1.020408163265306E-2</v>
      </c>
      <c r="CE7" s="12">
        <f t="shared" si="23"/>
        <v>2.5510204081632654E-2</v>
      </c>
      <c r="CF7" s="12">
        <f t="shared" si="24"/>
        <v>2.0408163265306121E-2</v>
      </c>
      <c r="CG7" s="12">
        <f t="shared" si="25"/>
        <v>1.5306122448979591E-2</v>
      </c>
      <c r="CH7" s="12">
        <f t="shared" si="26"/>
        <v>1.5306122448979591E-2</v>
      </c>
      <c r="CI7">
        <f t="shared" si="27"/>
        <v>196</v>
      </c>
    </row>
    <row r="8" spans="1:88" x14ac:dyDescent="0.25">
      <c r="F8" t="s">
        <v>16</v>
      </c>
      <c r="G8">
        <v>22</v>
      </c>
      <c r="H8">
        <v>32</v>
      </c>
      <c r="I8">
        <v>12</v>
      </c>
      <c r="J8">
        <v>22</v>
      </c>
      <c r="K8">
        <v>35</v>
      </c>
      <c r="L8">
        <v>27</v>
      </c>
      <c r="M8">
        <v>61</v>
      </c>
      <c r="O8" t="s">
        <v>19</v>
      </c>
      <c r="P8">
        <v>6</v>
      </c>
      <c r="Q8">
        <v>21</v>
      </c>
      <c r="R8">
        <v>7</v>
      </c>
      <c r="S8">
        <v>10</v>
      </c>
      <c r="T8">
        <v>14</v>
      </c>
      <c r="U8">
        <v>11</v>
      </c>
      <c r="V8">
        <v>15</v>
      </c>
      <c r="W8">
        <v>61</v>
      </c>
      <c r="X8">
        <v>20</v>
      </c>
      <c r="Y8">
        <v>8</v>
      </c>
      <c r="Z8">
        <v>11</v>
      </c>
      <c r="AA8">
        <v>2</v>
      </c>
      <c r="AB8">
        <v>12</v>
      </c>
      <c r="AC8">
        <v>3</v>
      </c>
      <c r="AD8">
        <v>5</v>
      </c>
      <c r="AF8" t="s">
        <v>34</v>
      </c>
      <c r="AG8">
        <v>10</v>
      </c>
      <c r="AH8">
        <v>6</v>
      </c>
      <c r="AI8">
        <v>46</v>
      </c>
      <c r="AJ8">
        <v>7</v>
      </c>
      <c r="AK8">
        <v>11</v>
      </c>
      <c r="AL8">
        <v>4</v>
      </c>
      <c r="AM8">
        <v>57</v>
      </c>
      <c r="AN8">
        <v>12</v>
      </c>
      <c r="AO8">
        <v>3</v>
      </c>
      <c r="AP8">
        <v>10</v>
      </c>
      <c r="AQ8">
        <v>2</v>
      </c>
      <c r="AR8">
        <v>13</v>
      </c>
      <c r="AS8">
        <v>9</v>
      </c>
      <c r="AT8">
        <v>8</v>
      </c>
      <c r="AU8">
        <v>13</v>
      </c>
      <c r="AV8">
        <v>5</v>
      </c>
      <c r="AW8">
        <v>7</v>
      </c>
      <c r="AX8">
        <v>18</v>
      </c>
      <c r="AY8">
        <v>24</v>
      </c>
      <c r="AZ8">
        <v>2</v>
      </c>
      <c r="BA8">
        <v>9</v>
      </c>
      <c r="BB8">
        <v>9</v>
      </c>
      <c r="BC8">
        <v>9</v>
      </c>
      <c r="BD8">
        <v>7</v>
      </c>
      <c r="BE8">
        <v>3</v>
      </c>
      <c r="BF8">
        <v>3</v>
      </c>
      <c r="BH8" t="s">
        <v>34</v>
      </c>
      <c r="BI8" s="12">
        <f t="shared" si="1"/>
        <v>3.2573289902280131E-2</v>
      </c>
      <c r="BJ8" s="12">
        <f t="shared" si="2"/>
        <v>1.9543973941368076E-2</v>
      </c>
      <c r="BK8" s="12">
        <f t="shared" si="3"/>
        <v>0.14983713355048861</v>
      </c>
      <c r="BL8" s="12">
        <f t="shared" si="4"/>
        <v>2.2801302931596091E-2</v>
      </c>
      <c r="BM8" s="12">
        <f t="shared" si="5"/>
        <v>3.5830618892508145E-2</v>
      </c>
      <c r="BN8" s="12">
        <f t="shared" si="6"/>
        <v>1.3029315960912053E-2</v>
      </c>
      <c r="BO8" s="12">
        <f t="shared" si="7"/>
        <v>0.18566775244299674</v>
      </c>
      <c r="BP8" s="12">
        <f t="shared" si="8"/>
        <v>3.9087947882736153E-2</v>
      </c>
      <c r="BQ8" s="12">
        <f t="shared" si="9"/>
        <v>9.7719869706840382E-3</v>
      </c>
      <c r="BR8" s="12">
        <f t="shared" si="10"/>
        <v>3.2573289902280131E-2</v>
      </c>
      <c r="BS8" s="12">
        <f t="shared" si="11"/>
        <v>6.5146579804560263E-3</v>
      </c>
      <c r="BT8" s="12">
        <f t="shared" si="12"/>
        <v>4.2345276872964167E-2</v>
      </c>
      <c r="BU8" s="12">
        <f t="shared" si="13"/>
        <v>2.9315960912052116E-2</v>
      </c>
      <c r="BV8" s="12">
        <f t="shared" si="14"/>
        <v>2.6058631921824105E-2</v>
      </c>
      <c r="BW8" s="12">
        <f t="shared" si="15"/>
        <v>4.2345276872964167E-2</v>
      </c>
      <c r="BX8" s="12">
        <f t="shared" si="16"/>
        <v>1.6286644951140065E-2</v>
      </c>
      <c r="BY8" s="12">
        <f t="shared" si="17"/>
        <v>2.2801302931596091E-2</v>
      </c>
      <c r="BZ8" s="12">
        <f t="shared" si="18"/>
        <v>5.8631921824104233E-2</v>
      </c>
      <c r="CA8" s="12">
        <f t="shared" si="19"/>
        <v>7.8175895765472306E-2</v>
      </c>
      <c r="CB8" s="12">
        <f t="shared" si="20"/>
        <v>6.5146579804560263E-3</v>
      </c>
      <c r="CC8" s="12">
        <f t="shared" si="21"/>
        <v>2.9315960912052116E-2</v>
      </c>
      <c r="CD8" s="12">
        <f t="shared" si="22"/>
        <v>2.9315960912052116E-2</v>
      </c>
      <c r="CE8" s="12">
        <f t="shared" si="23"/>
        <v>2.9315960912052116E-2</v>
      </c>
      <c r="CF8" s="12">
        <f t="shared" si="24"/>
        <v>2.2801302931596091E-2</v>
      </c>
      <c r="CG8" s="12">
        <f t="shared" si="25"/>
        <v>9.7719869706840382E-3</v>
      </c>
      <c r="CH8" s="12">
        <f t="shared" si="26"/>
        <v>9.7719869706840382E-3</v>
      </c>
      <c r="CI8">
        <f t="shared" si="27"/>
        <v>307</v>
      </c>
    </row>
    <row r="9" spans="1:88" x14ac:dyDescent="0.25">
      <c r="O9" t="s">
        <v>27</v>
      </c>
      <c r="P9">
        <v>9</v>
      </c>
      <c r="Q9">
        <v>23</v>
      </c>
      <c r="R9">
        <v>3</v>
      </c>
      <c r="S9">
        <v>14</v>
      </c>
      <c r="T9">
        <v>8</v>
      </c>
      <c r="U9">
        <v>5</v>
      </c>
      <c r="V9">
        <v>17</v>
      </c>
      <c r="W9">
        <v>90</v>
      </c>
      <c r="X9">
        <v>2</v>
      </c>
      <c r="Y9">
        <v>13</v>
      </c>
      <c r="Z9">
        <v>0</v>
      </c>
      <c r="AA9">
        <v>10</v>
      </c>
      <c r="AB9">
        <v>2</v>
      </c>
      <c r="AC9">
        <v>7</v>
      </c>
      <c r="AD9">
        <v>5</v>
      </c>
      <c r="AF9" t="s">
        <v>26</v>
      </c>
      <c r="AG9">
        <v>2</v>
      </c>
      <c r="AH9">
        <v>1</v>
      </c>
      <c r="AI9">
        <v>6</v>
      </c>
      <c r="AJ9">
        <v>6</v>
      </c>
      <c r="AK9">
        <v>2</v>
      </c>
      <c r="AL9">
        <v>2</v>
      </c>
      <c r="AM9">
        <v>6</v>
      </c>
      <c r="AN9">
        <v>44</v>
      </c>
      <c r="AO9">
        <v>2</v>
      </c>
      <c r="AP9">
        <v>12</v>
      </c>
      <c r="AQ9">
        <v>3</v>
      </c>
      <c r="AR9">
        <v>10</v>
      </c>
      <c r="AS9">
        <v>0</v>
      </c>
      <c r="AT9">
        <v>2</v>
      </c>
      <c r="AU9">
        <v>13</v>
      </c>
      <c r="AV9">
        <v>2</v>
      </c>
      <c r="AW9">
        <v>11</v>
      </c>
      <c r="AX9">
        <v>19</v>
      </c>
      <c r="AY9">
        <v>7</v>
      </c>
      <c r="AZ9">
        <v>2</v>
      </c>
      <c r="BA9">
        <v>0</v>
      </c>
      <c r="BB9">
        <v>7</v>
      </c>
      <c r="BC9">
        <v>4</v>
      </c>
      <c r="BD9">
        <v>8</v>
      </c>
      <c r="BE9">
        <v>12</v>
      </c>
      <c r="BF9">
        <v>5</v>
      </c>
      <c r="BH9" t="s">
        <v>26</v>
      </c>
      <c r="BI9" s="12">
        <f t="shared" si="1"/>
        <v>1.0638297872340425E-2</v>
      </c>
      <c r="BJ9" s="12">
        <f t="shared" si="2"/>
        <v>5.3191489361702126E-3</v>
      </c>
      <c r="BK9" s="12">
        <f t="shared" si="3"/>
        <v>3.1914893617021274E-2</v>
      </c>
      <c r="BL9" s="12">
        <f t="shared" si="4"/>
        <v>3.1914893617021274E-2</v>
      </c>
      <c r="BM9" s="12">
        <f t="shared" si="5"/>
        <v>1.0638297872340425E-2</v>
      </c>
      <c r="BN9" s="12">
        <f t="shared" si="6"/>
        <v>1.0638297872340425E-2</v>
      </c>
      <c r="BO9" s="12">
        <f t="shared" si="7"/>
        <v>3.1914893617021274E-2</v>
      </c>
      <c r="BP9" s="12">
        <f t="shared" si="8"/>
        <v>0.23404255319148937</v>
      </c>
      <c r="BQ9" s="12">
        <f t="shared" si="9"/>
        <v>1.0638297872340425E-2</v>
      </c>
      <c r="BR9" s="12">
        <f t="shared" si="10"/>
        <v>6.3829787234042548E-2</v>
      </c>
      <c r="BS9" s="12">
        <f t="shared" si="11"/>
        <v>1.5957446808510637E-2</v>
      </c>
      <c r="BT9" s="12">
        <f t="shared" si="12"/>
        <v>5.3191489361702128E-2</v>
      </c>
      <c r="BU9" s="12">
        <f t="shared" si="13"/>
        <v>0</v>
      </c>
      <c r="BV9" s="12">
        <f t="shared" si="14"/>
        <v>1.0638297872340425E-2</v>
      </c>
      <c r="BW9" s="12">
        <f t="shared" si="15"/>
        <v>6.9148936170212769E-2</v>
      </c>
      <c r="BX9" s="12">
        <f t="shared" si="16"/>
        <v>1.0638297872340425E-2</v>
      </c>
      <c r="BY9" s="12">
        <f t="shared" si="17"/>
        <v>5.8510638297872342E-2</v>
      </c>
      <c r="BZ9" s="12">
        <f t="shared" si="18"/>
        <v>0.10106382978723404</v>
      </c>
      <c r="CA9" s="12">
        <f t="shared" si="19"/>
        <v>3.7234042553191488E-2</v>
      </c>
      <c r="CB9" s="12">
        <f t="shared" si="20"/>
        <v>1.0638297872340425E-2</v>
      </c>
      <c r="CC9" s="12">
        <f t="shared" si="21"/>
        <v>0</v>
      </c>
      <c r="CD9" s="12">
        <f t="shared" si="22"/>
        <v>3.7234042553191488E-2</v>
      </c>
      <c r="CE9" s="12">
        <f t="shared" si="23"/>
        <v>2.1276595744680851E-2</v>
      </c>
      <c r="CF9" s="12">
        <f t="shared" si="24"/>
        <v>4.2553191489361701E-2</v>
      </c>
      <c r="CG9" s="12">
        <f t="shared" si="25"/>
        <v>6.3829787234042548E-2</v>
      </c>
      <c r="CH9" s="12">
        <f t="shared" si="26"/>
        <v>2.6595744680851064E-2</v>
      </c>
      <c r="CI9">
        <f t="shared" si="27"/>
        <v>188</v>
      </c>
    </row>
    <row r="10" spans="1:88" x14ac:dyDescent="0.25">
      <c r="O10" t="s">
        <v>15</v>
      </c>
      <c r="P10">
        <v>1</v>
      </c>
      <c r="Q10">
        <v>1</v>
      </c>
      <c r="R10">
        <v>6</v>
      </c>
      <c r="S10">
        <v>1</v>
      </c>
      <c r="T10">
        <v>11</v>
      </c>
      <c r="U10">
        <v>3</v>
      </c>
      <c r="V10">
        <v>2</v>
      </c>
      <c r="W10">
        <v>3</v>
      </c>
      <c r="X10">
        <v>146</v>
      </c>
      <c r="Y10">
        <v>3</v>
      </c>
      <c r="Z10">
        <v>7</v>
      </c>
      <c r="AA10">
        <v>1</v>
      </c>
      <c r="AB10">
        <v>5</v>
      </c>
      <c r="AC10">
        <v>0</v>
      </c>
      <c r="AD10">
        <v>2</v>
      </c>
      <c r="AF10" t="s">
        <v>18</v>
      </c>
      <c r="AG10">
        <v>6</v>
      </c>
      <c r="AH10">
        <v>15</v>
      </c>
      <c r="AI10">
        <v>15</v>
      </c>
      <c r="AJ10">
        <v>6</v>
      </c>
      <c r="AK10">
        <v>10</v>
      </c>
      <c r="AL10">
        <v>11</v>
      </c>
      <c r="AM10">
        <v>14</v>
      </c>
      <c r="AN10">
        <v>16</v>
      </c>
      <c r="AO10">
        <v>30</v>
      </c>
      <c r="AP10">
        <v>3</v>
      </c>
      <c r="AQ10">
        <v>3</v>
      </c>
      <c r="AR10">
        <v>9</v>
      </c>
      <c r="AS10">
        <v>6</v>
      </c>
      <c r="AT10">
        <v>17</v>
      </c>
      <c r="AU10">
        <v>3</v>
      </c>
      <c r="AV10">
        <v>7</v>
      </c>
      <c r="AW10">
        <v>1</v>
      </c>
      <c r="AX10">
        <v>8</v>
      </c>
      <c r="AY10">
        <v>1</v>
      </c>
      <c r="AZ10">
        <v>4</v>
      </c>
      <c r="BA10">
        <v>6</v>
      </c>
      <c r="BB10">
        <v>2</v>
      </c>
      <c r="BC10">
        <v>9</v>
      </c>
      <c r="BD10">
        <v>1</v>
      </c>
      <c r="BE10">
        <v>4</v>
      </c>
      <c r="BF10">
        <v>9</v>
      </c>
      <c r="BH10" t="s">
        <v>18</v>
      </c>
      <c r="BI10" s="12">
        <f t="shared" si="1"/>
        <v>2.7777777777777776E-2</v>
      </c>
      <c r="BJ10" s="12">
        <f t="shared" si="2"/>
        <v>6.9444444444444448E-2</v>
      </c>
      <c r="BK10" s="12">
        <f t="shared" si="3"/>
        <v>6.9444444444444448E-2</v>
      </c>
      <c r="BL10" s="12">
        <f t="shared" si="4"/>
        <v>2.7777777777777776E-2</v>
      </c>
      <c r="BM10" s="12">
        <f t="shared" si="5"/>
        <v>4.6296296296296294E-2</v>
      </c>
      <c r="BN10" s="12">
        <f t="shared" si="6"/>
        <v>5.0925925925925923E-2</v>
      </c>
      <c r="BO10" s="12">
        <f t="shared" si="7"/>
        <v>6.4814814814814811E-2</v>
      </c>
      <c r="BP10" s="12">
        <f t="shared" si="8"/>
        <v>7.407407407407407E-2</v>
      </c>
      <c r="BQ10" s="12">
        <f t="shared" si="9"/>
        <v>0.1388888888888889</v>
      </c>
      <c r="BR10" s="12">
        <f t="shared" si="10"/>
        <v>1.3888888888888888E-2</v>
      </c>
      <c r="BS10" s="12">
        <f t="shared" si="11"/>
        <v>1.3888888888888888E-2</v>
      </c>
      <c r="BT10" s="12">
        <f t="shared" si="12"/>
        <v>4.1666666666666664E-2</v>
      </c>
      <c r="BU10" s="12">
        <f t="shared" si="13"/>
        <v>2.7777777777777776E-2</v>
      </c>
      <c r="BV10" s="12">
        <f t="shared" si="14"/>
        <v>7.8703703703703706E-2</v>
      </c>
      <c r="BW10" s="12">
        <f t="shared" si="15"/>
        <v>1.3888888888888888E-2</v>
      </c>
      <c r="BX10" s="12">
        <f t="shared" si="16"/>
        <v>3.2407407407407406E-2</v>
      </c>
      <c r="BY10" s="12">
        <f t="shared" si="17"/>
        <v>4.6296296296296294E-3</v>
      </c>
      <c r="BZ10" s="12">
        <f t="shared" si="18"/>
        <v>3.7037037037037035E-2</v>
      </c>
      <c r="CA10" s="12">
        <f t="shared" si="19"/>
        <v>4.6296296296296294E-3</v>
      </c>
      <c r="CB10" s="12">
        <f t="shared" si="20"/>
        <v>1.8518518518518517E-2</v>
      </c>
      <c r="CC10" s="12">
        <f t="shared" si="21"/>
        <v>2.7777777777777776E-2</v>
      </c>
      <c r="CD10" s="12">
        <f t="shared" si="22"/>
        <v>9.2592592592592587E-3</v>
      </c>
      <c r="CE10" s="12">
        <f t="shared" si="23"/>
        <v>4.1666666666666664E-2</v>
      </c>
      <c r="CF10" s="12">
        <f t="shared" si="24"/>
        <v>4.6296296296296294E-3</v>
      </c>
      <c r="CG10" s="12">
        <f t="shared" si="25"/>
        <v>1.8518518518518517E-2</v>
      </c>
      <c r="CH10" s="12">
        <f t="shared" si="26"/>
        <v>4.1666666666666664E-2</v>
      </c>
      <c r="CI10">
        <f t="shared" si="27"/>
        <v>216</v>
      </c>
    </row>
    <row r="11" spans="1:88" x14ac:dyDescent="0.25">
      <c r="O11" t="s">
        <v>20</v>
      </c>
      <c r="P11">
        <v>10</v>
      </c>
      <c r="Q11">
        <v>17</v>
      </c>
      <c r="R11">
        <v>9</v>
      </c>
      <c r="S11">
        <v>13</v>
      </c>
      <c r="T11">
        <v>32</v>
      </c>
      <c r="U11">
        <v>12</v>
      </c>
      <c r="V11">
        <v>9</v>
      </c>
      <c r="W11">
        <v>26</v>
      </c>
      <c r="X11">
        <v>12</v>
      </c>
      <c r="Y11">
        <v>27</v>
      </c>
      <c r="Z11">
        <v>18</v>
      </c>
      <c r="AA11">
        <v>5</v>
      </c>
      <c r="AB11">
        <v>8</v>
      </c>
      <c r="AC11">
        <v>22</v>
      </c>
      <c r="AD11">
        <v>1</v>
      </c>
      <c r="AF11" t="s">
        <v>35</v>
      </c>
      <c r="AG11">
        <v>4</v>
      </c>
      <c r="AH11">
        <v>17</v>
      </c>
      <c r="AI11">
        <v>10</v>
      </c>
      <c r="AJ11">
        <v>5</v>
      </c>
      <c r="AK11">
        <v>9</v>
      </c>
      <c r="AL11">
        <v>9</v>
      </c>
      <c r="AM11">
        <v>8</v>
      </c>
      <c r="AN11">
        <v>10</v>
      </c>
      <c r="AO11">
        <v>6</v>
      </c>
      <c r="AP11">
        <v>16</v>
      </c>
      <c r="AQ11">
        <v>17</v>
      </c>
      <c r="AR11">
        <v>9</v>
      </c>
      <c r="AS11">
        <v>6</v>
      </c>
      <c r="AT11">
        <v>16</v>
      </c>
      <c r="AU11">
        <v>5</v>
      </c>
      <c r="AV11">
        <v>11</v>
      </c>
      <c r="AW11">
        <v>3</v>
      </c>
      <c r="AX11">
        <v>5</v>
      </c>
      <c r="AY11">
        <v>6</v>
      </c>
      <c r="AZ11">
        <v>5</v>
      </c>
      <c r="BA11">
        <v>8</v>
      </c>
      <c r="BB11">
        <v>3</v>
      </c>
      <c r="BC11">
        <v>6</v>
      </c>
      <c r="BD11">
        <v>6</v>
      </c>
      <c r="BE11">
        <v>5</v>
      </c>
      <c r="BF11">
        <v>2</v>
      </c>
      <c r="BH11" t="s">
        <v>35</v>
      </c>
      <c r="BI11" s="12">
        <f t="shared" si="1"/>
        <v>1.932367149758454E-2</v>
      </c>
      <c r="BJ11" s="12">
        <f t="shared" si="2"/>
        <v>8.2125603864734303E-2</v>
      </c>
      <c r="BK11" s="12">
        <f t="shared" si="3"/>
        <v>4.8309178743961352E-2</v>
      </c>
      <c r="BL11" s="12">
        <f t="shared" si="4"/>
        <v>2.4154589371980676E-2</v>
      </c>
      <c r="BM11" s="12">
        <f t="shared" si="5"/>
        <v>4.3478260869565216E-2</v>
      </c>
      <c r="BN11" s="12">
        <f t="shared" si="6"/>
        <v>4.3478260869565216E-2</v>
      </c>
      <c r="BO11" s="12">
        <f t="shared" si="7"/>
        <v>3.864734299516908E-2</v>
      </c>
      <c r="BP11" s="12">
        <f t="shared" si="8"/>
        <v>4.8309178743961352E-2</v>
      </c>
      <c r="BQ11" s="12">
        <f t="shared" si="9"/>
        <v>2.8985507246376812E-2</v>
      </c>
      <c r="BR11" s="12">
        <f t="shared" si="10"/>
        <v>7.7294685990338161E-2</v>
      </c>
      <c r="BS11" s="12">
        <f t="shared" si="11"/>
        <v>8.2125603864734303E-2</v>
      </c>
      <c r="BT11" s="12">
        <f t="shared" si="12"/>
        <v>4.3478260869565216E-2</v>
      </c>
      <c r="BU11" s="12">
        <f t="shared" si="13"/>
        <v>2.8985507246376812E-2</v>
      </c>
      <c r="BV11" s="12">
        <f t="shared" si="14"/>
        <v>7.7294685990338161E-2</v>
      </c>
      <c r="BW11" s="12">
        <f t="shared" si="15"/>
        <v>2.4154589371980676E-2</v>
      </c>
      <c r="BX11" s="12">
        <f t="shared" si="16"/>
        <v>5.3140096618357488E-2</v>
      </c>
      <c r="BY11" s="12">
        <f t="shared" si="17"/>
        <v>1.4492753623188406E-2</v>
      </c>
      <c r="BZ11" s="12">
        <f t="shared" si="18"/>
        <v>2.4154589371980676E-2</v>
      </c>
      <c r="CA11" s="12">
        <f t="shared" si="19"/>
        <v>2.8985507246376812E-2</v>
      </c>
      <c r="CB11" s="12">
        <f t="shared" si="20"/>
        <v>2.4154589371980676E-2</v>
      </c>
      <c r="CC11" s="12">
        <f t="shared" si="21"/>
        <v>3.864734299516908E-2</v>
      </c>
      <c r="CD11" s="12">
        <f t="shared" si="22"/>
        <v>1.4492753623188406E-2</v>
      </c>
      <c r="CE11" s="12">
        <f t="shared" si="23"/>
        <v>2.8985507246376812E-2</v>
      </c>
      <c r="CF11" s="12">
        <f t="shared" si="24"/>
        <v>2.8985507246376812E-2</v>
      </c>
      <c r="CG11" s="12">
        <f t="shared" si="25"/>
        <v>2.4154589371980676E-2</v>
      </c>
      <c r="CH11" s="12">
        <f t="shared" si="26"/>
        <v>9.6618357487922701E-3</v>
      </c>
      <c r="CI11">
        <f t="shared" si="27"/>
        <v>207</v>
      </c>
    </row>
    <row r="12" spans="1:88" x14ac:dyDescent="0.25">
      <c r="O12" t="s">
        <v>21</v>
      </c>
      <c r="P12">
        <v>2</v>
      </c>
      <c r="Q12">
        <v>4</v>
      </c>
      <c r="R12">
        <v>13</v>
      </c>
      <c r="S12">
        <v>4</v>
      </c>
      <c r="T12">
        <v>36</v>
      </c>
      <c r="U12">
        <v>3</v>
      </c>
      <c r="V12">
        <v>3</v>
      </c>
      <c r="W12">
        <v>3</v>
      </c>
      <c r="X12">
        <v>13</v>
      </c>
      <c r="Y12">
        <v>9</v>
      </c>
      <c r="Z12">
        <v>77</v>
      </c>
      <c r="AA12">
        <v>2</v>
      </c>
      <c r="AB12">
        <v>20</v>
      </c>
      <c r="AC12">
        <v>6</v>
      </c>
      <c r="AD12">
        <v>5</v>
      </c>
      <c r="AF12" t="s">
        <v>19</v>
      </c>
      <c r="AG12">
        <v>4</v>
      </c>
      <c r="AH12">
        <v>16</v>
      </c>
      <c r="AI12">
        <v>5</v>
      </c>
      <c r="AJ12">
        <v>5</v>
      </c>
      <c r="AK12">
        <v>9</v>
      </c>
      <c r="AL12">
        <v>7</v>
      </c>
      <c r="AM12">
        <v>13</v>
      </c>
      <c r="AN12">
        <v>5</v>
      </c>
      <c r="AO12">
        <v>7</v>
      </c>
      <c r="AP12">
        <v>11</v>
      </c>
      <c r="AQ12">
        <v>14</v>
      </c>
      <c r="AR12">
        <v>4</v>
      </c>
      <c r="AS12">
        <v>5</v>
      </c>
      <c r="AT12">
        <v>47</v>
      </c>
      <c r="AU12">
        <v>10</v>
      </c>
      <c r="AV12">
        <v>4</v>
      </c>
      <c r="AW12">
        <v>3</v>
      </c>
      <c r="AX12">
        <v>2</v>
      </c>
      <c r="AY12">
        <v>5</v>
      </c>
      <c r="AZ12">
        <v>3</v>
      </c>
      <c r="BA12">
        <v>3</v>
      </c>
      <c r="BB12">
        <v>2</v>
      </c>
      <c r="BC12">
        <v>0</v>
      </c>
      <c r="BD12">
        <v>1</v>
      </c>
      <c r="BE12">
        <v>7</v>
      </c>
      <c r="BF12">
        <v>2</v>
      </c>
      <c r="BH12" t="s">
        <v>19</v>
      </c>
      <c r="BI12" s="12">
        <f t="shared" si="1"/>
        <v>2.0618556701030927E-2</v>
      </c>
      <c r="BJ12" s="12">
        <f t="shared" si="2"/>
        <v>8.247422680412371E-2</v>
      </c>
      <c r="BK12" s="12">
        <f t="shared" si="3"/>
        <v>2.5773195876288658E-2</v>
      </c>
      <c r="BL12" s="12">
        <f t="shared" si="4"/>
        <v>2.5773195876288658E-2</v>
      </c>
      <c r="BM12" s="12">
        <f t="shared" si="5"/>
        <v>4.6391752577319589E-2</v>
      </c>
      <c r="BN12" s="12">
        <f t="shared" si="6"/>
        <v>3.608247422680412E-2</v>
      </c>
      <c r="BO12" s="12">
        <f t="shared" si="7"/>
        <v>6.7010309278350513E-2</v>
      </c>
      <c r="BP12" s="12">
        <f t="shared" si="8"/>
        <v>2.5773195876288658E-2</v>
      </c>
      <c r="BQ12" s="12">
        <f t="shared" si="9"/>
        <v>3.608247422680412E-2</v>
      </c>
      <c r="BR12" s="12">
        <f t="shared" si="10"/>
        <v>5.6701030927835051E-2</v>
      </c>
      <c r="BS12" s="12">
        <f t="shared" si="11"/>
        <v>7.2164948453608241E-2</v>
      </c>
      <c r="BT12" s="12">
        <f t="shared" si="12"/>
        <v>2.0618556701030927E-2</v>
      </c>
      <c r="BU12" s="12">
        <f t="shared" si="13"/>
        <v>2.5773195876288658E-2</v>
      </c>
      <c r="BV12" s="12">
        <f t="shared" si="14"/>
        <v>0.2422680412371134</v>
      </c>
      <c r="BW12" s="12">
        <f t="shared" si="15"/>
        <v>5.1546391752577317E-2</v>
      </c>
      <c r="BX12" s="12">
        <f t="shared" si="16"/>
        <v>2.0618556701030927E-2</v>
      </c>
      <c r="BY12" s="12">
        <f t="shared" si="17"/>
        <v>1.5463917525773196E-2</v>
      </c>
      <c r="BZ12" s="12">
        <f t="shared" si="18"/>
        <v>1.0309278350515464E-2</v>
      </c>
      <c r="CA12" s="12">
        <f t="shared" si="19"/>
        <v>2.5773195876288658E-2</v>
      </c>
      <c r="CB12" s="12">
        <f t="shared" si="20"/>
        <v>1.5463917525773196E-2</v>
      </c>
      <c r="CC12" s="12">
        <f t="shared" si="21"/>
        <v>1.5463917525773196E-2</v>
      </c>
      <c r="CD12" s="12">
        <f t="shared" si="22"/>
        <v>1.0309278350515464E-2</v>
      </c>
      <c r="CE12" s="12">
        <f t="shared" si="23"/>
        <v>0</v>
      </c>
      <c r="CF12" s="12">
        <f t="shared" si="24"/>
        <v>5.1546391752577319E-3</v>
      </c>
      <c r="CG12" s="12">
        <f t="shared" si="25"/>
        <v>3.608247422680412E-2</v>
      </c>
      <c r="CH12" s="12">
        <f t="shared" si="26"/>
        <v>1.0309278350515464E-2</v>
      </c>
      <c r="CI12">
        <f t="shared" si="27"/>
        <v>194</v>
      </c>
    </row>
    <row r="13" spans="1:88" x14ac:dyDescent="0.25">
      <c r="O13" t="s">
        <v>28</v>
      </c>
      <c r="P13">
        <v>7</v>
      </c>
      <c r="Q13">
        <v>5</v>
      </c>
      <c r="R13">
        <v>5</v>
      </c>
      <c r="S13">
        <v>18</v>
      </c>
      <c r="T13">
        <v>20</v>
      </c>
      <c r="U13">
        <v>9</v>
      </c>
      <c r="V13">
        <v>8</v>
      </c>
      <c r="W13">
        <v>30</v>
      </c>
      <c r="X13">
        <v>7</v>
      </c>
      <c r="Y13">
        <v>12</v>
      </c>
      <c r="Z13">
        <v>6</v>
      </c>
      <c r="AA13">
        <v>55</v>
      </c>
      <c r="AB13">
        <v>7</v>
      </c>
      <c r="AC13">
        <v>11</v>
      </c>
      <c r="AD13">
        <v>6</v>
      </c>
      <c r="AF13" t="s">
        <v>36</v>
      </c>
      <c r="AG13">
        <v>4</v>
      </c>
      <c r="AH13">
        <v>3</v>
      </c>
      <c r="AI13">
        <v>24</v>
      </c>
      <c r="AJ13">
        <v>3</v>
      </c>
      <c r="AK13">
        <v>5</v>
      </c>
      <c r="AL13">
        <v>2</v>
      </c>
      <c r="AM13">
        <v>19</v>
      </c>
      <c r="AN13">
        <v>17</v>
      </c>
      <c r="AO13">
        <v>3</v>
      </c>
      <c r="AP13">
        <v>3</v>
      </c>
      <c r="AQ13">
        <v>2</v>
      </c>
      <c r="AR13">
        <v>20</v>
      </c>
      <c r="AS13">
        <v>5</v>
      </c>
      <c r="AT13">
        <v>3</v>
      </c>
      <c r="AU13">
        <v>12</v>
      </c>
      <c r="AV13">
        <v>3</v>
      </c>
      <c r="AW13">
        <v>6</v>
      </c>
      <c r="AX13">
        <v>12</v>
      </c>
      <c r="AY13">
        <v>9</v>
      </c>
      <c r="AZ13">
        <v>2</v>
      </c>
      <c r="BA13">
        <v>1</v>
      </c>
      <c r="BB13">
        <v>3</v>
      </c>
      <c r="BC13">
        <v>2</v>
      </c>
      <c r="BD13">
        <v>6</v>
      </c>
      <c r="BE13">
        <v>10</v>
      </c>
      <c r="BF13">
        <v>5</v>
      </c>
      <c r="BH13" t="s">
        <v>36</v>
      </c>
      <c r="BI13" s="12">
        <f t="shared" si="1"/>
        <v>2.1739130434782608E-2</v>
      </c>
      <c r="BJ13" s="12">
        <f t="shared" si="2"/>
        <v>1.6304347826086956E-2</v>
      </c>
      <c r="BK13" s="12">
        <f t="shared" si="3"/>
        <v>0.13043478260869565</v>
      </c>
      <c r="BL13" s="12">
        <f t="shared" si="4"/>
        <v>1.6304347826086956E-2</v>
      </c>
      <c r="BM13" s="12">
        <f t="shared" si="5"/>
        <v>2.717391304347826E-2</v>
      </c>
      <c r="BN13" s="12">
        <f t="shared" si="6"/>
        <v>1.0869565217391304E-2</v>
      </c>
      <c r="BO13" s="12">
        <f t="shared" si="7"/>
        <v>0.10326086956521739</v>
      </c>
      <c r="BP13" s="12">
        <f t="shared" si="8"/>
        <v>9.2391304347826081E-2</v>
      </c>
      <c r="BQ13" s="12">
        <f t="shared" si="9"/>
        <v>1.6304347826086956E-2</v>
      </c>
      <c r="BR13" s="12">
        <f t="shared" si="10"/>
        <v>1.6304347826086956E-2</v>
      </c>
      <c r="BS13" s="12">
        <f t="shared" si="11"/>
        <v>1.0869565217391304E-2</v>
      </c>
      <c r="BT13" s="12">
        <f t="shared" si="12"/>
        <v>0.10869565217391304</v>
      </c>
      <c r="BU13" s="12">
        <f t="shared" si="13"/>
        <v>2.717391304347826E-2</v>
      </c>
      <c r="BV13" s="12">
        <f t="shared" si="14"/>
        <v>1.6304347826086956E-2</v>
      </c>
      <c r="BW13" s="12">
        <f t="shared" si="15"/>
        <v>6.5217391304347824E-2</v>
      </c>
      <c r="BX13" s="12">
        <f t="shared" si="16"/>
        <v>1.6304347826086956E-2</v>
      </c>
      <c r="BY13" s="12">
        <f t="shared" si="17"/>
        <v>3.2608695652173912E-2</v>
      </c>
      <c r="BZ13" s="12">
        <f t="shared" si="18"/>
        <v>6.5217391304347824E-2</v>
      </c>
      <c r="CA13" s="12">
        <f t="shared" si="19"/>
        <v>4.8913043478260872E-2</v>
      </c>
      <c r="CB13" s="12">
        <f t="shared" si="20"/>
        <v>1.0869565217391304E-2</v>
      </c>
      <c r="CC13" s="12">
        <f t="shared" si="21"/>
        <v>5.434782608695652E-3</v>
      </c>
      <c r="CD13" s="12">
        <f t="shared" si="22"/>
        <v>1.6304347826086956E-2</v>
      </c>
      <c r="CE13" s="12">
        <f t="shared" si="23"/>
        <v>1.0869565217391304E-2</v>
      </c>
      <c r="CF13" s="12">
        <f t="shared" si="24"/>
        <v>3.2608695652173912E-2</v>
      </c>
      <c r="CG13" s="12">
        <f t="shared" si="25"/>
        <v>5.434782608695652E-2</v>
      </c>
      <c r="CH13" s="12">
        <f t="shared" si="26"/>
        <v>2.717391304347826E-2</v>
      </c>
      <c r="CI13">
        <f t="shared" si="27"/>
        <v>184</v>
      </c>
    </row>
    <row r="14" spans="1:88" x14ac:dyDescent="0.25">
      <c r="O14" t="s">
        <v>29</v>
      </c>
      <c r="P14">
        <v>9</v>
      </c>
      <c r="Q14">
        <v>8</v>
      </c>
      <c r="R14">
        <v>15</v>
      </c>
      <c r="S14">
        <v>8</v>
      </c>
      <c r="T14">
        <v>43</v>
      </c>
      <c r="U14">
        <v>7</v>
      </c>
      <c r="V14">
        <v>7</v>
      </c>
      <c r="W14">
        <v>3</v>
      </c>
      <c r="X14">
        <v>29</v>
      </c>
      <c r="Y14">
        <v>5</v>
      </c>
      <c r="Z14">
        <v>7</v>
      </c>
      <c r="AA14">
        <v>0</v>
      </c>
      <c r="AB14">
        <v>33</v>
      </c>
      <c r="AC14">
        <v>5</v>
      </c>
      <c r="AD14">
        <v>4</v>
      </c>
      <c r="AF14" t="s">
        <v>37</v>
      </c>
      <c r="AG14">
        <v>2</v>
      </c>
      <c r="AH14">
        <v>17</v>
      </c>
      <c r="AI14">
        <v>15</v>
      </c>
      <c r="AJ14">
        <v>6</v>
      </c>
      <c r="AK14">
        <v>13</v>
      </c>
      <c r="AL14">
        <v>10</v>
      </c>
      <c r="AM14">
        <v>11</v>
      </c>
      <c r="AN14">
        <v>6</v>
      </c>
      <c r="AO14">
        <v>2</v>
      </c>
      <c r="AP14">
        <v>4</v>
      </c>
      <c r="AQ14">
        <v>3</v>
      </c>
      <c r="AR14">
        <v>9</v>
      </c>
      <c r="AS14">
        <v>30</v>
      </c>
      <c r="AT14">
        <v>12</v>
      </c>
      <c r="AU14">
        <v>14</v>
      </c>
      <c r="AV14">
        <v>8</v>
      </c>
      <c r="AW14">
        <v>6</v>
      </c>
      <c r="AX14">
        <v>6</v>
      </c>
      <c r="AY14">
        <v>6</v>
      </c>
      <c r="AZ14">
        <v>1</v>
      </c>
      <c r="BA14">
        <v>6</v>
      </c>
      <c r="BB14">
        <v>0</v>
      </c>
      <c r="BC14">
        <v>3</v>
      </c>
      <c r="BD14">
        <v>7</v>
      </c>
      <c r="BE14">
        <v>3</v>
      </c>
      <c r="BF14">
        <v>2</v>
      </c>
      <c r="BH14" t="s">
        <v>37</v>
      </c>
      <c r="BI14" s="12">
        <f t="shared" si="1"/>
        <v>9.9009900990099011E-3</v>
      </c>
      <c r="BJ14" s="12">
        <f t="shared" si="2"/>
        <v>8.4158415841584164E-2</v>
      </c>
      <c r="BK14" s="12">
        <f t="shared" si="3"/>
        <v>7.4257425742574254E-2</v>
      </c>
      <c r="BL14" s="12">
        <f t="shared" si="4"/>
        <v>2.9702970297029702E-2</v>
      </c>
      <c r="BM14" s="12">
        <f t="shared" si="5"/>
        <v>6.4356435643564358E-2</v>
      </c>
      <c r="BN14" s="12">
        <f t="shared" si="6"/>
        <v>4.9504950495049507E-2</v>
      </c>
      <c r="BO14" s="12">
        <f t="shared" si="7"/>
        <v>5.4455445544554455E-2</v>
      </c>
      <c r="BP14" s="12">
        <f t="shared" si="8"/>
        <v>2.9702970297029702E-2</v>
      </c>
      <c r="BQ14" s="12">
        <f t="shared" si="9"/>
        <v>9.9009900990099011E-3</v>
      </c>
      <c r="BR14" s="12">
        <f t="shared" si="10"/>
        <v>1.9801980198019802E-2</v>
      </c>
      <c r="BS14" s="12">
        <f t="shared" si="11"/>
        <v>1.4851485148514851E-2</v>
      </c>
      <c r="BT14" s="12">
        <f t="shared" si="12"/>
        <v>4.4554455445544552E-2</v>
      </c>
      <c r="BU14" s="12">
        <f t="shared" si="13"/>
        <v>0.14851485148514851</v>
      </c>
      <c r="BV14" s="12">
        <f t="shared" si="14"/>
        <v>5.9405940594059403E-2</v>
      </c>
      <c r="BW14" s="12">
        <f t="shared" si="15"/>
        <v>6.9306930693069313E-2</v>
      </c>
      <c r="BX14" s="12">
        <f t="shared" si="16"/>
        <v>3.9603960396039604E-2</v>
      </c>
      <c r="BY14" s="12">
        <f t="shared" si="17"/>
        <v>2.9702970297029702E-2</v>
      </c>
      <c r="BZ14" s="12">
        <f t="shared" si="18"/>
        <v>2.9702970297029702E-2</v>
      </c>
      <c r="CA14" s="12">
        <f t="shared" si="19"/>
        <v>2.9702970297029702E-2</v>
      </c>
      <c r="CB14" s="12">
        <f t="shared" si="20"/>
        <v>4.9504950495049506E-3</v>
      </c>
      <c r="CC14" s="12">
        <f t="shared" si="21"/>
        <v>2.9702970297029702E-2</v>
      </c>
      <c r="CD14" s="12">
        <f t="shared" si="22"/>
        <v>0</v>
      </c>
      <c r="CE14" s="12">
        <f t="shared" si="23"/>
        <v>1.4851485148514851E-2</v>
      </c>
      <c r="CF14" s="12">
        <f t="shared" si="24"/>
        <v>3.4653465346534656E-2</v>
      </c>
      <c r="CG14" s="12">
        <f t="shared" si="25"/>
        <v>1.4851485148514851E-2</v>
      </c>
      <c r="CH14" s="12">
        <f t="shared" si="26"/>
        <v>9.9009900990099011E-3</v>
      </c>
      <c r="CI14">
        <f t="shared" si="27"/>
        <v>202</v>
      </c>
    </row>
    <row r="15" spans="1:88" x14ac:dyDescent="0.25">
      <c r="O15" t="s">
        <v>16</v>
      </c>
      <c r="P15">
        <v>7</v>
      </c>
      <c r="Q15">
        <v>9</v>
      </c>
      <c r="R15">
        <v>9</v>
      </c>
      <c r="S15">
        <v>16</v>
      </c>
      <c r="T15">
        <v>25</v>
      </c>
      <c r="U15">
        <v>11</v>
      </c>
      <c r="V15">
        <v>8</v>
      </c>
      <c r="W15">
        <v>10</v>
      </c>
      <c r="X15">
        <v>21</v>
      </c>
      <c r="Y15">
        <v>22</v>
      </c>
      <c r="Z15">
        <v>14</v>
      </c>
      <c r="AA15">
        <v>22</v>
      </c>
      <c r="AB15">
        <v>10</v>
      </c>
      <c r="AC15">
        <v>38</v>
      </c>
      <c r="AD15">
        <v>8</v>
      </c>
      <c r="AF15" t="s">
        <v>27</v>
      </c>
      <c r="AG15">
        <v>3</v>
      </c>
      <c r="AH15">
        <v>17</v>
      </c>
      <c r="AI15">
        <v>2</v>
      </c>
      <c r="AJ15">
        <v>1</v>
      </c>
      <c r="AK15">
        <v>6</v>
      </c>
      <c r="AL15">
        <v>11</v>
      </c>
      <c r="AM15">
        <v>8</v>
      </c>
      <c r="AN15">
        <v>8</v>
      </c>
      <c r="AO15">
        <v>8</v>
      </c>
      <c r="AP15">
        <v>9</v>
      </c>
      <c r="AQ15">
        <v>10</v>
      </c>
      <c r="AR15">
        <v>2</v>
      </c>
      <c r="AS15">
        <v>2</v>
      </c>
      <c r="AT15">
        <v>99</v>
      </c>
      <c r="AU15">
        <v>2</v>
      </c>
      <c r="AV15">
        <v>10</v>
      </c>
      <c r="AW15">
        <v>0</v>
      </c>
      <c r="AX15">
        <v>2</v>
      </c>
      <c r="AY15">
        <v>0</v>
      </c>
      <c r="AZ15">
        <v>5</v>
      </c>
      <c r="BA15">
        <v>6</v>
      </c>
      <c r="BB15">
        <v>1</v>
      </c>
      <c r="BC15">
        <v>3</v>
      </c>
      <c r="BD15">
        <v>0</v>
      </c>
      <c r="BE15">
        <v>2</v>
      </c>
      <c r="BF15">
        <v>2</v>
      </c>
      <c r="BH15" t="s">
        <v>27</v>
      </c>
      <c r="BI15" s="12">
        <f t="shared" si="1"/>
        <v>1.3698630136986301E-2</v>
      </c>
      <c r="BJ15" s="12">
        <f t="shared" si="2"/>
        <v>7.7625570776255703E-2</v>
      </c>
      <c r="BK15" s="12">
        <f t="shared" si="3"/>
        <v>9.1324200913242004E-3</v>
      </c>
      <c r="BL15" s="12">
        <f t="shared" si="4"/>
        <v>4.5662100456621002E-3</v>
      </c>
      <c r="BM15" s="12">
        <f t="shared" si="5"/>
        <v>2.7397260273972601E-2</v>
      </c>
      <c r="BN15" s="12">
        <f t="shared" si="6"/>
        <v>5.0228310502283102E-2</v>
      </c>
      <c r="BO15" s="12">
        <f t="shared" si="7"/>
        <v>3.6529680365296802E-2</v>
      </c>
      <c r="BP15" s="12">
        <f t="shared" si="8"/>
        <v>3.6529680365296802E-2</v>
      </c>
      <c r="BQ15" s="12">
        <f t="shared" si="9"/>
        <v>3.6529680365296802E-2</v>
      </c>
      <c r="BR15" s="12">
        <f t="shared" si="10"/>
        <v>4.1095890410958902E-2</v>
      </c>
      <c r="BS15" s="12">
        <f t="shared" si="11"/>
        <v>4.5662100456621002E-2</v>
      </c>
      <c r="BT15" s="12">
        <f t="shared" si="12"/>
        <v>9.1324200913242004E-3</v>
      </c>
      <c r="BU15" s="12">
        <f t="shared" si="13"/>
        <v>9.1324200913242004E-3</v>
      </c>
      <c r="BV15" s="12">
        <f t="shared" si="14"/>
        <v>0.45205479452054792</v>
      </c>
      <c r="BW15" s="12">
        <f t="shared" si="15"/>
        <v>9.1324200913242004E-3</v>
      </c>
      <c r="BX15" s="12">
        <f t="shared" si="16"/>
        <v>4.5662100456621002E-2</v>
      </c>
      <c r="BY15" s="12">
        <f t="shared" si="17"/>
        <v>0</v>
      </c>
      <c r="BZ15" s="12">
        <f t="shared" si="18"/>
        <v>9.1324200913242004E-3</v>
      </c>
      <c r="CA15" s="12">
        <f t="shared" si="19"/>
        <v>0</v>
      </c>
      <c r="CB15" s="12">
        <f t="shared" si="20"/>
        <v>2.2831050228310501E-2</v>
      </c>
      <c r="CC15" s="12">
        <f t="shared" si="21"/>
        <v>2.7397260273972601E-2</v>
      </c>
      <c r="CD15" s="12">
        <f t="shared" si="22"/>
        <v>4.5662100456621002E-3</v>
      </c>
      <c r="CE15" s="12">
        <f t="shared" si="23"/>
        <v>1.3698630136986301E-2</v>
      </c>
      <c r="CF15" s="12">
        <f t="shared" si="24"/>
        <v>0</v>
      </c>
      <c r="CG15" s="12">
        <f t="shared" si="25"/>
        <v>9.1324200913242004E-3</v>
      </c>
      <c r="CH15" s="12">
        <f t="shared" si="26"/>
        <v>9.1324200913242004E-3</v>
      </c>
      <c r="CI15">
        <f t="shared" si="27"/>
        <v>219</v>
      </c>
    </row>
    <row r="16" spans="1:88" x14ac:dyDescent="0.25">
      <c r="O16" t="s">
        <v>30</v>
      </c>
      <c r="P16">
        <v>7</v>
      </c>
      <c r="Q16">
        <v>12</v>
      </c>
      <c r="R16">
        <v>9</v>
      </c>
      <c r="S16">
        <v>16</v>
      </c>
      <c r="T16">
        <v>34</v>
      </c>
      <c r="U16">
        <v>24</v>
      </c>
      <c r="V16">
        <v>10</v>
      </c>
      <c r="W16">
        <v>15</v>
      </c>
      <c r="X16">
        <v>4</v>
      </c>
      <c r="Y16">
        <v>11</v>
      </c>
      <c r="Z16">
        <v>13</v>
      </c>
      <c r="AA16">
        <v>14</v>
      </c>
      <c r="AB16">
        <v>14</v>
      </c>
      <c r="AC16">
        <v>6</v>
      </c>
      <c r="AD16">
        <v>16</v>
      </c>
      <c r="AF16" t="s">
        <v>15</v>
      </c>
      <c r="AG16">
        <v>2</v>
      </c>
      <c r="AH16">
        <v>1</v>
      </c>
      <c r="AI16">
        <v>16</v>
      </c>
      <c r="AJ16">
        <v>6</v>
      </c>
      <c r="AK16">
        <v>6</v>
      </c>
      <c r="AL16">
        <v>0</v>
      </c>
      <c r="AM16">
        <v>13</v>
      </c>
      <c r="AN16">
        <v>5</v>
      </c>
      <c r="AO16">
        <v>4</v>
      </c>
      <c r="AP16">
        <v>4</v>
      </c>
      <c r="AQ16">
        <v>1</v>
      </c>
      <c r="AR16">
        <v>4</v>
      </c>
      <c r="AS16">
        <v>9</v>
      </c>
      <c r="AT16">
        <v>1</v>
      </c>
      <c r="AU16">
        <v>130</v>
      </c>
      <c r="AV16">
        <v>1</v>
      </c>
      <c r="AW16">
        <v>3</v>
      </c>
      <c r="AX16">
        <v>3</v>
      </c>
      <c r="AY16">
        <v>2</v>
      </c>
      <c r="AZ16">
        <v>1</v>
      </c>
      <c r="BA16">
        <v>1</v>
      </c>
      <c r="BB16">
        <v>5</v>
      </c>
      <c r="BC16">
        <v>0</v>
      </c>
      <c r="BD16">
        <v>4</v>
      </c>
      <c r="BE16">
        <v>1</v>
      </c>
      <c r="BF16">
        <v>0</v>
      </c>
      <c r="BH16" t="s">
        <v>15</v>
      </c>
      <c r="BI16" s="12">
        <f t="shared" si="1"/>
        <v>8.9686098654708519E-3</v>
      </c>
      <c r="BJ16" s="12">
        <f t="shared" si="2"/>
        <v>4.4843049327354259E-3</v>
      </c>
      <c r="BK16" s="12">
        <f t="shared" si="3"/>
        <v>7.1748878923766815E-2</v>
      </c>
      <c r="BL16" s="12">
        <f t="shared" si="4"/>
        <v>2.6905829596412557E-2</v>
      </c>
      <c r="BM16" s="12">
        <f t="shared" si="5"/>
        <v>2.6905829596412557E-2</v>
      </c>
      <c r="BN16" s="12">
        <f t="shared" si="6"/>
        <v>0</v>
      </c>
      <c r="BO16" s="12">
        <f t="shared" si="7"/>
        <v>5.829596412556054E-2</v>
      </c>
      <c r="BP16" s="12">
        <f t="shared" si="8"/>
        <v>2.2421524663677129E-2</v>
      </c>
      <c r="BQ16" s="12">
        <f t="shared" si="9"/>
        <v>1.7937219730941704E-2</v>
      </c>
      <c r="BR16" s="12">
        <f t="shared" si="10"/>
        <v>1.7937219730941704E-2</v>
      </c>
      <c r="BS16" s="12">
        <f t="shared" si="11"/>
        <v>4.4843049327354259E-3</v>
      </c>
      <c r="BT16" s="12">
        <f t="shared" si="12"/>
        <v>1.7937219730941704E-2</v>
      </c>
      <c r="BU16" s="12">
        <f t="shared" si="13"/>
        <v>4.0358744394618833E-2</v>
      </c>
      <c r="BV16" s="12">
        <f t="shared" si="14"/>
        <v>4.4843049327354259E-3</v>
      </c>
      <c r="BW16" s="12">
        <f t="shared" si="15"/>
        <v>0.5829596412556054</v>
      </c>
      <c r="BX16" s="12">
        <f t="shared" si="16"/>
        <v>4.4843049327354259E-3</v>
      </c>
      <c r="BY16" s="12">
        <f t="shared" si="17"/>
        <v>1.3452914798206279E-2</v>
      </c>
      <c r="BZ16" s="12">
        <f t="shared" si="18"/>
        <v>1.3452914798206279E-2</v>
      </c>
      <c r="CA16" s="12">
        <f t="shared" si="19"/>
        <v>8.9686098654708519E-3</v>
      </c>
      <c r="CB16" s="12">
        <f t="shared" si="20"/>
        <v>4.4843049327354259E-3</v>
      </c>
      <c r="CC16" s="12">
        <f t="shared" si="21"/>
        <v>4.4843049327354259E-3</v>
      </c>
      <c r="CD16" s="12">
        <f t="shared" si="22"/>
        <v>2.2421524663677129E-2</v>
      </c>
      <c r="CE16" s="12">
        <f t="shared" si="23"/>
        <v>0</v>
      </c>
      <c r="CF16" s="12">
        <f t="shared" si="24"/>
        <v>1.7937219730941704E-2</v>
      </c>
      <c r="CG16" s="12">
        <f t="shared" si="25"/>
        <v>4.4843049327354259E-3</v>
      </c>
      <c r="CH16" s="12">
        <f t="shared" si="26"/>
        <v>0</v>
      </c>
      <c r="CI16">
        <f t="shared" si="27"/>
        <v>223</v>
      </c>
    </row>
    <row r="17" spans="1:87" x14ac:dyDescent="0.25">
      <c r="AF17" t="s">
        <v>20</v>
      </c>
      <c r="AG17">
        <v>10</v>
      </c>
      <c r="AH17">
        <v>20</v>
      </c>
      <c r="AI17">
        <v>5</v>
      </c>
      <c r="AJ17">
        <v>3</v>
      </c>
      <c r="AK17">
        <v>5</v>
      </c>
      <c r="AL17">
        <v>7</v>
      </c>
      <c r="AM17">
        <v>9</v>
      </c>
      <c r="AN17">
        <v>7</v>
      </c>
      <c r="AO17">
        <v>5</v>
      </c>
      <c r="AP17">
        <v>9</v>
      </c>
      <c r="AQ17">
        <v>7</v>
      </c>
      <c r="AR17">
        <v>8</v>
      </c>
      <c r="AS17">
        <v>5</v>
      </c>
      <c r="AT17">
        <v>18</v>
      </c>
      <c r="AU17">
        <v>4</v>
      </c>
      <c r="AV17">
        <v>16</v>
      </c>
      <c r="AW17">
        <v>2</v>
      </c>
      <c r="AX17">
        <v>7</v>
      </c>
      <c r="AY17">
        <v>8</v>
      </c>
      <c r="AZ17">
        <v>2</v>
      </c>
      <c r="BA17">
        <v>9</v>
      </c>
      <c r="BB17">
        <v>2</v>
      </c>
      <c r="BC17">
        <v>11</v>
      </c>
      <c r="BD17">
        <v>3</v>
      </c>
      <c r="BE17">
        <v>8</v>
      </c>
      <c r="BF17">
        <v>1</v>
      </c>
      <c r="BH17" t="s">
        <v>20</v>
      </c>
      <c r="BI17" s="12">
        <f t="shared" si="1"/>
        <v>5.2356020942408377E-2</v>
      </c>
      <c r="BJ17" s="12">
        <f t="shared" si="2"/>
        <v>0.10471204188481675</v>
      </c>
      <c r="BK17" s="12">
        <f t="shared" si="3"/>
        <v>2.6178010471204188E-2</v>
      </c>
      <c r="BL17" s="12">
        <f t="shared" si="4"/>
        <v>1.5706806282722512E-2</v>
      </c>
      <c r="BM17" s="12">
        <f t="shared" si="5"/>
        <v>2.6178010471204188E-2</v>
      </c>
      <c r="BN17" s="12">
        <f t="shared" si="6"/>
        <v>3.6649214659685861E-2</v>
      </c>
      <c r="BO17" s="12">
        <f t="shared" si="7"/>
        <v>4.712041884816754E-2</v>
      </c>
      <c r="BP17" s="12">
        <f t="shared" si="8"/>
        <v>3.6649214659685861E-2</v>
      </c>
      <c r="BQ17" s="12">
        <f t="shared" si="9"/>
        <v>2.6178010471204188E-2</v>
      </c>
      <c r="BR17" s="12">
        <f t="shared" si="10"/>
        <v>4.712041884816754E-2</v>
      </c>
      <c r="BS17" s="12">
        <f t="shared" si="11"/>
        <v>3.6649214659685861E-2</v>
      </c>
      <c r="BT17" s="12">
        <f t="shared" si="12"/>
        <v>4.1884816753926704E-2</v>
      </c>
      <c r="BU17" s="12">
        <f t="shared" si="13"/>
        <v>2.6178010471204188E-2</v>
      </c>
      <c r="BV17" s="12">
        <f t="shared" si="14"/>
        <v>9.4240837696335081E-2</v>
      </c>
      <c r="BW17" s="12">
        <f t="shared" si="15"/>
        <v>2.0942408376963352E-2</v>
      </c>
      <c r="BX17" s="12">
        <f t="shared" si="16"/>
        <v>8.3769633507853408E-2</v>
      </c>
      <c r="BY17" s="12">
        <f t="shared" si="17"/>
        <v>1.0471204188481676E-2</v>
      </c>
      <c r="BZ17" s="12">
        <f t="shared" si="18"/>
        <v>3.6649214659685861E-2</v>
      </c>
      <c r="CA17" s="12">
        <f t="shared" si="19"/>
        <v>4.1884816753926704E-2</v>
      </c>
      <c r="CB17" s="12">
        <f t="shared" si="20"/>
        <v>1.0471204188481676E-2</v>
      </c>
      <c r="CC17" s="12">
        <f t="shared" si="21"/>
        <v>4.712041884816754E-2</v>
      </c>
      <c r="CD17" s="12">
        <f t="shared" si="22"/>
        <v>1.0471204188481676E-2</v>
      </c>
      <c r="CE17" s="12">
        <f t="shared" si="23"/>
        <v>5.7591623036649213E-2</v>
      </c>
      <c r="CF17" s="12">
        <f t="shared" si="24"/>
        <v>1.5706806282722512E-2</v>
      </c>
      <c r="CG17" s="12">
        <f t="shared" si="25"/>
        <v>4.1884816753926704E-2</v>
      </c>
      <c r="CH17" s="12">
        <f t="shared" si="26"/>
        <v>5.235602094240838E-3</v>
      </c>
      <c r="CI17">
        <f t="shared" si="27"/>
        <v>191</v>
      </c>
    </row>
    <row r="18" spans="1:87" x14ac:dyDescent="0.25">
      <c r="AF18" t="s">
        <v>38</v>
      </c>
      <c r="AG18">
        <v>2</v>
      </c>
      <c r="AH18">
        <v>6</v>
      </c>
      <c r="AI18">
        <v>13</v>
      </c>
      <c r="AJ18">
        <v>8</v>
      </c>
      <c r="AK18">
        <v>5</v>
      </c>
      <c r="AL18">
        <v>2</v>
      </c>
      <c r="AM18">
        <v>13</v>
      </c>
      <c r="AN18">
        <v>29</v>
      </c>
      <c r="AO18">
        <v>3</v>
      </c>
      <c r="AP18">
        <v>7</v>
      </c>
      <c r="AQ18">
        <v>5</v>
      </c>
      <c r="AR18">
        <v>8</v>
      </c>
      <c r="AS18">
        <v>3</v>
      </c>
      <c r="AT18">
        <v>4</v>
      </c>
      <c r="AU18">
        <v>9</v>
      </c>
      <c r="AV18">
        <v>2</v>
      </c>
      <c r="AW18">
        <v>24</v>
      </c>
      <c r="AX18">
        <v>29</v>
      </c>
      <c r="AY18">
        <v>9</v>
      </c>
      <c r="AZ18">
        <v>1</v>
      </c>
      <c r="BA18">
        <v>0</v>
      </c>
      <c r="BB18">
        <v>5</v>
      </c>
      <c r="BC18">
        <v>1</v>
      </c>
      <c r="BD18">
        <v>4</v>
      </c>
      <c r="BE18">
        <v>6</v>
      </c>
      <c r="BF18">
        <v>3</v>
      </c>
      <c r="BH18" t="s">
        <v>38</v>
      </c>
      <c r="BI18" s="12">
        <f t="shared" si="1"/>
        <v>9.9502487562189053E-3</v>
      </c>
      <c r="BJ18" s="12">
        <f t="shared" si="2"/>
        <v>2.9850746268656716E-2</v>
      </c>
      <c r="BK18" s="12">
        <f t="shared" si="3"/>
        <v>6.4676616915422883E-2</v>
      </c>
      <c r="BL18" s="12">
        <f t="shared" si="4"/>
        <v>3.9800995024875621E-2</v>
      </c>
      <c r="BM18" s="12">
        <f t="shared" si="5"/>
        <v>2.4875621890547265E-2</v>
      </c>
      <c r="BN18" s="12">
        <f t="shared" si="6"/>
        <v>9.9502487562189053E-3</v>
      </c>
      <c r="BO18" s="12">
        <f t="shared" si="7"/>
        <v>6.4676616915422883E-2</v>
      </c>
      <c r="BP18" s="12">
        <f t="shared" si="8"/>
        <v>0.14427860696517414</v>
      </c>
      <c r="BQ18" s="12">
        <f t="shared" si="9"/>
        <v>1.4925373134328358E-2</v>
      </c>
      <c r="BR18" s="12">
        <f t="shared" si="10"/>
        <v>3.482587064676617E-2</v>
      </c>
      <c r="BS18" s="12">
        <f t="shared" si="11"/>
        <v>2.4875621890547265E-2</v>
      </c>
      <c r="BT18" s="12">
        <f t="shared" si="12"/>
        <v>3.9800995024875621E-2</v>
      </c>
      <c r="BU18" s="12">
        <f t="shared" si="13"/>
        <v>1.4925373134328358E-2</v>
      </c>
      <c r="BV18" s="12">
        <f t="shared" si="14"/>
        <v>1.9900497512437811E-2</v>
      </c>
      <c r="BW18" s="12">
        <f t="shared" si="15"/>
        <v>4.4776119402985072E-2</v>
      </c>
      <c r="BX18" s="12">
        <f t="shared" si="16"/>
        <v>9.9502487562189053E-3</v>
      </c>
      <c r="BY18" s="12">
        <f t="shared" si="17"/>
        <v>0.11940298507462686</v>
      </c>
      <c r="BZ18" s="12">
        <f t="shared" si="18"/>
        <v>0.14427860696517414</v>
      </c>
      <c r="CA18" s="12">
        <f t="shared" si="19"/>
        <v>4.4776119402985072E-2</v>
      </c>
      <c r="CB18" s="12">
        <f t="shared" si="20"/>
        <v>4.9751243781094526E-3</v>
      </c>
      <c r="CC18" s="12">
        <f t="shared" si="21"/>
        <v>0</v>
      </c>
      <c r="CD18" s="12">
        <f t="shared" si="22"/>
        <v>2.4875621890547265E-2</v>
      </c>
      <c r="CE18" s="12">
        <f t="shared" si="23"/>
        <v>4.9751243781094526E-3</v>
      </c>
      <c r="CF18" s="12">
        <f t="shared" si="24"/>
        <v>1.9900497512437811E-2</v>
      </c>
      <c r="CG18" s="12">
        <f t="shared" si="25"/>
        <v>2.9850746268656716E-2</v>
      </c>
      <c r="CH18" s="12">
        <f t="shared" si="26"/>
        <v>1.4925373134328358E-2</v>
      </c>
      <c r="CI18">
        <f t="shared" si="27"/>
        <v>201</v>
      </c>
    </row>
    <row r="19" spans="1:87" x14ac:dyDescent="0.25">
      <c r="AF19" t="s">
        <v>39</v>
      </c>
      <c r="AG19">
        <v>3</v>
      </c>
      <c r="AH19">
        <v>7</v>
      </c>
      <c r="AI19">
        <v>14</v>
      </c>
      <c r="AJ19">
        <v>5</v>
      </c>
      <c r="AK19">
        <v>7</v>
      </c>
      <c r="AL19">
        <v>0</v>
      </c>
      <c r="AM19">
        <v>16</v>
      </c>
      <c r="AN19">
        <v>43</v>
      </c>
      <c r="AO19">
        <v>6</v>
      </c>
      <c r="AP19">
        <v>9</v>
      </c>
      <c r="AQ19">
        <v>1</v>
      </c>
      <c r="AR19">
        <v>12</v>
      </c>
      <c r="AS19">
        <v>2</v>
      </c>
      <c r="AT19">
        <v>0</v>
      </c>
      <c r="AU19">
        <v>14</v>
      </c>
      <c r="AV19">
        <v>1</v>
      </c>
      <c r="AW19">
        <v>13</v>
      </c>
      <c r="AX19">
        <v>29</v>
      </c>
      <c r="AY19">
        <v>8</v>
      </c>
      <c r="AZ19">
        <v>3</v>
      </c>
      <c r="BA19">
        <v>1</v>
      </c>
      <c r="BB19">
        <v>6</v>
      </c>
      <c r="BC19">
        <v>2</v>
      </c>
      <c r="BD19">
        <v>4</v>
      </c>
      <c r="BE19">
        <v>7</v>
      </c>
      <c r="BF19">
        <v>2</v>
      </c>
      <c r="BH19" t="s">
        <v>39</v>
      </c>
      <c r="BI19" s="12">
        <f t="shared" si="1"/>
        <v>1.3953488372093023E-2</v>
      </c>
      <c r="BJ19" s="12">
        <f t="shared" si="2"/>
        <v>3.255813953488372E-2</v>
      </c>
      <c r="BK19" s="12">
        <f t="shared" si="3"/>
        <v>6.5116279069767441E-2</v>
      </c>
      <c r="BL19" s="12">
        <f t="shared" si="4"/>
        <v>2.3255813953488372E-2</v>
      </c>
      <c r="BM19" s="12">
        <f t="shared" si="5"/>
        <v>3.255813953488372E-2</v>
      </c>
      <c r="BN19" s="12">
        <f t="shared" si="6"/>
        <v>0</v>
      </c>
      <c r="BO19" s="12">
        <f t="shared" si="7"/>
        <v>7.441860465116279E-2</v>
      </c>
      <c r="BP19" s="12">
        <f t="shared" si="8"/>
        <v>0.2</v>
      </c>
      <c r="BQ19" s="12">
        <f t="shared" si="9"/>
        <v>2.7906976744186046E-2</v>
      </c>
      <c r="BR19" s="12">
        <f t="shared" si="10"/>
        <v>4.1860465116279069E-2</v>
      </c>
      <c r="BS19" s="12">
        <f t="shared" si="11"/>
        <v>4.6511627906976744E-3</v>
      </c>
      <c r="BT19" s="12">
        <f t="shared" si="12"/>
        <v>5.5813953488372092E-2</v>
      </c>
      <c r="BU19" s="12">
        <f t="shared" si="13"/>
        <v>9.3023255813953487E-3</v>
      </c>
      <c r="BV19" s="12">
        <f t="shared" si="14"/>
        <v>0</v>
      </c>
      <c r="BW19" s="12">
        <f t="shared" si="15"/>
        <v>6.5116279069767441E-2</v>
      </c>
      <c r="BX19" s="12">
        <f t="shared" si="16"/>
        <v>4.6511627906976744E-3</v>
      </c>
      <c r="BY19" s="12">
        <f t="shared" si="17"/>
        <v>6.0465116279069767E-2</v>
      </c>
      <c r="BZ19" s="12">
        <f t="shared" si="18"/>
        <v>0.13488372093023257</v>
      </c>
      <c r="CA19" s="12">
        <f t="shared" si="19"/>
        <v>3.7209302325581395E-2</v>
      </c>
      <c r="CB19" s="12">
        <f t="shared" si="20"/>
        <v>1.3953488372093023E-2</v>
      </c>
      <c r="CC19" s="12">
        <f t="shared" si="21"/>
        <v>4.6511627906976744E-3</v>
      </c>
      <c r="CD19" s="12">
        <f t="shared" si="22"/>
        <v>2.7906976744186046E-2</v>
      </c>
      <c r="CE19" s="12">
        <f t="shared" si="23"/>
        <v>9.3023255813953487E-3</v>
      </c>
      <c r="CF19" s="12">
        <f t="shared" si="24"/>
        <v>1.8604651162790697E-2</v>
      </c>
      <c r="CG19" s="12">
        <f t="shared" si="25"/>
        <v>3.255813953488372E-2</v>
      </c>
      <c r="CH19" s="12">
        <f t="shared" si="26"/>
        <v>9.3023255813953487E-3</v>
      </c>
      <c r="CI19">
        <f t="shared" si="27"/>
        <v>215</v>
      </c>
    </row>
    <row r="20" spans="1:87" x14ac:dyDescent="0.25">
      <c r="AF20" t="s">
        <v>21</v>
      </c>
      <c r="AG20">
        <v>6</v>
      </c>
      <c r="AH20">
        <v>5</v>
      </c>
      <c r="AI20">
        <v>20</v>
      </c>
      <c r="AJ20">
        <v>2</v>
      </c>
      <c r="AK20">
        <v>4</v>
      </c>
      <c r="AL20">
        <v>0</v>
      </c>
      <c r="AM20">
        <v>10</v>
      </c>
      <c r="AN20">
        <v>17</v>
      </c>
      <c r="AO20">
        <v>0</v>
      </c>
      <c r="AP20">
        <v>2</v>
      </c>
      <c r="AQ20">
        <v>2</v>
      </c>
      <c r="AR20">
        <v>14</v>
      </c>
      <c r="AS20">
        <v>1</v>
      </c>
      <c r="AT20">
        <v>0</v>
      </c>
      <c r="AU20">
        <v>4</v>
      </c>
      <c r="AV20">
        <v>5</v>
      </c>
      <c r="AW20">
        <v>5</v>
      </c>
      <c r="AX20">
        <v>17</v>
      </c>
      <c r="AY20">
        <v>38</v>
      </c>
      <c r="AZ20">
        <v>4</v>
      </c>
      <c r="BA20">
        <v>3</v>
      </c>
      <c r="BB20">
        <v>2</v>
      </c>
      <c r="BC20">
        <v>3</v>
      </c>
      <c r="BD20">
        <v>18</v>
      </c>
      <c r="BE20">
        <v>2</v>
      </c>
      <c r="BF20">
        <v>7</v>
      </c>
      <c r="BH20" t="s">
        <v>21</v>
      </c>
      <c r="BI20" s="12">
        <f t="shared" si="1"/>
        <v>3.1413612565445025E-2</v>
      </c>
      <c r="BJ20" s="12">
        <f t="shared" si="2"/>
        <v>2.6178010471204188E-2</v>
      </c>
      <c r="BK20" s="12">
        <f t="shared" si="3"/>
        <v>0.10471204188481675</v>
      </c>
      <c r="BL20" s="12">
        <f t="shared" si="4"/>
        <v>1.0471204188481676E-2</v>
      </c>
      <c r="BM20" s="12">
        <f t="shared" si="5"/>
        <v>2.0942408376963352E-2</v>
      </c>
      <c r="BN20" s="12">
        <f t="shared" si="6"/>
        <v>0</v>
      </c>
      <c r="BO20" s="12">
        <f t="shared" si="7"/>
        <v>5.2356020942408377E-2</v>
      </c>
      <c r="BP20" s="12">
        <f t="shared" si="8"/>
        <v>8.9005235602094238E-2</v>
      </c>
      <c r="BQ20" s="12">
        <f t="shared" si="9"/>
        <v>0</v>
      </c>
      <c r="BR20" s="12">
        <f t="shared" si="10"/>
        <v>1.0471204188481676E-2</v>
      </c>
      <c r="BS20" s="12">
        <f t="shared" si="11"/>
        <v>1.0471204188481676E-2</v>
      </c>
      <c r="BT20" s="12">
        <f t="shared" si="12"/>
        <v>7.3298429319371722E-2</v>
      </c>
      <c r="BU20" s="12">
        <f t="shared" si="13"/>
        <v>5.235602094240838E-3</v>
      </c>
      <c r="BV20" s="12">
        <f t="shared" si="14"/>
        <v>0</v>
      </c>
      <c r="BW20" s="12">
        <f t="shared" si="15"/>
        <v>2.0942408376963352E-2</v>
      </c>
      <c r="BX20" s="12">
        <f t="shared" si="16"/>
        <v>2.6178010471204188E-2</v>
      </c>
      <c r="BY20" s="12">
        <f t="shared" si="17"/>
        <v>2.6178010471204188E-2</v>
      </c>
      <c r="BZ20" s="12">
        <f t="shared" si="18"/>
        <v>8.9005235602094238E-2</v>
      </c>
      <c r="CA20" s="12">
        <f t="shared" si="19"/>
        <v>0.19895287958115182</v>
      </c>
      <c r="CB20" s="12">
        <f t="shared" si="20"/>
        <v>2.0942408376963352E-2</v>
      </c>
      <c r="CC20" s="12">
        <f t="shared" si="21"/>
        <v>1.5706806282722512E-2</v>
      </c>
      <c r="CD20" s="12">
        <f t="shared" si="22"/>
        <v>1.0471204188481676E-2</v>
      </c>
      <c r="CE20" s="12">
        <f t="shared" si="23"/>
        <v>1.5706806282722512E-2</v>
      </c>
      <c r="CF20" s="12">
        <f t="shared" si="24"/>
        <v>9.4240837696335081E-2</v>
      </c>
      <c r="CG20" s="12">
        <f t="shared" si="25"/>
        <v>1.0471204188481676E-2</v>
      </c>
      <c r="CH20" s="12">
        <f t="shared" si="26"/>
        <v>3.6649214659685861E-2</v>
      </c>
      <c r="CI20">
        <f t="shared" si="27"/>
        <v>191</v>
      </c>
    </row>
    <row r="21" spans="1:87" x14ac:dyDescent="0.25">
      <c r="AF21" t="s">
        <v>40</v>
      </c>
      <c r="AG21">
        <v>2</v>
      </c>
      <c r="AH21">
        <v>22</v>
      </c>
      <c r="AI21">
        <v>7</v>
      </c>
      <c r="AJ21">
        <v>7</v>
      </c>
      <c r="AK21">
        <v>11</v>
      </c>
      <c r="AL21">
        <v>11</v>
      </c>
      <c r="AM21">
        <v>7</v>
      </c>
      <c r="AN21">
        <v>16</v>
      </c>
      <c r="AO21">
        <v>5</v>
      </c>
      <c r="AP21">
        <v>12</v>
      </c>
      <c r="AQ21">
        <v>8</v>
      </c>
      <c r="AR21">
        <v>5</v>
      </c>
      <c r="AS21">
        <v>4</v>
      </c>
      <c r="AT21">
        <v>19</v>
      </c>
      <c r="AU21">
        <v>10</v>
      </c>
      <c r="AV21">
        <v>7</v>
      </c>
      <c r="AW21">
        <v>3</v>
      </c>
      <c r="AX21">
        <v>6</v>
      </c>
      <c r="AY21">
        <v>2</v>
      </c>
      <c r="AZ21">
        <v>7</v>
      </c>
      <c r="BA21">
        <v>5</v>
      </c>
      <c r="BB21">
        <v>4</v>
      </c>
      <c r="BC21">
        <v>4</v>
      </c>
      <c r="BD21">
        <v>3</v>
      </c>
      <c r="BE21">
        <v>8</v>
      </c>
      <c r="BF21">
        <v>3</v>
      </c>
      <c r="BH21" t="s">
        <v>40</v>
      </c>
      <c r="BI21" s="12">
        <f t="shared" si="1"/>
        <v>1.0101010101010102E-2</v>
      </c>
      <c r="BJ21" s="12">
        <f t="shared" si="2"/>
        <v>0.1111111111111111</v>
      </c>
      <c r="BK21" s="12">
        <f t="shared" si="3"/>
        <v>3.5353535353535352E-2</v>
      </c>
      <c r="BL21" s="12">
        <f t="shared" si="4"/>
        <v>3.5353535353535352E-2</v>
      </c>
      <c r="BM21" s="12">
        <f t="shared" si="5"/>
        <v>5.5555555555555552E-2</v>
      </c>
      <c r="BN21" s="12">
        <f t="shared" si="6"/>
        <v>5.5555555555555552E-2</v>
      </c>
      <c r="BO21" s="12">
        <f t="shared" si="7"/>
        <v>3.5353535353535352E-2</v>
      </c>
      <c r="BP21" s="12">
        <f t="shared" si="8"/>
        <v>8.0808080808080815E-2</v>
      </c>
      <c r="BQ21" s="12">
        <f t="shared" si="9"/>
        <v>2.5252525252525252E-2</v>
      </c>
      <c r="BR21" s="12">
        <f t="shared" si="10"/>
        <v>6.0606060606060608E-2</v>
      </c>
      <c r="BS21" s="12">
        <f t="shared" si="11"/>
        <v>4.0404040404040407E-2</v>
      </c>
      <c r="BT21" s="12">
        <f t="shared" si="12"/>
        <v>2.5252525252525252E-2</v>
      </c>
      <c r="BU21" s="12">
        <f t="shared" si="13"/>
        <v>2.0202020202020204E-2</v>
      </c>
      <c r="BV21" s="12">
        <f t="shared" si="14"/>
        <v>9.5959595959595953E-2</v>
      </c>
      <c r="BW21" s="12">
        <f t="shared" si="15"/>
        <v>5.0505050505050504E-2</v>
      </c>
      <c r="BX21" s="12">
        <f t="shared" si="16"/>
        <v>3.5353535353535352E-2</v>
      </c>
      <c r="BY21" s="12">
        <f t="shared" si="17"/>
        <v>1.5151515151515152E-2</v>
      </c>
      <c r="BZ21" s="12">
        <f t="shared" si="18"/>
        <v>3.0303030303030304E-2</v>
      </c>
      <c r="CA21" s="12">
        <f t="shared" si="19"/>
        <v>1.0101010101010102E-2</v>
      </c>
      <c r="CB21" s="12">
        <f t="shared" si="20"/>
        <v>3.5353535353535352E-2</v>
      </c>
      <c r="CC21" s="12">
        <f t="shared" si="21"/>
        <v>2.5252525252525252E-2</v>
      </c>
      <c r="CD21" s="12">
        <f t="shared" si="22"/>
        <v>2.0202020202020204E-2</v>
      </c>
      <c r="CE21" s="12">
        <f t="shared" si="23"/>
        <v>2.0202020202020204E-2</v>
      </c>
      <c r="CF21" s="12">
        <f t="shared" si="24"/>
        <v>1.5151515151515152E-2</v>
      </c>
      <c r="CG21" s="12">
        <f t="shared" si="25"/>
        <v>4.0404040404040407E-2</v>
      </c>
      <c r="CH21" s="12">
        <f t="shared" si="26"/>
        <v>1.5151515151515152E-2</v>
      </c>
      <c r="CI21">
        <f t="shared" si="27"/>
        <v>198</v>
      </c>
    </row>
    <row r="22" spans="1:87" x14ac:dyDescent="0.25">
      <c r="AF22" t="s">
        <v>28</v>
      </c>
      <c r="AG22">
        <v>5</v>
      </c>
      <c r="AH22">
        <v>17</v>
      </c>
      <c r="AI22">
        <v>5</v>
      </c>
      <c r="AJ22">
        <v>2</v>
      </c>
      <c r="AK22">
        <v>14</v>
      </c>
      <c r="AL22">
        <v>7</v>
      </c>
      <c r="AM22">
        <v>12</v>
      </c>
      <c r="AN22">
        <v>9</v>
      </c>
      <c r="AO22">
        <v>7</v>
      </c>
      <c r="AP22">
        <v>6</v>
      </c>
      <c r="AQ22">
        <v>5</v>
      </c>
      <c r="AR22">
        <v>10</v>
      </c>
      <c r="AS22">
        <v>8</v>
      </c>
      <c r="AT22">
        <v>26</v>
      </c>
      <c r="AU22">
        <v>1</v>
      </c>
      <c r="AV22">
        <v>7</v>
      </c>
      <c r="AW22">
        <v>2</v>
      </c>
      <c r="AX22">
        <v>6</v>
      </c>
      <c r="AY22">
        <v>1</v>
      </c>
      <c r="AZ22">
        <v>1</v>
      </c>
      <c r="BA22">
        <v>47</v>
      </c>
      <c r="BB22">
        <v>6</v>
      </c>
      <c r="BC22">
        <v>5</v>
      </c>
      <c r="BD22">
        <v>2</v>
      </c>
      <c r="BE22">
        <v>4</v>
      </c>
      <c r="BF22">
        <v>2</v>
      </c>
      <c r="BH22" t="s">
        <v>28</v>
      </c>
      <c r="BI22" s="12">
        <f t="shared" si="1"/>
        <v>2.3041474654377881E-2</v>
      </c>
      <c r="BJ22" s="12">
        <f t="shared" si="2"/>
        <v>7.8341013824884786E-2</v>
      </c>
      <c r="BK22" s="12">
        <f t="shared" si="3"/>
        <v>2.3041474654377881E-2</v>
      </c>
      <c r="BL22" s="12">
        <f t="shared" si="4"/>
        <v>9.2165898617511521E-3</v>
      </c>
      <c r="BM22" s="12">
        <f t="shared" si="5"/>
        <v>6.4516129032258063E-2</v>
      </c>
      <c r="BN22" s="12">
        <f t="shared" si="6"/>
        <v>3.2258064516129031E-2</v>
      </c>
      <c r="BO22" s="12">
        <f t="shared" si="7"/>
        <v>5.5299539170506916E-2</v>
      </c>
      <c r="BP22" s="12">
        <f t="shared" si="8"/>
        <v>4.1474654377880185E-2</v>
      </c>
      <c r="BQ22" s="12">
        <f t="shared" si="9"/>
        <v>3.2258064516129031E-2</v>
      </c>
      <c r="BR22" s="12">
        <f t="shared" si="10"/>
        <v>2.7649769585253458E-2</v>
      </c>
      <c r="BS22" s="12">
        <f t="shared" si="11"/>
        <v>2.3041474654377881E-2</v>
      </c>
      <c r="BT22" s="12">
        <f t="shared" si="12"/>
        <v>4.6082949308755762E-2</v>
      </c>
      <c r="BU22" s="12">
        <f t="shared" si="13"/>
        <v>3.6866359447004608E-2</v>
      </c>
      <c r="BV22" s="12">
        <f t="shared" si="14"/>
        <v>0.11981566820276497</v>
      </c>
      <c r="BW22" s="12">
        <f t="shared" si="15"/>
        <v>4.608294930875576E-3</v>
      </c>
      <c r="BX22" s="12">
        <f t="shared" si="16"/>
        <v>3.2258064516129031E-2</v>
      </c>
      <c r="BY22" s="12">
        <f t="shared" si="17"/>
        <v>9.2165898617511521E-3</v>
      </c>
      <c r="BZ22" s="12">
        <f t="shared" si="18"/>
        <v>2.7649769585253458E-2</v>
      </c>
      <c r="CA22" s="12">
        <f t="shared" si="19"/>
        <v>4.608294930875576E-3</v>
      </c>
      <c r="CB22" s="12">
        <f t="shared" si="20"/>
        <v>4.608294930875576E-3</v>
      </c>
      <c r="CC22" s="12">
        <f t="shared" si="21"/>
        <v>0.21658986175115208</v>
      </c>
      <c r="CD22" s="12">
        <f t="shared" si="22"/>
        <v>2.7649769585253458E-2</v>
      </c>
      <c r="CE22" s="12">
        <f t="shared" si="23"/>
        <v>2.3041474654377881E-2</v>
      </c>
      <c r="CF22" s="12">
        <f t="shared" si="24"/>
        <v>9.2165898617511521E-3</v>
      </c>
      <c r="CG22" s="12">
        <f t="shared" si="25"/>
        <v>1.8433179723502304E-2</v>
      </c>
      <c r="CH22" s="12">
        <f t="shared" si="26"/>
        <v>9.2165898617511521E-3</v>
      </c>
      <c r="CI22">
        <f t="shared" si="27"/>
        <v>217</v>
      </c>
    </row>
    <row r="23" spans="1:87" x14ac:dyDescent="0.25">
      <c r="AF23" t="s">
        <v>29</v>
      </c>
      <c r="AG23">
        <v>11</v>
      </c>
      <c r="AH23">
        <v>6</v>
      </c>
      <c r="AI23">
        <v>11</v>
      </c>
      <c r="AJ23">
        <v>6</v>
      </c>
      <c r="AK23">
        <v>11</v>
      </c>
      <c r="AL23">
        <v>3</v>
      </c>
      <c r="AM23">
        <v>22</v>
      </c>
      <c r="AN23">
        <v>20</v>
      </c>
      <c r="AO23">
        <v>5</v>
      </c>
      <c r="AP23">
        <v>7</v>
      </c>
      <c r="AQ23">
        <v>2</v>
      </c>
      <c r="AR23">
        <v>8</v>
      </c>
      <c r="AS23">
        <v>5</v>
      </c>
      <c r="AT23">
        <v>2</v>
      </c>
      <c r="AU23">
        <v>14</v>
      </c>
      <c r="AV23">
        <v>2</v>
      </c>
      <c r="AW23">
        <v>10</v>
      </c>
      <c r="AX23">
        <v>8</v>
      </c>
      <c r="AY23">
        <v>3</v>
      </c>
      <c r="AZ23">
        <v>6</v>
      </c>
      <c r="BA23">
        <v>1</v>
      </c>
      <c r="BB23">
        <v>22</v>
      </c>
      <c r="BC23">
        <v>5</v>
      </c>
      <c r="BD23">
        <v>15</v>
      </c>
      <c r="BE23">
        <v>8</v>
      </c>
      <c r="BF23">
        <v>3</v>
      </c>
      <c r="BH23" t="s">
        <v>29</v>
      </c>
      <c r="BI23" s="12">
        <f t="shared" si="1"/>
        <v>5.0925925925925923E-2</v>
      </c>
      <c r="BJ23" s="12">
        <f t="shared" si="2"/>
        <v>2.7777777777777776E-2</v>
      </c>
      <c r="BK23" s="12">
        <f t="shared" si="3"/>
        <v>5.0925925925925923E-2</v>
      </c>
      <c r="BL23" s="12">
        <f t="shared" si="4"/>
        <v>2.7777777777777776E-2</v>
      </c>
      <c r="BM23" s="12">
        <f t="shared" si="5"/>
        <v>5.0925925925925923E-2</v>
      </c>
      <c r="BN23" s="12">
        <f t="shared" si="6"/>
        <v>1.3888888888888888E-2</v>
      </c>
      <c r="BO23" s="12">
        <f t="shared" si="7"/>
        <v>0.10185185185185185</v>
      </c>
      <c r="BP23" s="12">
        <f t="shared" si="8"/>
        <v>9.2592592592592587E-2</v>
      </c>
      <c r="BQ23" s="12">
        <f t="shared" si="9"/>
        <v>2.3148148148148147E-2</v>
      </c>
      <c r="BR23" s="12">
        <f t="shared" si="10"/>
        <v>3.2407407407407406E-2</v>
      </c>
      <c r="BS23" s="12">
        <f t="shared" si="11"/>
        <v>9.2592592592592587E-3</v>
      </c>
      <c r="BT23" s="12">
        <f t="shared" si="12"/>
        <v>3.7037037037037035E-2</v>
      </c>
      <c r="BU23" s="12">
        <f t="shared" si="13"/>
        <v>2.3148148148148147E-2</v>
      </c>
      <c r="BV23" s="12">
        <f t="shared" si="14"/>
        <v>9.2592592592592587E-3</v>
      </c>
      <c r="BW23" s="12">
        <f t="shared" si="15"/>
        <v>6.4814814814814811E-2</v>
      </c>
      <c r="BX23" s="12">
        <f t="shared" si="16"/>
        <v>9.2592592592592587E-3</v>
      </c>
      <c r="BY23" s="12">
        <f t="shared" si="17"/>
        <v>4.6296296296296294E-2</v>
      </c>
      <c r="BZ23" s="12">
        <f t="shared" si="18"/>
        <v>3.7037037037037035E-2</v>
      </c>
      <c r="CA23" s="12">
        <f t="shared" si="19"/>
        <v>1.3888888888888888E-2</v>
      </c>
      <c r="CB23" s="12">
        <f t="shared" si="20"/>
        <v>2.7777777777777776E-2</v>
      </c>
      <c r="CC23" s="12">
        <f t="shared" si="21"/>
        <v>4.6296296296296294E-3</v>
      </c>
      <c r="CD23" s="12">
        <f t="shared" si="22"/>
        <v>0.10185185185185185</v>
      </c>
      <c r="CE23" s="12">
        <f t="shared" si="23"/>
        <v>2.3148148148148147E-2</v>
      </c>
      <c r="CF23" s="12">
        <f t="shared" si="24"/>
        <v>6.9444444444444448E-2</v>
      </c>
      <c r="CG23" s="12">
        <f t="shared" si="25"/>
        <v>3.7037037037037035E-2</v>
      </c>
      <c r="CH23" s="12">
        <f t="shared" si="26"/>
        <v>1.3888888888888888E-2</v>
      </c>
      <c r="CI23">
        <f t="shared" si="27"/>
        <v>216</v>
      </c>
    </row>
    <row r="24" spans="1:87" x14ac:dyDescent="0.25">
      <c r="AF24" t="s">
        <v>16</v>
      </c>
      <c r="AG24">
        <v>3</v>
      </c>
      <c r="AH24">
        <v>6</v>
      </c>
      <c r="AI24">
        <v>13</v>
      </c>
      <c r="AJ24">
        <v>3</v>
      </c>
      <c r="AK24">
        <v>6</v>
      </c>
      <c r="AL24">
        <v>8</v>
      </c>
      <c r="AM24">
        <v>20</v>
      </c>
      <c r="AN24">
        <v>8</v>
      </c>
      <c r="AO24">
        <v>3</v>
      </c>
      <c r="AP24">
        <v>2</v>
      </c>
      <c r="AQ24">
        <v>4</v>
      </c>
      <c r="AR24">
        <v>7</v>
      </c>
      <c r="AS24">
        <v>4</v>
      </c>
      <c r="AT24">
        <v>4</v>
      </c>
      <c r="AU24">
        <v>8</v>
      </c>
      <c r="AV24">
        <v>10</v>
      </c>
      <c r="AW24">
        <v>0</v>
      </c>
      <c r="AX24">
        <v>10</v>
      </c>
      <c r="AY24">
        <v>5</v>
      </c>
      <c r="AZ24">
        <v>1</v>
      </c>
      <c r="BA24">
        <v>7</v>
      </c>
      <c r="BB24">
        <v>5</v>
      </c>
      <c r="BC24">
        <v>21</v>
      </c>
      <c r="BD24">
        <v>4</v>
      </c>
      <c r="BE24">
        <v>2</v>
      </c>
      <c r="BF24">
        <v>2</v>
      </c>
      <c r="BH24" t="s">
        <v>16</v>
      </c>
      <c r="BI24" s="12">
        <f t="shared" si="1"/>
        <v>1.8072289156626505E-2</v>
      </c>
      <c r="BJ24" s="12">
        <f t="shared" si="2"/>
        <v>3.614457831325301E-2</v>
      </c>
      <c r="BK24" s="12">
        <f t="shared" si="3"/>
        <v>7.8313253012048195E-2</v>
      </c>
      <c r="BL24" s="12">
        <f t="shared" si="4"/>
        <v>1.8072289156626505E-2</v>
      </c>
      <c r="BM24" s="12">
        <f t="shared" si="5"/>
        <v>3.614457831325301E-2</v>
      </c>
      <c r="BN24" s="12">
        <f t="shared" si="6"/>
        <v>4.8192771084337352E-2</v>
      </c>
      <c r="BO24" s="12">
        <f t="shared" si="7"/>
        <v>0.12048192771084337</v>
      </c>
      <c r="BP24" s="12">
        <f t="shared" si="8"/>
        <v>4.8192771084337352E-2</v>
      </c>
      <c r="BQ24" s="12">
        <f t="shared" si="9"/>
        <v>1.8072289156626505E-2</v>
      </c>
      <c r="BR24" s="12">
        <f t="shared" si="10"/>
        <v>1.2048192771084338E-2</v>
      </c>
      <c r="BS24" s="12">
        <f t="shared" si="11"/>
        <v>2.4096385542168676E-2</v>
      </c>
      <c r="BT24" s="12">
        <f t="shared" si="12"/>
        <v>4.2168674698795178E-2</v>
      </c>
      <c r="BU24" s="12">
        <f t="shared" si="13"/>
        <v>2.4096385542168676E-2</v>
      </c>
      <c r="BV24" s="12">
        <f t="shared" si="14"/>
        <v>2.4096385542168676E-2</v>
      </c>
      <c r="BW24" s="12">
        <f t="shared" si="15"/>
        <v>4.8192771084337352E-2</v>
      </c>
      <c r="BX24" s="12">
        <f t="shared" si="16"/>
        <v>6.0240963855421686E-2</v>
      </c>
      <c r="BY24" s="12">
        <f t="shared" si="17"/>
        <v>0</v>
      </c>
      <c r="BZ24" s="12">
        <f t="shared" si="18"/>
        <v>6.0240963855421686E-2</v>
      </c>
      <c r="CA24" s="12">
        <f t="shared" si="19"/>
        <v>3.0120481927710843E-2</v>
      </c>
      <c r="CB24" s="12">
        <f t="shared" si="20"/>
        <v>6.024096385542169E-3</v>
      </c>
      <c r="CC24" s="12">
        <f t="shared" si="21"/>
        <v>4.2168674698795178E-2</v>
      </c>
      <c r="CD24" s="12">
        <f t="shared" si="22"/>
        <v>3.0120481927710843E-2</v>
      </c>
      <c r="CE24" s="12">
        <f t="shared" si="23"/>
        <v>0.12650602409638553</v>
      </c>
      <c r="CF24" s="12">
        <f t="shared" si="24"/>
        <v>2.4096385542168676E-2</v>
      </c>
      <c r="CG24" s="12">
        <f t="shared" si="25"/>
        <v>1.2048192771084338E-2</v>
      </c>
      <c r="CH24" s="12">
        <f t="shared" si="26"/>
        <v>1.2048192771084338E-2</v>
      </c>
      <c r="CI24">
        <f t="shared" si="27"/>
        <v>166</v>
      </c>
    </row>
    <row r="25" spans="1:87" x14ac:dyDescent="0.25">
      <c r="AF25" t="s">
        <v>41</v>
      </c>
      <c r="AG25">
        <v>6</v>
      </c>
      <c r="AH25">
        <v>2</v>
      </c>
      <c r="AI25">
        <v>14</v>
      </c>
      <c r="AJ25">
        <v>6</v>
      </c>
      <c r="AK25">
        <v>5</v>
      </c>
      <c r="AL25">
        <v>2</v>
      </c>
      <c r="AM25">
        <v>25</v>
      </c>
      <c r="AN25">
        <v>17</v>
      </c>
      <c r="AO25">
        <v>2</v>
      </c>
      <c r="AP25">
        <v>6</v>
      </c>
      <c r="AQ25">
        <v>3</v>
      </c>
      <c r="AR25">
        <v>12</v>
      </c>
      <c r="AS25">
        <v>7</v>
      </c>
      <c r="AT25">
        <v>1</v>
      </c>
      <c r="AU25">
        <v>6</v>
      </c>
      <c r="AV25">
        <v>1</v>
      </c>
      <c r="AW25">
        <v>5</v>
      </c>
      <c r="AX25">
        <v>9</v>
      </c>
      <c r="AY25">
        <v>17</v>
      </c>
      <c r="AZ25">
        <v>4</v>
      </c>
      <c r="BA25">
        <v>1</v>
      </c>
      <c r="BB25">
        <v>7</v>
      </c>
      <c r="BC25">
        <v>2</v>
      </c>
      <c r="BD25">
        <v>17</v>
      </c>
      <c r="BE25">
        <v>9</v>
      </c>
      <c r="BF25">
        <v>2</v>
      </c>
      <c r="BH25" t="s">
        <v>41</v>
      </c>
      <c r="BI25" s="12">
        <f t="shared" si="1"/>
        <v>3.1914893617021274E-2</v>
      </c>
      <c r="BJ25" s="12">
        <f t="shared" si="2"/>
        <v>1.0638297872340425E-2</v>
      </c>
      <c r="BK25" s="12">
        <f t="shared" si="3"/>
        <v>7.4468085106382975E-2</v>
      </c>
      <c r="BL25" s="12">
        <f t="shared" si="4"/>
        <v>3.1914893617021274E-2</v>
      </c>
      <c r="BM25" s="12">
        <f t="shared" si="5"/>
        <v>2.6595744680851064E-2</v>
      </c>
      <c r="BN25" s="12">
        <f t="shared" si="6"/>
        <v>1.0638297872340425E-2</v>
      </c>
      <c r="BO25" s="12">
        <f t="shared" si="7"/>
        <v>0.13297872340425532</v>
      </c>
      <c r="BP25" s="12">
        <f t="shared" si="8"/>
        <v>9.0425531914893623E-2</v>
      </c>
      <c r="BQ25" s="12">
        <f t="shared" si="9"/>
        <v>1.0638297872340425E-2</v>
      </c>
      <c r="BR25" s="12">
        <f t="shared" si="10"/>
        <v>3.1914893617021274E-2</v>
      </c>
      <c r="BS25" s="12">
        <f t="shared" si="11"/>
        <v>1.5957446808510637E-2</v>
      </c>
      <c r="BT25" s="12">
        <f t="shared" si="12"/>
        <v>6.3829787234042548E-2</v>
      </c>
      <c r="BU25" s="12">
        <f t="shared" si="13"/>
        <v>3.7234042553191488E-2</v>
      </c>
      <c r="BV25" s="12">
        <f t="shared" si="14"/>
        <v>5.3191489361702126E-3</v>
      </c>
      <c r="BW25" s="12">
        <f t="shared" si="15"/>
        <v>3.1914893617021274E-2</v>
      </c>
      <c r="BX25" s="12">
        <f t="shared" si="16"/>
        <v>5.3191489361702126E-3</v>
      </c>
      <c r="BY25" s="12">
        <f t="shared" si="17"/>
        <v>2.6595744680851064E-2</v>
      </c>
      <c r="BZ25" s="12">
        <f t="shared" si="18"/>
        <v>4.7872340425531915E-2</v>
      </c>
      <c r="CA25" s="12">
        <f t="shared" si="19"/>
        <v>9.0425531914893623E-2</v>
      </c>
      <c r="CB25" s="12">
        <f t="shared" si="20"/>
        <v>2.1276595744680851E-2</v>
      </c>
      <c r="CC25" s="12">
        <f t="shared" si="21"/>
        <v>5.3191489361702126E-3</v>
      </c>
      <c r="CD25" s="12">
        <f t="shared" si="22"/>
        <v>3.7234042553191488E-2</v>
      </c>
      <c r="CE25" s="12">
        <f t="shared" si="23"/>
        <v>1.0638297872340425E-2</v>
      </c>
      <c r="CF25" s="12">
        <f t="shared" si="24"/>
        <v>9.0425531914893623E-2</v>
      </c>
      <c r="CG25" s="12">
        <f t="shared" si="25"/>
        <v>4.7872340425531915E-2</v>
      </c>
      <c r="CH25" s="12">
        <f t="shared" si="26"/>
        <v>1.0638297872340425E-2</v>
      </c>
      <c r="CI25">
        <f t="shared" si="27"/>
        <v>188</v>
      </c>
    </row>
    <row r="26" spans="1:87" x14ac:dyDescent="0.25">
      <c r="AF26" t="s">
        <v>42</v>
      </c>
      <c r="AG26">
        <v>4</v>
      </c>
      <c r="AH26">
        <v>1</v>
      </c>
      <c r="AI26">
        <v>15</v>
      </c>
      <c r="AJ26">
        <v>5</v>
      </c>
      <c r="AK26">
        <v>3</v>
      </c>
      <c r="AL26">
        <v>2</v>
      </c>
      <c r="AM26">
        <v>11</v>
      </c>
      <c r="AN26">
        <v>23</v>
      </c>
      <c r="AO26">
        <v>3</v>
      </c>
      <c r="AP26">
        <v>6</v>
      </c>
      <c r="AQ26">
        <v>1</v>
      </c>
      <c r="AR26">
        <v>10</v>
      </c>
      <c r="AS26">
        <v>4</v>
      </c>
      <c r="AT26">
        <v>3</v>
      </c>
      <c r="AU26">
        <v>2</v>
      </c>
      <c r="AV26">
        <v>6</v>
      </c>
      <c r="AW26">
        <v>4</v>
      </c>
      <c r="AX26">
        <v>20</v>
      </c>
      <c r="AY26">
        <v>12</v>
      </c>
      <c r="AZ26">
        <v>4</v>
      </c>
      <c r="BA26">
        <v>0</v>
      </c>
      <c r="BB26">
        <v>8</v>
      </c>
      <c r="BC26">
        <v>3</v>
      </c>
      <c r="BD26">
        <v>8</v>
      </c>
      <c r="BE26">
        <v>32</v>
      </c>
      <c r="BF26">
        <v>1</v>
      </c>
      <c r="BH26" t="s">
        <v>42</v>
      </c>
      <c r="BI26" s="12">
        <f t="shared" si="1"/>
        <v>2.0942408376963352E-2</v>
      </c>
      <c r="BJ26" s="12">
        <f t="shared" si="2"/>
        <v>5.235602094240838E-3</v>
      </c>
      <c r="BK26" s="12">
        <f t="shared" si="3"/>
        <v>7.8534031413612565E-2</v>
      </c>
      <c r="BL26" s="12">
        <f t="shared" si="4"/>
        <v>2.6178010471204188E-2</v>
      </c>
      <c r="BM26" s="12">
        <f t="shared" si="5"/>
        <v>1.5706806282722512E-2</v>
      </c>
      <c r="BN26" s="12">
        <f t="shared" si="6"/>
        <v>1.0471204188481676E-2</v>
      </c>
      <c r="BO26" s="12">
        <f t="shared" si="7"/>
        <v>5.7591623036649213E-2</v>
      </c>
      <c r="BP26" s="12">
        <f t="shared" si="8"/>
        <v>0.12041884816753927</v>
      </c>
      <c r="BQ26" s="12">
        <f t="shared" si="9"/>
        <v>1.5706806282722512E-2</v>
      </c>
      <c r="BR26" s="12">
        <f t="shared" si="10"/>
        <v>3.1413612565445025E-2</v>
      </c>
      <c r="BS26" s="12">
        <f t="shared" si="11"/>
        <v>5.235602094240838E-3</v>
      </c>
      <c r="BT26" s="12">
        <f t="shared" si="12"/>
        <v>5.2356020942408377E-2</v>
      </c>
      <c r="BU26" s="12">
        <f t="shared" si="13"/>
        <v>2.0942408376963352E-2</v>
      </c>
      <c r="BV26" s="12">
        <f t="shared" si="14"/>
        <v>1.5706806282722512E-2</v>
      </c>
      <c r="BW26" s="12">
        <f t="shared" si="15"/>
        <v>1.0471204188481676E-2</v>
      </c>
      <c r="BX26" s="12">
        <f t="shared" si="16"/>
        <v>3.1413612565445025E-2</v>
      </c>
      <c r="BY26" s="12">
        <f t="shared" si="17"/>
        <v>2.0942408376963352E-2</v>
      </c>
      <c r="BZ26" s="12">
        <f t="shared" si="18"/>
        <v>0.10471204188481675</v>
      </c>
      <c r="CA26" s="12">
        <f t="shared" si="19"/>
        <v>6.2827225130890049E-2</v>
      </c>
      <c r="CB26" s="12">
        <f t="shared" si="20"/>
        <v>2.0942408376963352E-2</v>
      </c>
      <c r="CC26" s="12">
        <f t="shared" si="21"/>
        <v>0</v>
      </c>
      <c r="CD26" s="12">
        <f t="shared" si="22"/>
        <v>4.1884816753926704E-2</v>
      </c>
      <c r="CE26" s="12">
        <f t="shared" si="23"/>
        <v>1.5706806282722512E-2</v>
      </c>
      <c r="CF26" s="12">
        <f t="shared" si="24"/>
        <v>4.1884816753926704E-2</v>
      </c>
      <c r="CG26" s="12">
        <f t="shared" si="25"/>
        <v>0.16753926701570682</v>
      </c>
      <c r="CH26" s="12">
        <f t="shared" si="26"/>
        <v>5.235602094240838E-3</v>
      </c>
      <c r="CI26">
        <f t="shared" si="27"/>
        <v>191</v>
      </c>
    </row>
    <row r="27" spans="1:87" x14ac:dyDescent="0.25">
      <c r="AF27" t="s">
        <v>30</v>
      </c>
      <c r="AG27">
        <v>10</v>
      </c>
      <c r="AH27">
        <v>11</v>
      </c>
      <c r="AI27">
        <v>8</v>
      </c>
      <c r="AJ27">
        <v>6</v>
      </c>
      <c r="AK27">
        <v>7</v>
      </c>
      <c r="AL27">
        <v>12</v>
      </c>
      <c r="AM27">
        <v>9</v>
      </c>
      <c r="AN27">
        <v>16</v>
      </c>
      <c r="AO27">
        <v>8</v>
      </c>
      <c r="AP27">
        <v>8</v>
      </c>
      <c r="AQ27">
        <v>6</v>
      </c>
      <c r="AR27">
        <v>12</v>
      </c>
      <c r="AS27">
        <v>3</v>
      </c>
      <c r="AT27">
        <v>6</v>
      </c>
      <c r="AU27">
        <v>4</v>
      </c>
      <c r="AV27">
        <v>3</v>
      </c>
      <c r="AW27">
        <v>5</v>
      </c>
      <c r="AX27">
        <v>8</v>
      </c>
      <c r="AY27">
        <v>4</v>
      </c>
      <c r="AZ27">
        <v>4</v>
      </c>
      <c r="BA27">
        <v>9</v>
      </c>
      <c r="BB27">
        <v>6</v>
      </c>
      <c r="BC27">
        <v>10</v>
      </c>
      <c r="BD27">
        <v>2</v>
      </c>
      <c r="BE27">
        <v>9</v>
      </c>
      <c r="BF27">
        <v>15</v>
      </c>
      <c r="BH27" t="s">
        <v>30</v>
      </c>
      <c r="BI27" s="12">
        <f t="shared" si="1"/>
        <v>4.975124378109453E-2</v>
      </c>
      <c r="BJ27" s="12">
        <f t="shared" si="2"/>
        <v>5.4726368159203981E-2</v>
      </c>
      <c r="BK27" s="12">
        <f t="shared" si="3"/>
        <v>3.9800995024875621E-2</v>
      </c>
      <c r="BL27" s="12">
        <f t="shared" si="4"/>
        <v>2.9850746268656716E-2</v>
      </c>
      <c r="BM27" s="12">
        <f t="shared" si="5"/>
        <v>3.482587064676617E-2</v>
      </c>
      <c r="BN27" s="12">
        <f t="shared" si="6"/>
        <v>5.9701492537313432E-2</v>
      </c>
      <c r="BO27" s="12">
        <f t="shared" si="7"/>
        <v>4.4776119402985072E-2</v>
      </c>
      <c r="BP27" s="12">
        <f t="shared" si="8"/>
        <v>7.9601990049751242E-2</v>
      </c>
      <c r="BQ27" s="12">
        <f t="shared" si="9"/>
        <v>3.9800995024875621E-2</v>
      </c>
      <c r="BR27" s="12">
        <f t="shared" si="10"/>
        <v>3.9800995024875621E-2</v>
      </c>
      <c r="BS27" s="12">
        <f t="shared" si="11"/>
        <v>2.9850746268656716E-2</v>
      </c>
      <c r="BT27" s="12">
        <f t="shared" si="12"/>
        <v>5.9701492537313432E-2</v>
      </c>
      <c r="BU27" s="12">
        <f t="shared" si="13"/>
        <v>1.4925373134328358E-2</v>
      </c>
      <c r="BV27" s="12">
        <f t="shared" si="14"/>
        <v>2.9850746268656716E-2</v>
      </c>
      <c r="BW27" s="12">
        <f t="shared" si="15"/>
        <v>1.9900497512437811E-2</v>
      </c>
      <c r="BX27" s="12">
        <f t="shared" si="16"/>
        <v>1.4925373134328358E-2</v>
      </c>
      <c r="BY27" s="12">
        <f t="shared" si="17"/>
        <v>2.4875621890547265E-2</v>
      </c>
      <c r="BZ27" s="12">
        <f t="shared" si="18"/>
        <v>3.9800995024875621E-2</v>
      </c>
      <c r="CA27" s="12">
        <f t="shared" si="19"/>
        <v>1.9900497512437811E-2</v>
      </c>
      <c r="CB27" s="12">
        <f t="shared" si="20"/>
        <v>1.9900497512437811E-2</v>
      </c>
      <c r="CC27" s="12">
        <f t="shared" si="21"/>
        <v>4.4776119402985072E-2</v>
      </c>
      <c r="CD27" s="12">
        <f t="shared" si="22"/>
        <v>2.9850746268656716E-2</v>
      </c>
      <c r="CE27" s="12">
        <f t="shared" si="23"/>
        <v>4.975124378109453E-2</v>
      </c>
      <c r="CF27" s="12">
        <f t="shared" si="24"/>
        <v>9.9502487562189053E-3</v>
      </c>
      <c r="CG27" s="12">
        <f t="shared" si="25"/>
        <v>4.4776119402985072E-2</v>
      </c>
      <c r="CH27" s="12">
        <f t="shared" si="26"/>
        <v>7.4626865671641784E-2</v>
      </c>
      <c r="CI27">
        <f t="shared" si="27"/>
        <v>201</v>
      </c>
    </row>
    <row r="28" spans="1:87" x14ac:dyDescent="0.25">
      <c r="CI28">
        <f>AVERAGE(CI2:CI27)</f>
        <v>204.19230769230768</v>
      </c>
    </row>
    <row r="29" spans="1:87" x14ac:dyDescent="0.25">
      <c r="A29" s="3" t="s">
        <v>48</v>
      </c>
      <c r="B29" s="3" t="s">
        <v>43</v>
      </c>
      <c r="C29" s="3" t="s">
        <v>44</v>
      </c>
      <c r="D29" s="3" t="s">
        <v>45</v>
      </c>
      <c r="F29" s="3" t="s">
        <v>47</v>
      </c>
      <c r="G29" s="3" t="s">
        <v>43</v>
      </c>
      <c r="H29" s="3" t="s">
        <v>44</v>
      </c>
      <c r="I29" s="3" t="s">
        <v>45</v>
      </c>
      <c r="O29" s="3" t="s">
        <v>51</v>
      </c>
      <c r="P29" s="3" t="s">
        <v>43</v>
      </c>
      <c r="Q29" s="3" t="s">
        <v>44</v>
      </c>
      <c r="R29" s="3" t="s">
        <v>45</v>
      </c>
      <c r="AF29" s="3" t="s">
        <v>50</v>
      </c>
      <c r="AG29" s="3" t="s">
        <v>43</v>
      </c>
      <c r="AH29" s="3" t="s">
        <v>44</v>
      </c>
      <c r="AI29" s="3" t="s">
        <v>45</v>
      </c>
      <c r="BA29" s="19"/>
      <c r="BB29" s="18"/>
    </row>
    <row r="30" spans="1:87" x14ac:dyDescent="0.25">
      <c r="A30" s="3" t="s">
        <v>14</v>
      </c>
      <c r="B30" s="4">
        <f ca="1">OFFSET($A$1, ROW()-29, ROW()-29)/SUM(OFFSET($A$2:$A$4,0,ROW()-29))</f>
        <v>0.6333333333333333</v>
      </c>
      <c r="C30" s="4">
        <f ca="1">OFFSET($A$1, ROW()-29, ROW()-29)/SUM(B2:D2)</f>
        <v>0.48469387755102039</v>
      </c>
      <c r="D30" s="4">
        <f ca="1">2*((B30*C30)/(B30+C30))</f>
        <v>0.54913294797687862</v>
      </c>
      <c r="F30" s="3" t="s">
        <v>14</v>
      </c>
      <c r="G30" s="4">
        <f ca="1">OFFSET($F$1, ROW()-29, ROW()-29)/SUM(OFFSET($F$2:$F$8,0,ROW()-29))</f>
        <v>0.3140096618357488</v>
      </c>
      <c r="H30" s="4">
        <f ca="1">OFFSET($F$1, ROW()-29, ROW()-29)/SUM(G2:M2)</f>
        <v>0.33854166666666669</v>
      </c>
      <c r="I30" s="4">
        <f ca="1">2*((G30*H30)/(G30+H30))</f>
        <v>0.32581453634085217</v>
      </c>
      <c r="O30" s="3" t="s">
        <v>23</v>
      </c>
      <c r="P30" s="4">
        <f ca="1">OFFSET($O$1, ROW()-29, ROW()-29)/SUM(OFFSET($O$2:$O$16,0,ROW()-29))</f>
        <v>0.32539682539682541</v>
      </c>
      <c r="Q30" s="8">
        <f ca="1">OFFSET($O$1, ROW()-29, ROW()-29)/SUM(P2:AD2)</f>
        <v>0.23428571428571429</v>
      </c>
      <c r="R30" s="4">
        <f ca="1">2*((P30*Q30)/(P30+Q30))</f>
        <v>0.27242524916943522</v>
      </c>
      <c r="AF30" s="3" t="s">
        <v>23</v>
      </c>
      <c r="AG30" s="4">
        <f t="shared" ref="AG30:AG55" ca="1" si="28">OFFSET($AF$1, ROW()-29, ROW()-29)/SUM(OFFSET($AF$2:$AF$27,0,ROW()-29))</f>
        <v>0.21153846153846154</v>
      </c>
      <c r="AH30" s="4">
        <f t="shared" ref="AH30:AH55" ca="1" si="29">OFFSET($AF$1, ROW()-29, ROW()-29)/SUM(AG2:BF2)</f>
        <v>0.16923076923076924</v>
      </c>
      <c r="AI30" s="4">
        <f t="shared" ref="AI30:AI56" ca="1" si="30">2*((AG30*AH30)/(AG30+AH30))</f>
        <v>0.18803418803418803</v>
      </c>
      <c r="BA30" s="18"/>
    </row>
    <row r="31" spans="1:87" x14ac:dyDescent="0.25">
      <c r="A31" s="3" t="s">
        <v>15</v>
      </c>
      <c r="B31" s="4">
        <f t="shared" ref="B31:B32" ca="1" si="31">OFFSET($A$1, ROW()-29, ROW()-29)/SUM(OFFSET($A$2:$A$4,0,ROW()-29))</f>
        <v>0.73412698412698407</v>
      </c>
      <c r="C31" s="4">
        <f t="shared" ref="C31:C32" ca="1" si="32">OFFSET($A$1, ROW()-29, ROW()-29)/SUM(B3:D3)</f>
        <v>0.84090909090909094</v>
      </c>
      <c r="D31" s="4">
        <f t="shared" ref="D31:D33" ca="1" si="33">2*((B31*C31)/(B31+C31))</f>
        <v>0.78389830508474567</v>
      </c>
      <c r="F31" s="3" t="s">
        <v>18</v>
      </c>
      <c r="G31" s="4">
        <f t="shared" ref="G31:G36" ca="1" si="34">OFFSET($F$1, ROW()-29, ROW()-29)/SUM(OFFSET($F$2:$F$8,0,ROW()-29))</f>
        <v>0.40825688073394495</v>
      </c>
      <c r="H31" s="4">
        <f t="shared" ref="H31:H36" ca="1" si="35">OFFSET($F$1, ROW()-29, ROW()-29)/SUM(G3:M3)</f>
        <v>0.4494949494949495</v>
      </c>
      <c r="I31" s="4">
        <f t="shared" ref="I31:I37" ca="1" si="36">2*((G31*H31)/(G31+H31))</f>
        <v>0.42788461538461536</v>
      </c>
      <c r="O31" s="3" t="s">
        <v>24</v>
      </c>
      <c r="P31" s="4">
        <f t="shared" ref="P31:P44" ca="1" si="37">OFFSET($O$1, ROW()-29, ROW()-29)/SUM(OFFSET($O$2:$O$16,0,ROW()-29))</f>
        <v>0.14285714285714285</v>
      </c>
      <c r="Q31" s="4">
        <f t="shared" ref="Q31:Q44" ca="1" si="38">OFFSET($O$1, ROW()-29, ROW()-29)/SUM(P3:AD3)</f>
        <v>0.11981566820276497</v>
      </c>
      <c r="R31" s="4">
        <f t="shared" ref="R31:R45" ca="1" si="39">2*((P31*Q31)/(P31+Q31))</f>
        <v>0.13032581453634084</v>
      </c>
      <c r="AF31" s="3" t="s">
        <v>24</v>
      </c>
      <c r="AG31" s="4">
        <f t="shared" ca="1" si="28"/>
        <v>7.6642335766423361E-2</v>
      </c>
      <c r="AH31" s="4">
        <f t="shared" ca="1" si="29"/>
        <v>0.11229946524064172</v>
      </c>
      <c r="AI31" s="4">
        <f t="shared" ca="1" si="30"/>
        <v>9.1106290672451185E-2</v>
      </c>
    </row>
    <row r="32" spans="1:87" x14ac:dyDescent="0.25">
      <c r="A32" s="3" t="s">
        <v>16</v>
      </c>
      <c r="B32" s="4">
        <f t="shared" ca="1" si="31"/>
        <v>0.63184079601990051</v>
      </c>
      <c r="C32" s="4">
        <f t="shared" ca="1" si="32"/>
        <v>0.67914438502673802</v>
      </c>
      <c r="D32" s="4">
        <f t="shared" ca="1" si="33"/>
        <v>0.65463917525773196</v>
      </c>
      <c r="F32" s="3" t="s">
        <v>19</v>
      </c>
      <c r="G32" s="4">
        <f t="shared" ca="1" si="34"/>
        <v>0.42682926829268292</v>
      </c>
      <c r="H32" s="4">
        <f t="shared" ca="1" si="35"/>
        <v>0.35897435897435898</v>
      </c>
      <c r="I32" s="4">
        <f t="shared" ca="1" si="36"/>
        <v>0.38997214484679671</v>
      </c>
      <c r="O32" s="3" t="s">
        <v>14</v>
      </c>
      <c r="P32" s="4">
        <f t="shared" ca="1" si="37"/>
        <v>0.25342465753424659</v>
      </c>
      <c r="Q32" s="4">
        <f t="shared" ca="1" si="38"/>
        <v>0.18781725888324874</v>
      </c>
      <c r="R32" s="4">
        <f t="shared" ca="1" si="39"/>
        <v>0.21574344023323619</v>
      </c>
      <c r="AF32" s="3" t="s">
        <v>32</v>
      </c>
      <c r="AG32" s="4">
        <f t="shared" ca="1" si="28"/>
        <v>0.14325842696629212</v>
      </c>
      <c r="AH32" s="4">
        <f t="shared" ca="1" si="29"/>
        <v>0.24878048780487805</v>
      </c>
      <c r="AI32" s="4">
        <f t="shared" ca="1" si="30"/>
        <v>0.18181818181818182</v>
      </c>
    </row>
    <row r="33" spans="1:35" x14ac:dyDescent="0.25">
      <c r="A33" s="3" t="s">
        <v>46</v>
      </c>
      <c r="B33" s="5">
        <f ca="1">AVERAGE(B30:B32)</f>
        <v>0.666433704493406</v>
      </c>
      <c r="C33" s="5">
        <f t="shared" ref="C33" ca="1" si="40">AVERAGE(C30:C32)</f>
        <v>0.66824911782894991</v>
      </c>
      <c r="D33" s="4">
        <f t="shared" ca="1" si="33"/>
        <v>0.66734017651369326</v>
      </c>
      <c r="F33" s="3" t="s">
        <v>15</v>
      </c>
      <c r="G33" s="4">
        <f t="shared" ca="1" si="34"/>
        <v>0.602112676056338</v>
      </c>
      <c r="H33" s="4">
        <f t="shared" ca="1" si="35"/>
        <v>0.79534883720930227</v>
      </c>
      <c r="I33" s="4">
        <f t="shared" ca="1" si="36"/>
        <v>0.68537074148296584</v>
      </c>
      <c r="O33" s="3" t="s">
        <v>25</v>
      </c>
      <c r="P33" s="4">
        <f t="shared" ca="1" si="37"/>
        <v>0.18604651162790697</v>
      </c>
      <c r="Q33" s="4">
        <f t="shared" ca="1" si="38"/>
        <v>0.1807909604519774</v>
      </c>
      <c r="R33" s="4">
        <f t="shared" ca="1" si="39"/>
        <v>0.18338108882521489</v>
      </c>
      <c r="AF33" s="3" t="s">
        <v>14</v>
      </c>
      <c r="AG33" s="4">
        <f t="shared" ca="1" si="28"/>
        <v>0.14583333333333334</v>
      </c>
      <c r="AH33" s="4">
        <f t="shared" ca="1" si="29"/>
        <v>0.10824742268041238</v>
      </c>
      <c r="AI33" s="4">
        <f t="shared" ca="1" si="30"/>
        <v>0.12426035502958582</v>
      </c>
    </row>
    <row r="34" spans="1:35" x14ac:dyDescent="0.25">
      <c r="F34" s="3" t="s">
        <v>20</v>
      </c>
      <c r="G34" s="4">
        <f t="shared" ca="1" si="34"/>
        <v>0.27380952380952384</v>
      </c>
      <c r="H34" s="4">
        <f t="shared" ca="1" si="35"/>
        <v>0.24338624338624337</v>
      </c>
      <c r="I34" s="4">
        <f t="shared" ca="1" si="36"/>
        <v>0.25770308123249303</v>
      </c>
      <c r="O34" s="3" t="s">
        <v>26</v>
      </c>
      <c r="P34" s="4">
        <f t="shared" ca="1" si="37"/>
        <v>0.22321428571428573</v>
      </c>
      <c r="Q34" s="4">
        <f t="shared" ca="1" si="38"/>
        <v>0.50505050505050508</v>
      </c>
      <c r="R34" s="4">
        <f t="shared" ca="1" si="39"/>
        <v>0.30959752321981426</v>
      </c>
      <c r="AF34" s="3" t="s">
        <v>33</v>
      </c>
      <c r="AG34" s="4">
        <f t="shared" ca="1" si="28"/>
        <v>8.6486486486486491E-2</v>
      </c>
      <c r="AH34" s="4">
        <f t="shared" ca="1" si="29"/>
        <v>7.3732718894009217E-2</v>
      </c>
      <c r="AI34" s="4">
        <f t="shared" ca="1" si="30"/>
        <v>7.9601990049751242E-2</v>
      </c>
    </row>
    <row r="35" spans="1:35" x14ac:dyDescent="0.25">
      <c r="F35" s="3" t="s">
        <v>21</v>
      </c>
      <c r="G35" s="4">
        <f t="shared" ca="1" si="34"/>
        <v>0.4881516587677725</v>
      </c>
      <c r="H35" s="4">
        <f t="shared" ca="1" si="35"/>
        <v>0.5073891625615764</v>
      </c>
      <c r="I35" s="4">
        <f t="shared" ca="1" si="36"/>
        <v>0.49758454106280198</v>
      </c>
      <c r="O35" s="3" t="s">
        <v>18</v>
      </c>
      <c r="P35" s="4">
        <f t="shared" ca="1" si="37"/>
        <v>0.25842696629213485</v>
      </c>
      <c r="Q35" s="4">
        <f t="shared" ca="1" si="38"/>
        <v>0.24468085106382978</v>
      </c>
      <c r="R35" s="4">
        <f t="shared" ca="1" si="39"/>
        <v>0.25136612021857918</v>
      </c>
      <c r="AF35" s="3" t="s">
        <v>25</v>
      </c>
      <c r="AG35" s="4">
        <f t="shared" ca="1" si="28"/>
        <v>0.17582417582417584</v>
      </c>
      <c r="AH35" s="4">
        <f t="shared" ca="1" si="29"/>
        <v>0.16326530612244897</v>
      </c>
      <c r="AI35" s="4">
        <f t="shared" ca="1" si="30"/>
        <v>0.16931216931216933</v>
      </c>
    </row>
    <row r="36" spans="1:35" x14ac:dyDescent="0.25">
      <c r="F36" s="3" t="s">
        <v>16</v>
      </c>
      <c r="G36" s="4">
        <f t="shared" ca="1" si="34"/>
        <v>0.40397350993377484</v>
      </c>
      <c r="H36" s="4">
        <f t="shared" ca="1" si="35"/>
        <v>0.2890995260663507</v>
      </c>
      <c r="I36" s="4">
        <f t="shared" ca="1" si="36"/>
        <v>0.33701657458563533</v>
      </c>
      <c r="O36" s="3" t="s">
        <v>19</v>
      </c>
      <c r="P36" s="4">
        <f t="shared" ca="1" si="37"/>
        <v>0.11538461538461539</v>
      </c>
      <c r="Q36" s="4">
        <f t="shared" ca="1" si="38"/>
        <v>7.281553398058252E-2</v>
      </c>
      <c r="R36" s="4">
        <f t="shared" ca="1" si="39"/>
        <v>8.9285714285714274E-2</v>
      </c>
      <c r="AF36" s="3" t="s">
        <v>34</v>
      </c>
      <c r="AG36" s="4">
        <f t="shared" ca="1" si="28"/>
        <v>0.14578005115089515</v>
      </c>
      <c r="AH36" s="4">
        <f t="shared" ca="1" si="29"/>
        <v>0.18566775244299674</v>
      </c>
      <c r="AI36" s="4">
        <f t="shared" ca="1" si="30"/>
        <v>0.16332378223495703</v>
      </c>
    </row>
    <row r="37" spans="1:35" x14ac:dyDescent="0.25">
      <c r="F37" s="3" t="s">
        <v>46</v>
      </c>
      <c r="G37" s="5">
        <f ca="1">AVERAGE(G30:G36)</f>
        <v>0.41673473991854088</v>
      </c>
      <c r="H37" s="5">
        <f ca="1">AVERAGE(H30:H36)</f>
        <v>0.42603353490849255</v>
      </c>
      <c r="I37" s="4">
        <f t="shared" ca="1" si="36"/>
        <v>0.42133283767262242</v>
      </c>
      <c r="O37" s="3" t="s">
        <v>27</v>
      </c>
      <c r="P37" s="4">
        <f t="shared" ca="1" si="37"/>
        <v>0.26706231454005935</v>
      </c>
      <c r="Q37" s="4">
        <f t="shared" ca="1" si="38"/>
        <v>0.43269230769230771</v>
      </c>
      <c r="R37" s="4">
        <f t="shared" ca="1" si="39"/>
        <v>0.33027522935779818</v>
      </c>
      <c r="AF37" s="3" t="s">
        <v>26</v>
      </c>
      <c r="AG37" s="4">
        <f t="shared" ca="1" si="28"/>
        <v>0.11027568922305764</v>
      </c>
      <c r="AH37" s="4">
        <f t="shared" ca="1" si="29"/>
        <v>0.23404255319148937</v>
      </c>
      <c r="AI37" s="4">
        <f t="shared" ca="1" si="30"/>
        <v>0.14991482112436116</v>
      </c>
    </row>
    <row r="38" spans="1:35" x14ac:dyDescent="0.25">
      <c r="O38" s="3" t="s">
        <v>15</v>
      </c>
      <c r="P38" s="4">
        <f t="shared" ca="1" si="37"/>
        <v>0.43323442136498519</v>
      </c>
      <c r="Q38" s="4">
        <f t="shared" ca="1" si="38"/>
        <v>0.76041666666666663</v>
      </c>
      <c r="R38" s="4">
        <f t="shared" ca="1" si="39"/>
        <v>0.55198487712665401</v>
      </c>
      <c r="AF38" s="3" t="s">
        <v>18</v>
      </c>
      <c r="AG38" s="4">
        <f t="shared" ca="1" si="28"/>
        <v>0.22222222222222221</v>
      </c>
      <c r="AH38" s="4">
        <f t="shared" ca="1" si="29"/>
        <v>0.1388888888888889</v>
      </c>
      <c r="AI38" s="4">
        <f t="shared" ca="1" si="30"/>
        <v>0.17094017094017094</v>
      </c>
    </row>
    <row r="39" spans="1:35" x14ac:dyDescent="0.25">
      <c r="O39" s="3" t="s">
        <v>20</v>
      </c>
      <c r="P39" s="4">
        <f t="shared" ca="1" si="37"/>
        <v>0.17532467532467533</v>
      </c>
      <c r="Q39" s="4">
        <f t="shared" ca="1" si="38"/>
        <v>0.12217194570135746</v>
      </c>
      <c r="R39" s="4">
        <f t="shared" ca="1" si="39"/>
        <v>0.14399999999999999</v>
      </c>
      <c r="AF39" s="3" t="s">
        <v>35</v>
      </c>
      <c r="AG39" s="4">
        <f t="shared" ca="1" si="28"/>
        <v>9.1954022988505746E-2</v>
      </c>
      <c r="AH39" s="4">
        <f t="shared" ca="1" si="29"/>
        <v>7.7294685990338161E-2</v>
      </c>
      <c r="AI39" s="4">
        <f t="shared" ca="1" si="30"/>
        <v>8.3989501312335943E-2</v>
      </c>
    </row>
    <row r="40" spans="1:35" x14ac:dyDescent="0.25">
      <c r="O40" s="3" t="s">
        <v>21</v>
      </c>
      <c r="P40" s="4">
        <f t="shared" ca="1" si="37"/>
        <v>0.3452914798206278</v>
      </c>
      <c r="Q40" s="4">
        <f t="shared" ca="1" si="38"/>
        <v>0.38500000000000001</v>
      </c>
      <c r="R40" s="4">
        <f t="shared" ca="1" si="39"/>
        <v>0.36406619385342792</v>
      </c>
      <c r="AF40" s="3" t="s">
        <v>19</v>
      </c>
      <c r="AG40" s="4">
        <f t="shared" ca="1" si="28"/>
        <v>0.109375</v>
      </c>
      <c r="AH40" s="4">
        <f t="shared" ca="1" si="29"/>
        <v>7.2164948453608241E-2</v>
      </c>
      <c r="AI40" s="4">
        <f t="shared" ca="1" si="30"/>
        <v>8.6956521739130432E-2</v>
      </c>
    </row>
    <row r="41" spans="1:35" x14ac:dyDescent="0.25">
      <c r="O41" s="3" t="s">
        <v>28</v>
      </c>
      <c r="P41" s="4">
        <f t="shared" ca="1" si="37"/>
        <v>0.34161490683229812</v>
      </c>
      <c r="Q41" s="4">
        <f t="shared" ca="1" si="38"/>
        <v>0.26699029126213591</v>
      </c>
      <c r="R41" s="4">
        <f t="shared" ca="1" si="39"/>
        <v>0.29972752043596729</v>
      </c>
      <c r="AF41" s="3" t="s">
        <v>36</v>
      </c>
      <c r="AG41" s="4">
        <f t="shared" ca="1" si="28"/>
        <v>8.8888888888888892E-2</v>
      </c>
      <c r="AH41" s="4">
        <f t="shared" ca="1" si="29"/>
        <v>0.10869565217391304</v>
      </c>
      <c r="AI41" s="4">
        <f t="shared" ca="1" si="30"/>
        <v>9.779951100244498E-2</v>
      </c>
    </row>
    <row r="42" spans="1:35" x14ac:dyDescent="0.25">
      <c r="O42" s="3" t="s">
        <v>29</v>
      </c>
      <c r="P42" s="4">
        <f t="shared" ca="1" si="37"/>
        <v>0.18857142857142858</v>
      </c>
      <c r="Q42" s="4">
        <f t="shared" ca="1" si="38"/>
        <v>0.18032786885245902</v>
      </c>
      <c r="R42" s="4">
        <f t="shared" ca="1" si="39"/>
        <v>0.18435754189944134</v>
      </c>
      <c r="AF42" s="3" t="s">
        <v>37</v>
      </c>
      <c r="AG42" s="4">
        <f t="shared" ca="1" si="28"/>
        <v>0.20833333333333334</v>
      </c>
      <c r="AH42" s="4">
        <f t="shared" ca="1" si="29"/>
        <v>0.14851485148514851</v>
      </c>
      <c r="AI42" s="4">
        <f t="shared" ca="1" si="30"/>
        <v>0.17341040462427745</v>
      </c>
    </row>
    <row r="43" spans="1:35" x14ac:dyDescent="0.25">
      <c r="O43" s="3" t="s">
        <v>16</v>
      </c>
      <c r="P43" s="4">
        <f t="shared" ca="1" si="37"/>
        <v>0.26950354609929078</v>
      </c>
      <c r="Q43" s="4">
        <f t="shared" ca="1" si="38"/>
        <v>0.16521739130434782</v>
      </c>
      <c r="R43" s="4">
        <f t="shared" ca="1" si="39"/>
        <v>0.20485175202156333</v>
      </c>
      <c r="AF43" s="3" t="s">
        <v>27</v>
      </c>
      <c r="AG43" s="4">
        <f t="shared" ca="1" si="28"/>
        <v>0.27731092436974791</v>
      </c>
      <c r="AH43" s="4">
        <f t="shared" ca="1" si="29"/>
        <v>0.45205479452054792</v>
      </c>
      <c r="AI43" s="4">
        <f t="shared" ca="1" si="30"/>
        <v>0.34375000000000006</v>
      </c>
    </row>
    <row r="44" spans="1:35" x14ac:dyDescent="0.25">
      <c r="O44" s="3" t="s">
        <v>30</v>
      </c>
      <c r="P44" s="4">
        <f t="shared" ca="1" si="37"/>
        <v>0.17204301075268819</v>
      </c>
      <c r="Q44" s="4">
        <f t="shared" ca="1" si="38"/>
        <v>7.8048780487804878E-2</v>
      </c>
      <c r="R44" s="4">
        <f t="shared" ca="1" si="39"/>
        <v>0.10738255033557047</v>
      </c>
      <c r="AF44" s="3" t="s">
        <v>15</v>
      </c>
      <c r="AG44" s="4">
        <f t="shared" ca="1" si="28"/>
        <v>0.39393939393939392</v>
      </c>
      <c r="AH44" s="4">
        <f t="shared" ca="1" si="29"/>
        <v>0.5829596412556054</v>
      </c>
      <c r="AI44" s="4">
        <f t="shared" ca="1" si="30"/>
        <v>0.47016274864376129</v>
      </c>
    </row>
    <row r="45" spans="1:35" x14ac:dyDescent="0.25">
      <c r="O45" s="3" t="s">
        <v>46</v>
      </c>
      <c r="P45" s="5">
        <f ca="1">AVERAGE(P30:P44)</f>
        <v>0.24649311920754738</v>
      </c>
      <c r="Q45" s="5">
        <f ca="1">AVERAGE(Q30:Q44)</f>
        <v>0.26240811625904681</v>
      </c>
      <c r="R45" s="8">
        <f t="shared" ca="1" si="39"/>
        <v>0.25420176086923679</v>
      </c>
      <c r="AF45" s="3" t="s">
        <v>20</v>
      </c>
      <c r="AG45" s="4">
        <f t="shared" ca="1" si="28"/>
        <v>0.11188811188811189</v>
      </c>
      <c r="AH45" s="4">
        <f t="shared" ca="1" si="29"/>
        <v>8.3769633507853408E-2</v>
      </c>
      <c r="AI45" s="4">
        <f t="shared" ca="1" si="30"/>
        <v>9.580838323353294E-2</v>
      </c>
    </row>
    <row r="46" spans="1:35" x14ac:dyDescent="0.25">
      <c r="AF46" s="3" t="s">
        <v>38</v>
      </c>
      <c r="AG46" s="4">
        <f t="shared" ca="1" si="28"/>
        <v>0.17910447761194029</v>
      </c>
      <c r="AH46" s="4">
        <f t="shared" ca="1" si="29"/>
        <v>0.11940298507462686</v>
      </c>
      <c r="AI46" s="4">
        <f t="shared" ca="1" si="30"/>
        <v>0.14328358208955225</v>
      </c>
    </row>
    <row r="47" spans="1:35" x14ac:dyDescent="0.25">
      <c r="AF47" s="3" t="s">
        <v>39</v>
      </c>
      <c r="AG47" s="4">
        <f t="shared" ca="1" si="28"/>
        <v>0.10175438596491228</v>
      </c>
      <c r="AH47" s="4">
        <f t="shared" ca="1" si="29"/>
        <v>0.13488372093023257</v>
      </c>
      <c r="AI47" s="4">
        <f t="shared" ca="1" si="30"/>
        <v>0.11600000000000001</v>
      </c>
    </row>
    <row r="48" spans="1:35" x14ac:dyDescent="0.25">
      <c r="AF48" s="3" t="s">
        <v>21</v>
      </c>
      <c r="AG48" s="4">
        <f t="shared" ca="1" si="28"/>
        <v>0.17511520737327188</v>
      </c>
      <c r="AH48" s="4">
        <f t="shared" ca="1" si="29"/>
        <v>0.19895287958115182</v>
      </c>
      <c r="AI48" s="4">
        <f t="shared" ca="1" si="30"/>
        <v>0.18627450980392155</v>
      </c>
    </row>
    <row r="49" spans="1:35" x14ac:dyDescent="0.25">
      <c r="AF49" s="3" t="s">
        <v>40</v>
      </c>
      <c r="AG49" s="4">
        <f t="shared" ca="1" si="28"/>
        <v>9.0909090909090912E-2</v>
      </c>
      <c r="AH49" s="4">
        <f t="shared" ca="1" si="29"/>
        <v>3.5353535353535352E-2</v>
      </c>
      <c r="AI49" s="4">
        <f t="shared" ca="1" si="30"/>
        <v>5.0909090909090904E-2</v>
      </c>
    </row>
    <row r="50" spans="1:35" x14ac:dyDescent="0.25">
      <c r="AF50" s="3" t="s">
        <v>28</v>
      </c>
      <c r="AG50" s="4">
        <f t="shared" ca="1" si="28"/>
        <v>0.27325581395348836</v>
      </c>
      <c r="AH50" s="4">
        <f t="shared" ca="1" si="29"/>
        <v>0.21658986175115208</v>
      </c>
      <c r="AI50" s="4">
        <f t="shared" ca="1" si="30"/>
        <v>0.2416452442159383</v>
      </c>
    </row>
    <row r="51" spans="1:35" x14ac:dyDescent="0.25">
      <c r="AF51" s="3" t="s">
        <v>29</v>
      </c>
      <c r="AG51" s="4">
        <f t="shared" ca="1" si="28"/>
        <v>0.171875</v>
      </c>
      <c r="AH51" s="4">
        <f t="shared" ca="1" si="29"/>
        <v>0.10185185185185185</v>
      </c>
      <c r="AI51" s="4">
        <f t="shared" ca="1" si="30"/>
        <v>0.12790697674418602</v>
      </c>
    </row>
    <row r="52" spans="1:35" x14ac:dyDescent="0.25">
      <c r="AF52" s="3" t="s">
        <v>16</v>
      </c>
      <c r="AG52" s="4">
        <f t="shared" ca="1" si="28"/>
        <v>0.15217391304347827</v>
      </c>
      <c r="AH52" s="4">
        <f t="shared" ca="1" si="29"/>
        <v>0.12650602409638553</v>
      </c>
      <c r="AI52" s="4">
        <f t="shared" ca="1" si="30"/>
        <v>0.13815789473684209</v>
      </c>
    </row>
    <row r="53" spans="1:35" x14ac:dyDescent="0.25">
      <c r="AF53" s="3" t="s">
        <v>41</v>
      </c>
      <c r="AG53" s="4">
        <f t="shared" ca="1" si="28"/>
        <v>0.10559006211180125</v>
      </c>
      <c r="AH53" s="4">
        <f t="shared" ca="1" si="29"/>
        <v>9.0425531914893623E-2</v>
      </c>
      <c r="AI53" s="4">
        <f t="shared" ca="1" si="30"/>
        <v>9.7421203438395401E-2</v>
      </c>
    </row>
    <row r="54" spans="1:35" x14ac:dyDescent="0.25">
      <c r="AF54" s="3" t="s">
        <v>42</v>
      </c>
      <c r="AG54" s="4">
        <f t="shared" ca="1" si="28"/>
        <v>0.17486338797814208</v>
      </c>
      <c r="AH54" s="4">
        <f t="shared" ca="1" si="29"/>
        <v>0.16753926701570682</v>
      </c>
      <c r="AI54" s="4">
        <f t="shared" ca="1" si="30"/>
        <v>0.17112299465240641</v>
      </c>
    </row>
    <row r="55" spans="1:35" x14ac:dyDescent="0.25">
      <c r="AF55" s="3" t="s">
        <v>30</v>
      </c>
      <c r="AG55" s="4">
        <f t="shared" ca="1" si="28"/>
        <v>0.16483516483516483</v>
      </c>
      <c r="AH55" s="4">
        <f t="shared" ca="1" si="29"/>
        <v>7.4626865671641784E-2</v>
      </c>
      <c r="AI55" s="4">
        <f t="shared" ca="1" si="30"/>
        <v>0.10273972602739725</v>
      </c>
    </row>
    <row r="56" spans="1:35" x14ac:dyDescent="0.25">
      <c r="AF56" s="3" t="s">
        <v>46</v>
      </c>
      <c r="AG56" s="5">
        <f ca="1">AVERAGE(AG30:AG55)</f>
        <v>0.16111643698848538</v>
      </c>
      <c r="AH56" s="5">
        <f ca="1">AVERAGE(AH30:AH55)</f>
        <v>0.16252854212018178</v>
      </c>
      <c r="AI56" s="4">
        <f t="shared" ca="1" si="30"/>
        <v>0.16181940895517138</v>
      </c>
    </row>
    <row r="57" spans="1:35" x14ac:dyDescent="0.25">
      <c r="B57" t="s">
        <v>48</v>
      </c>
      <c r="C57" t="s">
        <v>49</v>
      </c>
      <c r="D57" t="s">
        <v>51</v>
      </c>
      <c r="E57" t="s">
        <v>50</v>
      </c>
    </row>
    <row r="58" spans="1:35" x14ac:dyDescent="0.25">
      <c r="A58" s="6" t="s">
        <v>23</v>
      </c>
      <c r="D58" s="2">
        <f ca="1">R30</f>
        <v>0.27242524916943522</v>
      </c>
      <c r="E58" s="2">
        <f t="shared" ref="E58:E83" ca="1" si="41">AI30</f>
        <v>0.18803418803418803</v>
      </c>
    </row>
    <row r="59" spans="1:35" x14ac:dyDescent="0.25">
      <c r="A59" s="7" t="s">
        <v>24</v>
      </c>
      <c r="D59" s="2">
        <f ca="1">R31</f>
        <v>0.13032581453634084</v>
      </c>
      <c r="E59" s="2">
        <f t="shared" ca="1" si="41"/>
        <v>9.1106290672451185E-2</v>
      </c>
    </row>
    <row r="60" spans="1:35" x14ac:dyDescent="0.25">
      <c r="A60" s="6" t="s">
        <v>32</v>
      </c>
      <c r="E60" s="2">
        <f t="shared" ca="1" si="41"/>
        <v>0.18181818181818182</v>
      </c>
    </row>
    <row r="61" spans="1:35" x14ac:dyDescent="0.25">
      <c r="A61" s="7" t="s">
        <v>14</v>
      </c>
      <c r="B61" s="2">
        <f ca="1">D30</f>
        <v>0.54913294797687862</v>
      </c>
      <c r="C61" s="2">
        <f ca="1">I30</f>
        <v>0.32581453634085217</v>
      </c>
      <c r="D61" s="2">
        <f ca="1">R32</f>
        <v>0.21574344023323619</v>
      </c>
      <c r="E61" s="2">
        <f t="shared" ca="1" si="41"/>
        <v>0.12426035502958582</v>
      </c>
    </row>
    <row r="62" spans="1:35" x14ac:dyDescent="0.25">
      <c r="A62" s="6" t="s">
        <v>33</v>
      </c>
      <c r="E62" s="2">
        <f t="shared" ca="1" si="41"/>
        <v>7.9601990049751242E-2</v>
      </c>
    </row>
    <row r="63" spans="1:35" x14ac:dyDescent="0.25">
      <c r="A63" s="7" t="s">
        <v>25</v>
      </c>
      <c r="D63" s="2">
        <f ca="1">R33</f>
        <v>0.18338108882521489</v>
      </c>
      <c r="E63" s="2">
        <f t="shared" ca="1" si="41"/>
        <v>0.16931216931216933</v>
      </c>
    </row>
    <row r="64" spans="1:35" x14ac:dyDescent="0.25">
      <c r="A64" s="6" t="s">
        <v>34</v>
      </c>
      <c r="E64" s="2">
        <f t="shared" ca="1" si="41"/>
        <v>0.16332378223495703</v>
      </c>
    </row>
    <row r="65" spans="1:5" x14ac:dyDescent="0.25">
      <c r="A65" s="7" t="s">
        <v>26</v>
      </c>
      <c r="D65" s="2">
        <f ca="1">R34</f>
        <v>0.30959752321981426</v>
      </c>
      <c r="E65" s="2">
        <f t="shared" ca="1" si="41"/>
        <v>0.14991482112436116</v>
      </c>
    </row>
    <row r="66" spans="1:5" x14ac:dyDescent="0.25">
      <c r="A66" s="6" t="s">
        <v>18</v>
      </c>
      <c r="C66" s="2">
        <f ca="1">I31</f>
        <v>0.42788461538461536</v>
      </c>
      <c r="D66" s="2">
        <f ca="1">R35</f>
        <v>0.25136612021857918</v>
      </c>
      <c r="E66" s="2">
        <f t="shared" ca="1" si="41"/>
        <v>0.17094017094017094</v>
      </c>
    </row>
    <row r="67" spans="1:5" x14ac:dyDescent="0.25">
      <c r="A67" s="7" t="s">
        <v>35</v>
      </c>
      <c r="E67" s="2">
        <f t="shared" ca="1" si="41"/>
        <v>8.3989501312335943E-2</v>
      </c>
    </row>
    <row r="68" spans="1:5" x14ac:dyDescent="0.25">
      <c r="A68" s="6" t="s">
        <v>19</v>
      </c>
      <c r="C68" s="2">
        <f ca="1">I32</f>
        <v>0.38997214484679671</v>
      </c>
      <c r="D68" s="2">
        <f ca="1">R36</f>
        <v>8.9285714285714274E-2</v>
      </c>
      <c r="E68" s="2">
        <f t="shared" ca="1" si="41"/>
        <v>8.6956521739130432E-2</v>
      </c>
    </row>
    <row r="69" spans="1:5" x14ac:dyDescent="0.25">
      <c r="A69" s="7" t="s">
        <v>36</v>
      </c>
      <c r="E69" s="2">
        <f t="shared" ca="1" si="41"/>
        <v>9.779951100244498E-2</v>
      </c>
    </row>
    <row r="70" spans="1:5" x14ac:dyDescent="0.25">
      <c r="A70" s="6" t="s">
        <v>37</v>
      </c>
      <c r="E70" s="2">
        <f t="shared" ca="1" si="41"/>
        <v>0.17341040462427745</v>
      </c>
    </row>
    <row r="71" spans="1:5" x14ac:dyDescent="0.25">
      <c r="A71" s="7" t="s">
        <v>27</v>
      </c>
      <c r="D71" s="2">
        <f ca="1">R37</f>
        <v>0.33027522935779818</v>
      </c>
      <c r="E71" s="2">
        <f t="shared" ca="1" si="41"/>
        <v>0.34375000000000006</v>
      </c>
    </row>
    <row r="72" spans="1:5" x14ac:dyDescent="0.25">
      <c r="A72" s="6" t="s">
        <v>15</v>
      </c>
      <c r="B72" s="2">
        <f ca="1">D31</f>
        <v>0.78389830508474567</v>
      </c>
      <c r="C72" s="2">
        <f ca="1">I33</f>
        <v>0.68537074148296584</v>
      </c>
      <c r="D72" s="2">
        <f ca="1">R38</f>
        <v>0.55198487712665401</v>
      </c>
      <c r="E72" s="2">
        <f t="shared" ca="1" si="41"/>
        <v>0.47016274864376129</v>
      </c>
    </row>
    <row r="73" spans="1:5" x14ac:dyDescent="0.25">
      <c r="A73" s="7" t="s">
        <v>20</v>
      </c>
      <c r="C73" s="2">
        <f ca="1">I34</f>
        <v>0.25770308123249303</v>
      </c>
      <c r="D73" s="2">
        <f ca="1">R39</f>
        <v>0.14399999999999999</v>
      </c>
      <c r="E73" s="2">
        <f t="shared" ca="1" si="41"/>
        <v>9.580838323353294E-2</v>
      </c>
    </row>
    <row r="74" spans="1:5" x14ac:dyDescent="0.25">
      <c r="A74" s="6" t="s">
        <v>38</v>
      </c>
      <c r="E74" s="2">
        <f t="shared" ca="1" si="41"/>
        <v>0.14328358208955225</v>
      </c>
    </row>
    <row r="75" spans="1:5" x14ac:dyDescent="0.25">
      <c r="A75" s="7" t="s">
        <v>39</v>
      </c>
      <c r="E75" s="2">
        <f t="shared" ca="1" si="41"/>
        <v>0.11600000000000001</v>
      </c>
    </row>
    <row r="76" spans="1:5" x14ac:dyDescent="0.25">
      <c r="A76" s="6" t="s">
        <v>21</v>
      </c>
      <c r="C76" s="2">
        <f ca="1">I35</f>
        <v>0.49758454106280198</v>
      </c>
      <c r="D76" s="2">
        <f ca="1">R40</f>
        <v>0.36406619385342792</v>
      </c>
      <c r="E76" s="2">
        <f t="shared" ca="1" si="41"/>
        <v>0.18627450980392155</v>
      </c>
    </row>
    <row r="77" spans="1:5" x14ac:dyDescent="0.25">
      <c r="A77" s="7" t="s">
        <v>40</v>
      </c>
      <c r="E77" s="2">
        <f t="shared" ca="1" si="41"/>
        <v>5.0909090909090904E-2</v>
      </c>
    </row>
    <row r="78" spans="1:5" x14ac:dyDescent="0.25">
      <c r="A78" s="6" t="s">
        <v>28</v>
      </c>
      <c r="D78" s="2">
        <f ca="1">R41</f>
        <v>0.29972752043596729</v>
      </c>
      <c r="E78" s="2">
        <f t="shared" ca="1" si="41"/>
        <v>0.2416452442159383</v>
      </c>
    </row>
    <row r="79" spans="1:5" x14ac:dyDescent="0.25">
      <c r="A79" s="7" t="s">
        <v>29</v>
      </c>
      <c r="D79" s="2">
        <f ca="1">R42</f>
        <v>0.18435754189944134</v>
      </c>
      <c r="E79" s="2">
        <f t="shared" ca="1" si="41"/>
        <v>0.12790697674418602</v>
      </c>
    </row>
    <row r="80" spans="1:5" x14ac:dyDescent="0.25">
      <c r="A80" s="6" t="s">
        <v>16</v>
      </c>
      <c r="B80" s="2">
        <f ca="1">D32</f>
        <v>0.65463917525773196</v>
      </c>
      <c r="C80" s="2">
        <f ca="1">I36</f>
        <v>0.33701657458563533</v>
      </c>
      <c r="D80" s="2">
        <f ca="1">R43</f>
        <v>0.20485175202156333</v>
      </c>
      <c r="E80" s="2">
        <f t="shared" ca="1" si="41"/>
        <v>0.13815789473684209</v>
      </c>
    </row>
    <row r="81" spans="1:5" x14ac:dyDescent="0.25">
      <c r="A81" s="7" t="s">
        <v>41</v>
      </c>
      <c r="E81" s="2">
        <f t="shared" ca="1" si="41"/>
        <v>9.7421203438395401E-2</v>
      </c>
    </row>
    <row r="82" spans="1:5" x14ac:dyDescent="0.25">
      <c r="A82" s="6" t="s">
        <v>42</v>
      </c>
      <c r="E82" s="2">
        <f t="shared" ca="1" si="41"/>
        <v>0.17112299465240641</v>
      </c>
    </row>
    <row r="83" spans="1:5" x14ac:dyDescent="0.25">
      <c r="A83" s="7" t="s">
        <v>30</v>
      </c>
      <c r="D83" s="2">
        <f ca="1">R44</f>
        <v>0.10738255033557047</v>
      </c>
      <c r="E83" s="2">
        <f t="shared" ca="1" si="41"/>
        <v>0.10273972602739725</v>
      </c>
    </row>
    <row r="84" spans="1:5" x14ac:dyDescent="0.25">
      <c r="A84" s="9" t="s">
        <v>46</v>
      </c>
      <c r="B84" s="2">
        <f ca="1">D33</f>
        <v>0.66734017651369326</v>
      </c>
      <c r="C84" s="2">
        <f ca="1">I37</f>
        <v>0.42133283767262242</v>
      </c>
      <c r="D84" s="2">
        <f ca="1">R45</f>
        <v>0.25420176086923679</v>
      </c>
      <c r="E84" s="2">
        <f ca="1">AI56</f>
        <v>0.16181940895517138</v>
      </c>
    </row>
    <row r="132" spans="3:7" x14ac:dyDescent="0.25">
      <c r="C132" s="17" t="s">
        <v>8</v>
      </c>
      <c r="D132" t="s">
        <v>94</v>
      </c>
      <c r="F132" t="s">
        <v>8</v>
      </c>
      <c r="G132" t="s">
        <v>94</v>
      </c>
    </row>
    <row r="133" spans="3:7" x14ac:dyDescent="0.25">
      <c r="C133" s="17" t="s">
        <v>39</v>
      </c>
      <c r="D133">
        <v>1247.3368</v>
      </c>
      <c r="F133" t="s">
        <v>39</v>
      </c>
      <c r="G133">
        <v>1556.7546</v>
      </c>
    </row>
    <row r="134" spans="3:7" x14ac:dyDescent="0.25">
      <c r="C134" s="17" t="s">
        <v>26</v>
      </c>
      <c r="D134">
        <v>1289.2174</v>
      </c>
      <c r="F134" t="s">
        <v>26</v>
      </c>
      <c r="G134">
        <v>1575.9749999999999</v>
      </c>
    </row>
    <row r="135" spans="3:7" x14ac:dyDescent="0.25">
      <c r="C135" s="17" t="s">
        <v>41</v>
      </c>
      <c r="D135">
        <v>1345.9464</v>
      </c>
      <c r="F135" t="s">
        <v>30</v>
      </c>
      <c r="G135">
        <v>1592.5117</v>
      </c>
    </row>
    <row r="136" spans="3:7" x14ac:dyDescent="0.25">
      <c r="C136" s="17" t="s">
        <v>29</v>
      </c>
      <c r="D136">
        <v>1350.3495</v>
      </c>
      <c r="F136" t="s">
        <v>40</v>
      </c>
      <c r="G136">
        <v>1602.0166999999999</v>
      </c>
    </row>
    <row r="137" spans="3:7" x14ac:dyDescent="0.25">
      <c r="C137" s="17" t="s">
        <v>21</v>
      </c>
      <c r="D137">
        <v>1357.6632</v>
      </c>
      <c r="F137" t="s">
        <v>27</v>
      </c>
      <c r="G137">
        <v>1606.7384</v>
      </c>
    </row>
    <row r="138" spans="3:7" x14ac:dyDescent="0.25">
      <c r="C138" s="17" t="s">
        <v>32</v>
      </c>
      <c r="D138">
        <v>1362.9662000000001</v>
      </c>
      <c r="F138" t="s">
        <v>24</v>
      </c>
      <c r="G138">
        <v>1611.78</v>
      </c>
    </row>
    <row r="139" spans="3:7" x14ac:dyDescent="0.25">
      <c r="C139" s="17" t="s">
        <v>42</v>
      </c>
      <c r="D139">
        <v>1373.0958000000001</v>
      </c>
      <c r="F139" t="s">
        <v>42</v>
      </c>
      <c r="G139">
        <v>1628.6567</v>
      </c>
    </row>
    <row r="140" spans="3:7" x14ac:dyDescent="0.25">
      <c r="C140" s="17" t="s">
        <v>30</v>
      </c>
      <c r="D140">
        <v>1383.4362000000001</v>
      </c>
      <c r="F140" t="s">
        <v>29</v>
      </c>
      <c r="G140">
        <v>1633.8585</v>
      </c>
    </row>
    <row r="141" spans="3:7" x14ac:dyDescent="0.25">
      <c r="C141" s="17" t="s">
        <v>27</v>
      </c>
      <c r="D141">
        <v>1385.1593</v>
      </c>
      <c r="F141" t="s">
        <v>35</v>
      </c>
      <c r="G141">
        <v>1642.2953</v>
      </c>
    </row>
    <row r="142" spans="3:7" x14ac:dyDescent="0.25">
      <c r="C142" s="17" t="s">
        <v>16</v>
      </c>
      <c r="D142">
        <v>1389.2675999999999</v>
      </c>
      <c r="F142" t="s">
        <v>16</v>
      </c>
      <c r="G142">
        <v>1642.6533999999999</v>
      </c>
    </row>
    <row r="143" spans="3:7" x14ac:dyDescent="0.25">
      <c r="C143" s="17" t="s">
        <v>38</v>
      </c>
      <c r="D143">
        <v>1402.9169999999999</v>
      </c>
      <c r="F143" t="s">
        <v>33</v>
      </c>
      <c r="G143">
        <v>1645.1985</v>
      </c>
    </row>
    <row r="144" spans="3:7" x14ac:dyDescent="0.25">
      <c r="C144" s="17" t="s">
        <v>15</v>
      </c>
      <c r="D144">
        <v>1444.2526</v>
      </c>
      <c r="F144" t="s">
        <v>20</v>
      </c>
      <c r="G144">
        <v>1660.1992</v>
      </c>
    </row>
    <row r="145" spans="3:7" x14ac:dyDescent="0.25">
      <c r="C145" s="17" t="s">
        <v>40</v>
      </c>
      <c r="D145">
        <v>1447.001</v>
      </c>
      <c r="F145" t="s">
        <v>18</v>
      </c>
      <c r="G145">
        <v>1663.8395</v>
      </c>
    </row>
    <row r="146" spans="3:7" x14ac:dyDescent="0.25">
      <c r="C146" s="17" t="s">
        <v>24</v>
      </c>
      <c r="D146">
        <v>1458.6224</v>
      </c>
      <c r="F146" t="s">
        <v>19</v>
      </c>
      <c r="G146">
        <v>1696.2715000000001</v>
      </c>
    </row>
    <row r="147" spans="3:7" x14ac:dyDescent="0.25">
      <c r="C147" s="17" t="s">
        <v>34</v>
      </c>
      <c r="D147">
        <v>1461.5659000000001</v>
      </c>
      <c r="F147" t="s">
        <v>25</v>
      </c>
      <c r="G147">
        <v>1715.8</v>
      </c>
    </row>
    <row r="148" spans="3:7" x14ac:dyDescent="0.25">
      <c r="C148" s="17" t="s">
        <v>33</v>
      </c>
      <c r="D148">
        <v>1467.3563999999999</v>
      </c>
      <c r="F148" t="s">
        <v>37</v>
      </c>
      <c r="G148">
        <v>1716.665</v>
      </c>
    </row>
    <row r="149" spans="3:7" x14ac:dyDescent="0.25">
      <c r="C149" s="17" t="s">
        <v>18</v>
      </c>
      <c r="D149">
        <v>1479.1063999999999</v>
      </c>
      <c r="F149" t="s">
        <v>36</v>
      </c>
      <c r="G149">
        <v>1722.2885000000001</v>
      </c>
    </row>
    <row r="150" spans="3:7" x14ac:dyDescent="0.25">
      <c r="C150" s="17" t="s">
        <v>35</v>
      </c>
      <c r="D150">
        <v>1488.0707</v>
      </c>
      <c r="F150" t="s">
        <v>41</v>
      </c>
      <c r="G150">
        <v>1729.6927000000001</v>
      </c>
    </row>
    <row r="151" spans="3:7" x14ac:dyDescent="0.25">
      <c r="C151" s="17" t="s">
        <v>37</v>
      </c>
      <c r="D151">
        <v>1498.4462000000001</v>
      </c>
      <c r="F151" t="s">
        <v>38</v>
      </c>
      <c r="G151">
        <v>1731.6288</v>
      </c>
    </row>
    <row r="152" spans="3:7" x14ac:dyDescent="0.25">
      <c r="C152" s="17" t="s">
        <v>36</v>
      </c>
      <c r="D152">
        <v>1502.3541</v>
      </c>
      <c r="F152" t="s">
        <v>21</v>
      </c>
      <c r="G152">
        <v>1732.8959</v>
      </c>
    </row>
    <row r="153" spans="3:7" x14ac:dyDescent="0.25">
      <c r="C153" s="17" t="s">
        <v>20</v>
      </c>
      <c r="D153">
        <v>1506.4608000000001</v>
      </c>
      <c r="F153" t="s">
        <v>32</v>
      </c>
      <c r="G153">
        <v>1738.2184999999999</v>
      </c>
    </row>
    <row r="154" spans="3:7" x14ac:dyDescent="0.25">
      <c r="C154" s="17" t="s">
        <v>25</v>
      </c>
      <c r="D154">
        <v>1547.5130999999999</v>
      </c>
      <c r="F154" t="s">
        <v>34</v>
      </c>
      <c r="G154">
        <v>1738.9208000000001</v>
      </c>
    </row>
    <row r="155" spans="3:7" x14ac:dyDescent="0.25">
      <c r="C155" s="17" t="s">
        <v>19</v>
      </c>
      <c r="D155">
        <v>1564.9912999999999</v>
      </c>
      <c r="F155" t="s">
        <v>28</v>
      </c>
      <c r="G155">
        <v>1745.4546</v>
      </c>
    </row>
    <row r="156" spans="3:7" x14ac:dyDescent="0.25">
      <c r="C156" s="17" t="s">
        <v>28</v>
      </c>
      <c r="D156">
        <v>1576.9689000000001</v>
      </c>
      <c r="F156" t="s">
        <v>23</v>
      </c>
      <c r="G156">
        <v>1768.3665000000001</v>
      </c>
    </row>
    <row r="157" spans="3:7" x14ac:dyDescent="0.25">
      <c r="C157" s="17" t="s">
        <v>23</v>
      </c>
      <c r="D157">
        <v>1586.8822</v>
      </c>
      <c r="F157" t="s">
        <v>14</v>
      </c>
      <c r="G157">
        <v>1826.2488000000001</v>
      </c>
    </row>
    <row r="158" spans="3:7" x14ac:dyDescent="0.25">
      <c r="C158" s="17" t="s">
        <v>14</v>
      </c>
      <c r="D158">
        <v>1656.3290999999999</v>
      </c>
      <c r="F158" t="s">
        <v>15</v>
      </c>
      <c r="G158">
        <v>1866.1821</v>
      </c>
    </row>
  </sheetData>
  <conditionalFormatting sqref="AI30:AI5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4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2:CH27">
    <cfRule type="colorScale" priority="4">
      <colorScale>
        <cfvo type="min"/>
        <cfvo type="max"/>
        <color rgb="FFFCFCFF"/>
        <color rgb="FFF8696B"/>
      </colorScale>
    </cfRule>
  </conditionalFormatting>
  <conditionalFormatting sqref="AG28:BF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B68F59-10D4-4143-A4FE-AB0B8833D723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30</xm:f>
              </x14:cfvo>
              <x14:cfIcon iconSet="NoIcons" iconId="0"/>
              <x14:cfIcon iconSet="NoIcons" iconId="0"/>
              <x14:cfIcon iconSet="3Symbols" iconId="1"/>
            </x14:iconSet>
          </x14:cfRule>
          <xm:sqref>BI1:CH27 CJ2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40C5-47E4-452D-B933-A00669335AFD}">
  <dimension ref="A1:BK71"/>
  <sheetViews>
    <sheetView topLeftCell="M1" zoomScale="70" zoomScaleNormal="70" workbookViewId="0">
      <selection activeCell="AK2" sqref="AK2:BJ27"/>
    </sheetView>
  </sheetViews>
  <sheetFormatPr baseColWidth="10" defaultRowHeight="15" x14ac:dyDescent="0.25"/>
  <cols>
    <col min="8" max="8" width="11.5703125" customWidth="1"/>
    <col min="37" max="48" width="11.42578125" customWidth="1"/>
    <col min="52" max="52" width="23.85546875" customWidth="1"/>
    <col min="53" max="53" width="24.85546875" customWidth="1"/>
    <col min="54" max="54" width="24.28515625" customWidth="1"/>
  </cols>
  <sheetData>
    <row r="1" spans="1:62" x14ac:dyDescent="0.25">
      <c r="B1" t="s">
        <v>14</v>
      </c>
      <c r="C1" t="s">
        <v>15</v>
      </c>
      <c r="D1" t="s">
        <v>16</v>
      </c>
      <c r="I1" t="s">
        <v>14</v>
      </c>
      <c r="J1" t="s">
        <v>18</v>
      </c>
      <c r="K1" t="s">
        <v>19</v>
      </c>
      <c r="L1" t="s">
        <v>15</v>
      </c>
      <c r="M1" t="s">
        <v>20</v>
      </c>
      <c r="N1" t="s">
        <v>21</v>
      </c>
      <c r="O1" t="s">
        <v>16</v>
      </c>
      <c r="S1" t="s">
        <v>23</v>
      </c>
      <c r="T1" t="s">
        <v>24</v>
      </c>
      <c r="U1" t="s">
        <v>14</v>
      </c>
      <c r="V1" t="s">
        <v>25</v>
      </c>
      <c r="W1" t="s">
        <v>26</v>
      </c>
      <c r="X1" t="s">
        <v>18</v>
      </c>
      <c r="Y1" t="s">
        <v>19</v>
      </c>
      <c r="Z1" t="s">
        <v>27</v>
      </c>
      <c r="AA1" t="s">
        <v>15</v>
      </c>
      <c r="AB1" t="s">
        <v>20</v>
      </c>
      <c r="AC1" t="s">
        <v>21</v>
      </c>
      <c r="AD1" t="s">
        <v>28</v>
      </c>
      <c r="AE1" t="s">
        <v>29</v>
      </c>
      <c r="AF1" t="s">
        <v>16</v>
      </c>
      <c r="AG1" t="s">
        <v>30</v>
      </c>
      <c r="AJ1" t="s">
        <v>50</v>
      </c>
      <c r="AK1" t="s">
        <v>23</v>
      </c>
      <c r="AL1" t="s">
        <v>24</v>
      </c>
      <c r="AM1" t="s">
        <v>32</v>
      </c>
      <c r="AN1" t="s">
        <v>14</v>
      </c>
      <c r="AO1" t="s">
        <v>33</v>
      </c>
      <c r="AP1" t="s">
        <v>25</v>
      </c>
      <c r="AQ1" t="s">
        <v>34</v>
      </c>
      <c r="AR1" t="s">
        <v>26</v>
      </c>
      <c r="AS1" t="s">
        <v>18</v>
      </c>
      <c r="AT1" t="s">
        <v>35</v>
      </c>
      <c r="AU1" t="s">
        <v>19</v>
      </c>
      <c r="AV1" t="s">
        <v>36</v>
      </c>
      <c r="AW1" t="s">
        <v>37</v>
      </c>
      <c r="AX1" t="s">
        <v>27</v>
      </c>
      <c r="AY1" t="s">
        <v>15</v>
      </c>
      <c r="AZ1" t="s">
        <v>20</v>
      </c>
      <c r="BA1" t="s">
        <v>38</v>
      </c>
      <c r="BB1" t="s">
        <v>39</v>
      </c>
      <c r="BC1" t="s">
        <v>21</v>
      </c>
      <c r="BD1" t="s">
        <v>40</v>
      </c>
      <c r="BE1" t="s">
        <v>28</v>
      </c>
      <c r="BF1" t="s">
        <v>29</v>
      </c>
      <c r="BG1" t="s">
        <v>16</v>
      </c>
      <c r="BH1" t="s">
        <v>41</v>
      </c>
      <c r="BI1" t="s">
        <v>42</v>
      </c>
      <c r="BJ1" t="s">
        <v>30</v>
      </c>
    </row>
    <row r="2" spans="1:62" x14ac:dyDescent="0.25">
      <c r="A2" t="s">
        <v>14</v>
      </c>
      <c r="B2">
        <v>184</v>
      </c>
      <c r="C2">
        <v>7</v>
      </c>
      <c r="D2">
        <v>5</v>
      </c>
      <c r="H2" t="s">
        <v>14</v>
      </c>
      <c r="I2">
        <v>178</v>
      </c>
      <c r="J2">
        <v>0</v>
      </c>
      <c r="K2">
        <v>2</v>
      </c>
      <c r="L2">
        <v>1</v>
      </c>
      <c r="M2">
        <v>4</v>
      </c>
      <c r="N2">
        <v>6</v>
      </c>
      <c r="O2">
        <v>1</v>
      </c>
      <c r="R2" t="s">
        <v>23</v>
      </c>
      <c r="S2">
        <v>109</v>
      </c>
      <c r="T2">
        <v>5</v>
      </c>
      <c r="U2">
        <v>5</v>
      </c>
      <c r="V2">
        <v>6</v>
      </c>
      <c r="W2">
        <v>4</v>
      </c>
      <c r="X2">
        <v>1</v>
      </c>
      <c r="Y2">
        <v>1</v>
      </c>
      <c r="Z2">
        <v>1</v>
      </c>
      <c r="AA2">
        <v>1</v>
      </c>
      <c r="AB2">
        <v>11</v>
      </c>
      <c r="AC2">
        <v>4</v>
      </c>
      <c r="AD2">
        <v>5</v>
      </c>
      <c r="AE2">
        <v>11</v>
      </c>
      <c r="AF2">
        <v>8</v>
      </c>
      <c r="AG2">
        <v>3</v>
      </c>
      <c r="AJ2" t="s">
        <v>23</v>
      </c>
      <c r="AK2">
        <v>93</v>
      </c>
      <c r="AL2">
        <v>4</v>
      </c>
      <c r="AM2">
        <v>2</v>
      </c>
      <c r="AN2" s="20">
        <v>8</v>
      </c>
      <c r="AO2" s="20">
        <v>6</v>
      </c>
      <c r="AP2">
        <v>4</v>
      </c>
      <c r="AQ2">
        <v>2</v>
      </c>
      <c r="AR2">
        <v>3</v>
      </c>
      <c r="AS2">
        <v>0</v>
      </c>
      <c r="AT2">
        <v>9</v>
      </c>
      <c r="AU2">
        <v>4</v>
      </c>
      <c r="AV2">
        <v>5</v>
      </c>
      <c r="AW2" s="20">
        <v>7</v>
      </c>
      <c r="AX2">
        <v>1</v>
      </c>
      <c r="AY2">
        <v>1</v>
      </c>
      <c r="AZ2" s="20">
        <v>7</v>
      </c>
      <c r="BA2">
        <v>1</v>
      </c>
      <c r="BB2">
        <v>3</v>
      </c>
      <c r="BC2">
        <v>1</v>
      </c>
      <c r="BD2">
        <v>1</v>
      </c>
      <c r="BE2">
        <v>4</v>
      </c>
      <c r="BF2">
        <v>7</v>
      </c>
      <c r="BG2">
        <v>2</v>
      </c>
      <c r="BH2" s="20">
        <v>8</v>
      </c>
      <c r="BI2" s="20">
        <v>11</v>
      </c>
      <c r="BJ2">
        <v>1</v>
      </c>
    </row>
    <row r="3" spans="1:62" x14ac:dyDescent="0.25">
      <c r="A3" t="s">
        <v>15</v>
      </c>
      <c r="B3">
        <v>2</v>
      </c>
      <c r="C3">
        <v>208</v>
      </c>
      <c r="D3">
        <v>10</v>
      </c>
      <c r="H3" t="s">
        <v>18</v>
      </c>
      <c r="I3">
        <v>4</v>
      </c>
      <c r="J3">
        <v>166</v>
      </c>
      <c r="K3">
        <v>10</v>
      </c>
      <c r="L3">
        <v>3</v>
      </c>
      <c r="M3">
        <v>6</v>
      </c>
      <c r="N3">
        <v>1</v>
      </c>
      <c r="O3">
        <v>8</v>
      </c>
      <c r="R3" t="s">
        <v>24</v>
      </c>
      <c r="S3">
        <v>7</v>
      </c>
      <c r="T3">
        <v>102</v>
      </c>
      <c r="U3">
        <v>3</v>
      </c>
      <c r="V3">
        <v>6</v>
      </c>
      <c r="W3">
        <v>1</v>
      </c>
      <c r="X3">
        <v>1</v>
      </c>
      <c r="Y3">
        <v>27</v>
      </c>
      <c r="Z3">
        <v>14</v>
      </c>
      <c r="AA3">
        <v>0</v>
      </c>
      <c r="AB3">
        <v>13</v>
      </c>
      <c r="AC3">
        <v>3</v>
      </c>
      <c r="AD3">
        <v>3</v>
      </c>
      <c r="AE3">
        <v>24</v>
      </c>
      <c r="AF3">
        <v>9</v>
      </c>
      <c r="AG3">
        <v>4</v>
      </c>
      <c r="AJ3" t="s">
        <v>24</v>
      </c>
      <c r="AK3">
        <v>7</v>
      </c>
      <c r="AL3">
        <v>62</v>
      </c>
      <c r="AM3">
        <v>1</v>
      </c>
      <c r="AN3">
        <v>3</v>
      </c>
      <c r="AO3">
        <v>7</v>
      </c>
      <c r="AP3">
        <v>5</v>
      </c>
      <c r="AQ3">
        <v>3</v>
      </c>
      <c r="AR3">
        <v>1</v>
      </c>
      <c r="AS3">
        <v>0</v>
      </c>
      <c r="AT3" s="20">
        <v>12</v>
      </c>
      <c r="AU3">
        <v>21</v>
      </c>
      <c r="AV3">
        <v>1</v>
      </c>
      <c r="AW3">
        <v>3</v>
      </c>
      <c r="AX3">
        <v>15</v>
      </c>
      <c r="AY3">
        <v>1</v>
      </c>
      <c r="AZ3">
        <v>4</v>
      </c>
      <c r="BA3">
        <v>1</v>
      </c>
      <c r="BB3">
        <v>0</v>
      </c>
      <c r="BC3">
        <v>1</v>
      </c>
      <c r="BD3" s="20">
        <v>19</v>
      </c>
      <c r="BE3">
        <v>4</v>
      </c>
      <c r="BF3">
        <v>5</v>
      </c>
      <c r="BG3">
        <v>1</v>
      </c>
      <c r="BH3">
        <v>6</v>
      </c>
      <c r="BI3">
        <v>2</v>
      </c>
      <c r="BJ3">
        <v>2</v>
      </c>
    </row>
    <row r="4" spans="1:62" x14ac:dyDescent="0.25">
      <c r="A4" t="s">
        <v>16</v>
      </c>
      <c r="B4">
        <v>6</v>
      </c>
      <c r="C4">
        <v>4</v>
      </c>
      <c r="D4">
        <v>177</v>
      </c>
      <c r="H4" t="s">
        <v>19</v>
      </c>
      <c r="I4">
        <v>6</v>
      </c>
      <c r="J4">
        <v>3</v>
      </c>
      <c r="K4">
        <v>140</v>
      </c>
      <c r="L4">
        <v>2</v>
      </c>
      <c r="M4">
        <v>24</v>
      </c>
      <c r="N4">
        <v>8</v>
      </c>
      <c r="O4">
        <v>12</v>
      </c>
      <c r="R4" t="s">
        <v>14</v>
      </c>
      <c r="S4">
        <v>2</v>
      </c>
      <c r="T4">
        <v>6</v>
      </c>
      <c r="U4">
        <v>162</v>
      </c>
      <c r="V4">
        <v>0</v>
      </c>
      <c r="W4">
        <v>0</v>
      </c>
      <c r="X4">
        <v>2</v>
      </c>
      <c r="Y4">
        <v>6</v>
      </c>
      <c r="Z4">
        <v>2</v>
      </c>
      <c r="AA4">
        <v>2</v>
      </c>
      <c r="AB4">
        <v>1</v>
      </c>
      <c r="AC4">
        <v>3</v>
      </c>
      <c r="AD4">
        <v>2</v>
      </c>
      <c r="AE4">
        <v>6</v>
      </c>
      <c r="AF4">
        <v>2</v>
      </c>
      <c r="AG4">
        <v>1</v>
      </c>
      <c r="AJ4" t="s">
        <v>32</v>
      </c>
      <c r="AK4">
        <v>0</v>
      </c>
      <c r="AL4">
        <v>0</v>
      </c>
      <c r="AM4">
        <v>149</v>
      </c>
      <c r="AN4">
        <v>3</v>
      </c>
      <c r="AO4">
        <v>8</v>
      </c>
      <c r="AP4">
        <v>0</v>
      </c>
      <c r="AQ4">
        <v>2</v>
      </c>
      <c r="AR4">
        <v>0</v>
      </c>
      <c r="AS4">
        <v>0</v>
      </c>
      <c r="AT4">
        <v>2</v>
      </c>
      <c r="AU4">
        <v>2</v>
      </c>
      <c r="AV4">
        <v>5</v>
      </c>
      <c r="AW4">
        <v>7</v>
      </c>
      <c r="AX4">
        <v>1</v>
      </c>
      <c r="AY4">
        <v>0</v>
      </c>
      <c r="AZ4">
        <v>0</v>
      </c>
      <c r="BA4">
        <v>0</v>
      </c>
      <c r="BB4">
        <v>1</v>
      </c>
      <c r="BC4" s="20">
        <v>9</v>
      </c>
      <c r="BD4">
        <v>0</v>
      </c>
      <c r="BE4">
        <v>0</v>
      </c>
      <c r="BF4">
        <v>1</v>
      </c>
      <c r="BG4">
        <v>5</v>
      </c>
      <c r="BH4">
        <v>5</v>
      </c>
      <c r="BI4">
        <v>5</v>
      </c>
      <c r="BJ4">
        <v>0</v>
      </c>
    </row>
    <row r="5" spans="1:62" x14ac:dyDescent="0.25">
      <c r="H5" t="s">
        <v>15</v>
      </c>
      <c r="I5">
        <v>3</v>
      </c>
      <c r="J5">
        <v>2</v>
      </c>
      <c r="K5">
        <v>5</v>
      </c>
      <c r="L5">
        <v>198</v>
      </c>
      <c r="M5">
        <v>2</v>
      </c>
      <c r="N5">
        <v>2</v>
      </c>
      <c r="O5">
        <v>3</v>
      </c>
      <c r="R5" t="s">
        <v>25</v>
      </c>
      <c r="S5">
        <v>3</v>
      </c>
      <c r="T5">
        <v>21</v>
      </c>
      <c r="U5">
        <v>1</v>
      </c>
      <c r="V5">
        <v>97</v>
      </c>
      <c r="W5">
        <v>4</v>
      </c>
      <c r="X5">
        <v>0</v>
      </c>
      <c r="Y5">
        <v>5</v>
      </c>
      <c r="Z5">
        <v>11</v>
      </c>
      <c r="AA5">
        <v>1</v>
      </c>
      <c r="AB5">
        <v>8</v>
      </c>
      <c r="AC5">
        <v>1</v>
      </c>
      <c r="AD5">
        <v>4</v>
      </c>
      <c r="AE5">
        <v>9</v>
      </c>
      <c r="AF5">
        <v>4</v>
      </c>
      <c r="AG5">
        <v>8</v>
      </c>
      <c r="AJ5" t="s">
        <v>14</v>
      </c>
      <c r="AK5" s="20">
        <v>3</v>
      </c>
      <c r="AL5">
        <v>1</v>
      </c>
      <c r="AM5">
        <v>4</v>
      </c>
      <c r="AN5">
        <v>162</v>
      </c>
      <c r="AO5">
        <v>1</v>
      </c>
      <c r="AP5">
        <v>1</v>
      </c>
      <c r="AQ5">
        <v>3</v>
      </c>
      <c r="AR5">
        <v>0</v>
      </c>
      <c r="AS5">
        <v>1</v>
      </c>
      <c r="AT5" s="20">
        <v>3</v>
      </c>
      <c r="AU5">
        <v>1</v>
      </c>
      <c r="AV5">
        <v>2</v>
      </c>
      <c r="AW5">
        <v>0</v>
      </c>
      <c r="AX5">
        <v>1</v>
      </c>
      <c r="AY5">
        <v>0</v>
      </c>
      <c r="AZ5" s="20">
        <v>0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4</v>
      </c>
      <c r="BJ5">
        <v>3</v>
      </c>
    </row>
    <row r="6" spans="1:62" x14ac:dyDescent="0.25">
      <c r="H6" t="s">
        <v>20</v>
      </c>
      <c r="I6">
        <v>3</v>
      </c>
      <c r="J6">
        <v>2</v>
      </c>
      <c r="K6">
        <v>19</v>
      </c>
      <c r="L6">
        <v>2</v>
      </c>
      <c r="M6">
        <v>120</v>
      </c>
      <c r="N6">
        <v>15</v>
      </c>
      <c r="O6">
        <v>28</v>
      </c>
      <c r="R6" t="s">
        <v>26</v>
      </c>
      <c r="S6">
        <v>1</v>
      </c>
      <c r="T6">
        <v>3</v>
      </c>
      <c r="U6">
        <v>3</v>
      </c>
      <c r="V6">
        <v>2</v>
      </c>
      <c r="W6">
        <v>162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18</v>
      </c>
      <c r="AF6">
        <v>0</v>
      </c>
      <c r="AG6">
        <v>7</v>
      </c>
      <c r="AJ6" t="s">
        <v>33</v>
      </c>
      <c r="AK6" s="20">
        <v>7</v>
      </c>
      <c r="AL6">
        <v>6</v>
      </c>
      <c r="AM6">
        <v>7</v>
      </c>
      <c r="AN6">
        <v>1</v>
      </c>
      <c r="AO6">
        <v>93</v>
      </c>
      <c r="AP6">
        <v>11</v>
      </c>
      <c r="AQ6">
        <v>6</v>
      </c>
      <c r="AR6">
        <v>2</v>
      </c>
      <c r="AS6">
        <v>3</v>
      </c>
      <c r="AT6">
        <v>5</v>
      </c>
      <c r="AU6">
        <v>2</v>
      </c>
      <c r="AV6">
        <v>4</v>
      </c>
      <c r="AW6">
        <v>9</v>
      </c>
      <c r="AX6">
        <v>5</v>
      </c>
      <c r="AY6">
        <v>1</v>
      </c>
      <c r="AZ6">
        <v>7</v>
      </c>
      <c r="BA6">
        <v>0</v>
      </c>
      <c r="BB6">
        <v>3</v>
      </c>
      <c r="BC6">
        <v>2</v>
      </c>
      <c r="BD6">
        <v>8</v>
      </c>
      <c r="BE6">
        <v>2</v>
      </c>
      <c r="BF6" s="20">
        <v>13</v>
      </c>
      <c r="BG6">
        <v>0</v>
      </c>
      <c r="BH6" s="20">
        <v>10</v>
      </c>
      <c r="BI6">
        <v>8</v>
      </c>
      <c r="BJ6">
        <v>2</v>
      </c>
    </row>
    <row r="7" spans="1:62" x14ac:dyDescent="0.25">
      <c r="H7" t="s">
        <v>21</v>
      </c>
      <c r="I7">
        <v>3</v>
      </c>
      <c r="J7">
        <v>0</v>
      </c>
      <c r="K7">
        <v>3</v>
      </c>
      <c r="L7">
        <v>0</v>
      </c>
      <c r="M7">
        <v>14</v>
      </c>
      <c r="N7">
        <v>176</v>
      </c>
      <c r="O7">
        <v>7</v>
      </c>
      <c r="R7" t="s">
        <v>18</v>
      </c>
      <c r="S7">
        <v>2</v>
      </c>
      <c r="T7">
        <v>3</v>
      </c>
      <c r="U7">
        <v>0</v>
      </c>
      <c r="V7">
        <v>1</v>
      </c>
      <c r="W7">
        <v>1</v>
      </c>
      <c r="X7">
        <v>164</v>
      </c>
      <c r="Y7">
        <v>2</v>
      </c>
      <c r="Z7">
        <v>1</v>
      </c>
      <c r="AA7">
        <v>1</v>
      </c>
      <c r="AB7">
        <v>1</v>
      </c>
      <c r="AC7">
        <v>1</v>
      </c>
      <c r="AD7">
        <v>4</v>
      </c>
      <c r="AE7">
        <v>0</v>
      </c>
      <c r="AF7">
        <v>2</v>
      </c>
      <c r="AG7">
        <v>5</v>
      </c>
      <c r="AJ7" t="s">
        <v>25</v>
      </c>
      <c r="AK7">
        <v>1</v>
      </c>
      <c r="AL7">
        <v>7</v>
      </c>
      <c r="AM7">
        <v>0</v>
      </c>
      <c r="AN7">
        <v>0</v>
      </c>
      <c r="AO7">
        <v>3</v>
      </c>
      <c r="AP7">
        <v>106</v>
      </c>
      <c r="AQ7">
        <v>3</v>
      </c>
      <c r="AR7">
        <v>3</v>
      </c>
      <c r="AS7">
        <v>0</v>
      </c>
      <c r="AT7">
        <v>3</v>
      </c>
      <c r="AU7">
        <v>10</v>
      </c>
      <c r="AV7">
        <v>2</v>
      </c>
      <c r="AW7">
        <v>4</v>
      </c>
      <c r="AX7">
        <v>13</v>
      </c>
      <c r="AY7">
        <v>0</v>
      </c>
      <c r="AZ7">
        <v>4</v>
      </c>
      <c r="BA7">
        <v>3</v>
      </c>
      <c r="BB7">
        <v>3</v>
      </c>
      <c r="BC7">
        <v>1</v>
      </c>
      <c r="BD7">
        <v>11</v>
      </c>
      <c r="BE7">
        <v>7</v>
      </c>
      <c r="BF7">
        <v>5</v>
      </c>
      <c r="BG7">
        <v>2</v>
      </c>
      <c r="BH7">
        <v>0</v>
      </c>
      <c r="BI7">
        <v>2</v>
      </c>
      <c r="BJ7">
        <v>3</v>
      </c>
    </row>
    <row r="8" spans="1:62" x14ac:dyDescent="0.25">
      <c r="H8" t="s">
        <v>16</v>
      </c>
      <c r="I8">
        <v>2</v>
      </c>
      <c r="J8">
        <v>1</v>
      </c>
      <c r="K8">
        <v>10</v>
      </c>
      <c r="L8">
        <v>0</v>
      </c>
      <c r="M8">
        <v>30</v>
      </c>
      <c r="N8">
        <v>8</v>
      </c>
      <c r="O8">
        <v>160</v>
      </c>
      <c r="R8" t="s">
        <v>19</v>
      </c>
      <c r="S8">
        <v>4</v>
      </c>
      <c r="T8">
        <v>25</v>
      </c>
      <c r="U8">
        <v>2</v>
      </c>
      <c r="V8">
        <v>14</v>
      </c>
      <c r="W8">
        <v>3</v>
      </c>
      <c r="X8">
        <v>0</v>
      </c>
      <c r="Y8">
        <v>86</v>
      </c>
      <c r="Z8">
        <v>40</v>
      </c>
      <c r="AA8">
        <v>4</v>
      </c>
      <c r="AB8">
        <v>5</v>
      </c>
      <c r="AC8">
        <v>3</v>
      </c>
      <c r="AD8">
        <v>1</v>
      </c>
      <c r="AE8">
        <v>12</v>
      </c>
      <c r="AF8">
        <v>6</v>
      </c>
      <c r="AG8">
        <v>1</v>
      </c>
      <c r="AJ8" t="s">
        <v>34</v>
      </c>
      <c r="AK8">
        <v>3</v>
      </c>
      <c r="AL8">
        <v>7</v>
      </c>
      <c r="AM8">
        <v>2</v>
      </c>
      <c r="AN8">
        <v>2</v>
      </c>
      <c r="AO8">
        <v>4</v>
      </c>
      <c r="AP8">
        <v>1</v>
      </c>
      <c r="AQ8">
        <v>177</v>
      </c>
      <c r="AR8">
        <v>0</v>
      </c>
      <c r="AS8">
        <v>3</v>
      </c>
      <c r="AT8" s="20">
        <v>13</v>
      </c>
      <c r="AU8">
        <v>5</v>
      </c>
      <c r="AV8">
        <v>13</v>
      </c>
      <c r="AW8">
        <v>1</v>
      </c>
      <c r="AX8">
        <v>0</v>
      </c>
      <c r="AY8">
        <v>1</v>
      </c>
      <c r="AZ8">
        <v>6</v>
      </c>
      <c r="BA8">
        <v>1</v>
      </c>
      <c r="BB8">
        <v>2</v>
      </c>
      <c r="BC8">
        <v>11</v>
      </c>
      <c r="BD8">
        <v>2</v>
      </c>
      <c r="BE8">
        <v>2</v>
      </c>
      <c r="BF8">
        <v>3</v>
      </c>
      <c r="BG8" s="20">
        <v>29</v>
      </c>
      <c r="BH8">
        <v>4</v>
      </c>
      <c r="BI8">
        <v>12</v>
      </c>
      <c r="BJ8">
        <v>3</v>
      </c>
    </row>
    <row r="9" spans="1:62" x14ac:dyDescent="0.25">
      <c r="R9" t="s">
        <v>27</v>
      </c>
      <c r="S9">
        <v>1</v>
      </c>
      <c r="T9">
        <v>21</v>
      </c>
      <c r="U9">
        <v>0</v>
      </c>
      <c r="V9">
        <v>5</v>
      </c>
      <c r="W9">
        <v>0</v>
      </c>
      <c r="X9">
        <v>0</v>
      </c>
      <c r="Y9">
        <v>43</v>
      </c>
      <c r="Z9">
        <v>124</v>
      </c>
      <c r="AA9">
        <v>0</v>
      </c>
      <c r="AB9">
        <v>3</v>
      </c>
      <c r="AC9">
        <v>1</v>
      </c>
      <c r="AD9">
        <v>1</v>
      </c>
      <c r="AE9">
        <v>2</v>
      </c>
      <c r="AF9">
        <v>5</v>
      </c>
      <c r="AG9">
        <v>2</v>
      </c>
      <c r="AJ9" t="s">
        <v>26</v>
      </c>
      <c r="AK9">
        <v>0</v>
      </c>
      <c r="AL9">
        <v>2</v>
      </c>
      <c r="AM9">
        <v>1</v>
      </c>
      <c r="AN9">
        <v>2</v>
      </c>
      <c r="AO9">
        <v>2</v>
      </c>
      <c r="AP9">
        <v>1</v>
      </c>
      <c r="AQ9">
        <v>2</v>
      </c>
      <c r="AR9">
        <v>148</v>
      </c>
      <c r="AS9">
        <v>0</v>
      </c>
      <c r="AT9">
        <v>1</v>
      </c>
      <c r="AU9">
        <v>2</v>
      </c>
      <c r="AV9">
        <v>1</v>
      </c>
      <c r="AW9">
        <v>2</v>
      </c>
      <c r="AX9">
        <v>0</v>
      </c>
      <c r="AY9">
        <v>1</v>
      </c>
      <c r="AZ9">
        <v>0</v>
      </c>
      <c r="BA9">
        <v>5</v>
      </c>
      <c r="BB9" s="20">
        <v>5</v>
      </c>
      <c r="BC9">
        <v>0</v>
      </c>
      <c r="BD9">
        <v>1</v>
      </c>
      <c r="BE9">
        <v>2</v>
      </c>
      <c r="BF9">
        <v>3</v>
      </c>
      <c r="BG9">
        <v>1</v>
      </c>
      <c r="BH9">
        <v>2</v>
      </c>
      <c r="BI9">
        <v>4</v>
      </c>
      <c r="BJ9">
        <v>0</v>
      </c>
    </row>
    <row r="10" spans="1:62" x14ac:dyDescent="0.25">
      <c r="R10" t="s">
        <v>15</v>
      </c>
      <c r="S10">
        <v>0</v>
      </c>
      <c r="T10">
        <v>1</v>
      </c>
      <c r="U10">
        <v>1</v>
      </c>
      <c r="V10">
        <v>0</v>
      </c>
      <c r="W10">
        <v>0</v>
      </c>
      <c r="X10">
        <v>2</v>
      </c>
      <c r="Y10">
        <v>1</v>
      </c>
      <c r="Z10">
        <v>1</v>
      </c>
      <c r="AA10">
        <v>182</v>
      </c>
      <c r="AB10">
        <v>1</v>
      </c>
      <c r="AC10">
        <v>0</v>
      </c>
      <c r="AD10">
        <v>1</v>
      </c>
      <c r="AE10">
        <v>2</v>
      </c>
      <c r="AF10">
        <v>0</v>
      </c>
      <c r="AG10">
        <v>0</v>
      </c>
      <c r="AJ10" t="s">
        <v>18</v>
      </c>
      <c r="AK10">
        <v>0</v>
      </c>
      <c r="AL10">
        <v>2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2</v>
      </c>
      <c r="AS10">
        <v>171</v>
      </c>
      <c r="AT10">
        <v>3</v>
      </c>
      <c r="AU10">
        <v>1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2</v>
      </c>
      <c r="BC10">
        <v>0</v>
      </c>
      <c r="BD10">
        <v>2</v>
      </c>
      <c r="BE10" s="20">
        <v>7</v>
      </c>
      <c r="BF10">
        <v>0</v>
      </c>
      <c r="BG10">
        <v>0</v>
      </c>
      <c r="BH10">
        <v>1</v>
      </c>
      <c r="BI10">
        <v>2</v>
      </c>
      <c r="BJ10" s="20">
        <v>16</v>
      </c>
    </row>
    <row r="11" spans="1:62" x14ac:dyDescent="0.25">
      <c r="R11" t="s">
        <v>20</v>
      </c>
      <c r="S11">
        <v>8</v>
      </c>
      <c r="T11">
        <v>9</v>
      </c>
      <c r="U11">
        <v>1</v>
      </c>
      <c r="V11">
        <v>5</v>
      </c>
      <c r="W11">
        <v>1</v>
      </c>
      <c r="X11">
        <v>2</v>
      </c>
      <c r="Y11">
        <v>8</v>
      </c>
      <c r="Z11">
        <v>6</v>
      </c>
      <c r="AA11">
        <v>0</v>
      </c>
      <c r="AB11">
        <v>113</v>
      </c>
      <c r="AC11">
        <v>16</v>
      </c>
      <c r="AD11">
        <v>2</v>
      </c>
      <c r="AE11">
        <v>13</v>
      </c>
      <c r="AF11">
        <v>36</v>
      </c>
      <c r="AG11">
        <v>1</v>
      </c>
      <c r="AJ11" t="s">
        <v>35</v>
      </c>
      <c r="AK11">
        <v>3</v>
      </c>
      <c r="AL11" s="20">
        <v>29</v>
      </c>
      <c r="AM11">
        <v>4</v>
      </c>
      <c r="AN11" s="20">
        <v>6</v>
      </c>
      <c r="AO11">
        <v>11</v>
      </c>
      <c r="AP11">
        <v>6</v>
      </c>
      <c r="AQ11" s="20">
        <v>14</v>
      </c>
      <c r="AR11">
        <v>2</v>
      </c>
      <c r="AS11">
        <v>2</v>
      </c>
      <c r="AT11">
        <v>30</v>
      </c>
      <c r="AU11">
        <v>19</v>
      </c>
      <c r="AV11">
        <v>4</v>
      </c>
      <c r="AW11">
        <v>2</v>
      </c>
      <c r="AX11">
        <v>12</v>
      </c>
      <c r="AY11">
        <v>2</v>
      </c>
      <c r="AZ11" s="20">
        <v>7</v>
      </c>
      <c r="BA11">
        <v>0</v>
      </c>
      <c r="BB11">
        <v>2</v>
      </c>
      <c r="BC11">
        <v>3</v>
      </c>
      <c r="BD11">
        <v>7</v>
      </c>
      <c r="BE11">
        <v>5</v>
      </c>
      <c r="BF11">
        <v>5</v>
      </c>
      <c r="BG11">
        <v>15</v>
      </c>
      <c r="BH11">
        <v>6</v>
      </c>
      <c r="BI11">
        <v>9</v>
      </c>
      <c r="BJ11">
        <v>2</v>
      </c>
    </row>
    <row r="12" spans="1:62" x14ac:dyDescent="0.25">
      <c r="R12" t="s">
        <v>21</v>
      </c>
      <c r="S12">
        <v>4</v>
      </c>
      <c r="T12">
        <v>7</v>
      </c>
      <c r="U12">
        <v>4</v>
      </c>
      <c r="V12">
        <v>1</v>
      </c>
      <c r="W12">
        <v>1</v>
      </c>
      <c r="X12">
        <v>0</v>
      </c>
      <c r="Y12">
        <v>3</v>
      </c>
      <c r="Z12">
        <v>0</v>
      </c>
      <c r="AA12">
        <v>1</v>
      </c>
      <c r="AB12">
        <v>7</v>
      </c>
      <c r="AC12">
        <v>156</v>
      </c>
      <c r="AD12">
        <v>1</v>
      </c>
      <c r="AE12">
        <v>3</v>
      </c>
      <c r="AF12">
        <v>10</v>
      </c>
      <c r="AG12">
        <v>2</v>
      </c>
      <c r="AJ12" t="s">
        <v>19</v>
      </c>
      <c r="AK12">
        <v>4</v>
      </c>
      <c r="AL12">
        <v>20</v>
      </c>
      <c r="AM12">
        <v>3</v>
      </c>
      <c r="AN12">
        <v>2</v>
      </c>
      <c r="AO12">
        <v>2</v>
      </c>
      <c r="AP12">
        <v>8</v>
      </c>
      <c r="AQ12">
        <v>1</v>
      </c>
      <c r="AR12">
        <v>2</v>
      </c>
      <c r="AS12">
        <v>0</v>
      </c>
      <c r="AT12">
        <v>15</v>
      </c>
      <c r="AU12">
        <v>78</v>
      </c>
      <c r="AV12">
        <v>1</v>
      </c>
      <c r="AW12">
        <v>1</v>
      </c>
      <c r="AX12" s="20">
        <v>34</v>
      </c>
      <c r="AY12">
        <v>1</v>
      </c>
      <c r="AZ12">
        <v>3</v>
      </c>
      <c r="BA12">
        <v>1</v>
      </c>
      <c r="BB12">
        <v>1</v>
      </c>
      <c r="BC12">
        <v>0</v>
      </c>
      <c r="BD12">
        <v>9</v>
      </c>
      <c r="BE12">
        <v>2</v>
      </c>
      <c r="BF12">
        <v>3</v>
      </c>
      <c r="BG12">
        <v>0</v>
      </c>
      <c r="BH12">
        <v>1</v>
      </c>
      <c r="BI12">
        <v>0</v>
      </c>
      <c r="BJ12">
        <v>2</v>
      </c>
    </row>
    <row r="13" spans="1:62" x14ac:dyDescent="0.25">
      <c r="R13" t="s">
        <v>28</v>
      </c>
      <c r="S13">
        <v>8</v>
      </c>
      <c r="T13">
        <v>3</v>
      </c>
      <c r="U13">
        <v>0</v>
      </c>
      <c r="V13">
        <v>5</v>
      </c>
      <c r="W13">
        <v>2</v>
      </c>
      <c r="X13">
        <v>15</v>
      </c>
      <c r="Y13">
        <v>3</v>
      </c>
      <c r="Z13">
        <v>8</v>
      </c>
      <c r="AA13">
        <v>0</v>
      </c>
      <c r="AB13">
        <v>2</v>
      </c>
      <c r="AC13">
        <v>0</v>
      </c>
      <c r="AD13">
        <v>136</v>
      </c>
      <c r="AE13">
        <v>0</v>
      </c>
      <c r="AF13">
        <v>6</v>
      </c>
      <c r="AG13">
        <v>18</v>
      </c>
      <c r="AJ13" t="s">
        <v>36</v>
      </c>
      <c r="AK13">
        <v>2</v>
      </c>
      <c r="AL13">
        <v>1</v>
      </c>
      <c r="AM13">
        <v>4</v>
      </c>
      <c r="AN13">
        <v>1</v>
      </c>
      <c r="AO13">
        <v>0</v>
      </c>
      <c r="AP13">
        <v>1</v>
      </c>
      <c r="AQ13">
        <v>9</v>
      </c>
      <c r="AR13">
        <v>0</v>
      </c>
      <c r="AS13">
        <v>1</v>
      </c>
      <c r="AT13">
        <v>0</v>
      </c>
      <c r="AU13">
        <v>0</v>
      </c>
      <c r="AV13">
        <v>127</v>
      </c>
      <c r="AW13" s="20">
        <v>4</v>
      </c>
      <c r="AX13">
        <v>0</v>
      </c>
      <c r="AY13">
        <v>1</v>
      </c>
      <c r="AZ13">
        <v>6</v>
      </c>
      <c r="BA13">
        <v>0</v>
      </c>
      <c r="BB13">
        <v>0</v>
      </c>
      <c r="BC13">
        <v>4</v>
      </c>
      <c r="BD13">
        <v>1</v>
      </c>
      <c r="BE13">
        <v>0</v>
      </c>
      <c r="BF13">
        <v>2</v>
      </c>
      <c r="BG13">
        <v>4</v>
      </c>
      <c r="BH13">
        <v>3</v>
      </c>
      <c r="BI13" s="20">
        <v>13</v>
      </c>
      <c r="BJ13">
        <v>0</v>
      </c>
    </row>
    <row r="14" spans="1:62" x14ac:dyDescent="0.25">
      <c r="R14" t="s">
        <v>29</v>
      </c>
      <c r="S14">
        <v>7</v>
      </c>
      <c r="T14">
        <v>9</v>
      </c>
      <c r="U14">
        <v>1</v>
      </c>
      <c r="V14">
        <v>3</v>
      </c>
      <c r="W14">
        <v>8</v>
      </c>
      <c r="X14">
        <v>0</v>
      </c>
      <c r="Y14">
        <v>6</v>
      </c>
      <c r="Z14">
        <v>1</v>
      </c>
      <c r="AA14">
        <v>0</v>
      </c>
      <c r="AB14">
        <v>3</v>
      </c>
      <c r="AC14">
        <v>5</v>
      </c>
      <c r="AD14">
        <v>0</v>
      </c>
      <c r="AE14">
        <v>130</v>
      </c>
      <c r="AF14">
        <v>7</v>
      </c>
      <c r="AG14">
        <v>3</v>
      </c>
      <c r="AJ14" t="s">
        <v>37</v>
      </c>
      <c r="AK14" s="20">
        <v>7</v>
      </c>
      <c r="AL14">
        <v>3</v>
      </c>
      <c r="AM14">
        <v>3</v>
      </c>
      <c r="AN14">
        <v>0</v>
      </c>
      <c r="AO14">
        <v>11</v>
      </c>
      <c r="AP14">
        <v>4</v>
      </c>
      <c r="AQ14">
        <v>1</v>
      </c>
      <c r="AR14">
        <v>1</v>
      </c>
      <c r="AS14">
        <v>0</v>
      </c>
      <c r="AT14">
        <v>0</v>
      </c>
      <c r="AU14">
        <v>2</v>
      </c>
      <c r="AV14" s="20">
        <v>8</v>
      </c>
      <c r="AW14">
        <v>137</v>
      </c>
      <c r="AX14">
        <v>2</v>
      </c>
      <c r="AY14">
        <v>0</v>
      </c>
      <c r="AZ14">
        <v>2</v>
      </c>
      <c r="BA14">
        <v>4</v>
      </c>
      <c r="BB14">
        <v>0</v>
      </c>
      <c r="BC14">
        <v>2</v>
      </c>
      <c r="BD14">
        <v>3</v>
      </c>
      <c r="BE14">
        <v>0</v>
      </c>
      <c r="BF14">
        <v>5</v>
      </c>
      <c r="BG14">
        <v>1</v>
      </c>
      <c r="BH14" s="20">
        <v>4</v>
      </c>
      <c r="BI14" s="20">
        <v>1</v>
      </c>
      <c r="BJ14">
        <v>1</v>
      </c>
    </row>
    <row r="15" spans="1:62" x14ac:dyDescent="0.25">
      <c r="R15" t="s">
        <v>16</v>
      </c>
      <c r="S15">
        <v>2</v>
      </c>
      <c r="T15">
        <v>14</v>
      </c>
      <c r="U15">
        <v>0</v>
      </c>
      <c r="V15">
        <v>2</v>
      </c>
      <c r="W15">
        <v>1</v>
      </c>
      <c r="X15">
        <v>1</v>
      </c>
      <c r="Y15">
        <v>1</v>
      </c>
      <c r="Z15">
        <v>4</v>
      </c>
      <c r="AA15">
        <v>1</v>
      </c>
      <c r="AB15">
        <v>17</v>
      </c>
      <c r="AC15">
        <v>7</v>
      </c>
      <c r="AD15">
        <v>3</v>
      </c>
      <c r="AE15">
        <v>3</v>
      </c>
      <c r="AF15">
        <v>173</v>
      </c>
      <c r="AG15">
        <v>1</v>
      </c>
      <c r="AJ15" t="s">
        <v>27</v>
      </c>
      <c r="AK15">
        <v>0</v>
      </c>
      <c r="AL15">
        <v>12</v>
      </c>
      <c r="AM15">
        <v>0</v>
      </c>
      <c r="AN15">
        <v>0</v>
      </c>
      <c r="AO15">
        <v>2</v>
      </c>
      <c r="AP15">
        <v>5</v>
      </c>
      <c r="AQ15">
        <v>2</v>
      </c>
      <c r="AR15">
        <v>1</v>
      </c>
      <c r="AS15">
        <v>0</v>
      </c>
      <c r="AT15">
        <v>6</v>
      </c>
      <c r="AU15" s="20">
        <v>37</v>
      </c>
      <c r="AV15">
        <v>0</v>
      </c>
      <c r="AW15">
        <v>1</v>
      </c>
      <c r="AX15">
        <v>140</v>
      </c>
      <c r="AY15">
        <v>1</v>
      </c>
      <c r="AZ15">
        <v>3</v>
      </c>
      <c r="BA15">
        <v>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4</v>
      </c>
      <c r="BH15">
        <v>0</v>
      </c>
      <c r="BI15">
        <v>0</v>
      </c>
      <c r="BJ15">
        <v>0</v>
      </c>
    </row>
    <row r="16" spans="1:62" x14ac:dyDescent="0.25">
      <c r="R16" t="s">
        <v>30</v>
      </c>
      <c r="S16">
        <v>5</v>
      </c>
      <c r="T16">
        <v>3</v>
      </c>
      <c r="U16">
        <v>1</v>
      </c>
      <c r="V16">
        <v>14</v>
      </c>
      <c r="W16">
        <v>15</v>
      </c>
      <c r="X16">
        <v>18</v>
      </c>
      <c r="Y16">
        <v>3</v>
      </c>
      <c r="Z16">
        <v>5</v>
      </c>
      <c r="AA16">
        <v>0</v>
      </c>
      <c r="AB16">
        <v>3</v>
      </c>
      <c r="AC16">
        <v>2</v>
      </c>
      <c r="AD16">
        <v>16</v>
      </c>
      <c r="AE16">
        <v>4</v>
      </c>
      <c r="AF16">
        <v>4</v>
      </c>
      <c r="AG16">
        <v>112</v>
      </c>
      <c r="AJ16" t="s">
        <v>15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210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</v>
      </c>
      <c r="BF16">
        <v>0</v>
      </c>
      <c r="BG16">
        <v>0</v>
      </c>
      <c r="BH16">
        <v>2</v>
      </c>
      <c r="BI16">
        <v>2</v>
      </c>
      <c r="BJ16">
        <v>1</v>
      </c>
    </row>
    <row r="17" spans="1:63" x14ac:dyDescent="0.25">
      <c r="AJ17" t="s">
        <v>20</v>
      </c>
      <c r="AK17" s="20">
        <v>6</v>
      </c>
      <c r="AL17">
        <v>9</v>
      </c>
      <c r="AM17">
        <v>2</v>
      </c>
      <c r="AN17" s="20">
        <v>3</v>
      </c>
      <c r="AO17">
        <v>3</v>
      </c>
      <c r="AP17">
        <v>4</v>
      </c>
      <c r="AQ17">
        <v>17</v>
      </c>
      <c r="AR17">
        <v>2</v>
      </c>
      <c r="AS17">
        <v>2</v>
      </c>
      <c r="AT17" s="20">
        <v>16</v>
      </c>
      <c r="AU17">
        <v>7</v>
      </c>
      <c r="AV17">
        <v>4</v>
      </c>
      <c r="AW17">
        <v>4</v>
      </c>
      <c r="AX17">
        <v>8</v>
      </c>
      <c r="AY17">
        <v>0</v>
      </c>
      <c r="AZ17">
        <v>64</v>
      </c>
      <c r="BA17">
        <v>1</v>
      </c>
      <c r="BB17">
        <v>0</v>
      </c>
      <c r="BC17">
        <v>3</v>
      </c>
      <c r="BD17">
        <v>4</v>
      </c>
      <c r="BE17">
        <v>3</v>
      </c>
      <c r="BF17">
        <v>3</v>
      </c>
      <c r="BG17">
        <v>11</v>
      </c>
      <c r="BH17">
        <v>3</v>
      </c>
      <c r="BI17" s="20">
        <v>11</v>
      </c>
      <c r="BJ17">
        <v>1</v>
      </c>
    </row>
    <row r="18" spans="1:63" x14ac:dyDescent="0.25">
      <c r="AJ18" t="s">
        <v>38</v>
      </c>
      <c r="AK18">
        <v>1</v>
      </c>
      <c r="AL18">
        <v>2</v>
      </c>
      <c r="AM18">
        <v>1</v>
      </c>
      <c r="AN18">
        <v>3</v>
      </c>
      <c r="AO18">
        <v>1</v>
      </c>
      <c r="AP18">
        <v>1</v>
      </c>
      <c r="AQ18">
        <v>3</v>
      </c>
      <c r="AR18">
        <v>24</v>
      </c>
      <c r="AS18">
        <v>1</v>
      </c>
      <c r="AT18">
        <v>1</v>
      </c>
      <c r="AU18">
        <v>0</v>
      </c>
      <c r="AV18">
        <v>0</v>
      </c>
      <c r="AW18">
        <v>2</v>
      </c>
      <c r="AX18">
        <v>0</v>
      </c>
      <c r="AY18">
        <v>1</v>
      </c>
      <c r="AZ18">
        <v>0</v>
      </c>
      <c r="BA18">
        <v>116</v>
      </c>
      <c r="BB18" s="20">
        <v>20</v>
      </c>
      <c r="BC18">
        <v>1</v>
      </c>
      <c r="BD18">
        <v>4</v>
      </c>
      <c r="BE18">
        <v>0</v>
      </c>
      <c r="BF18" s="20">
        <v>13</v>
      </c>
      <c r="BG18">
        <v>0</v>
      </c>
      <c r="BH18">
        <v>4</v>
      </c>
      <c r="BI18">
        <v>0</v>
      </c>
      <c r="BJ18">
        <v>2</v>
      </c>
    </row>
    <row r="19" spans="1:63" x14ac:dyDescent="0.25">
      <c r="AJ19" t="s">
        <v>39</v>
      </c>
      <c r="AK19">
        <v>0</v>
      </c>
      <c r="AL19">
        <v>1</v>
      </c>
      <c r="AM19">
        <v>0</v>
      </c>
      <c r="AN19">
        <v>2</v>
      </c>
      <c r="AO19">
        <v>1</v>
      </c>
      <c r="AP19">
        <v>0</v>
      </c>
      <c r="AQ19">
        <v>2</v>
      </c>
      <c r="AR19" s="20">
        <v>21</v>
      </c>
      <c r="AS19">
        <v>1</v>
      </c>
      <c r="AT19">
        <v>1</v>
      </c>
      <c r="AU19">
        <v>3</v>
      </c>
      <c r="AV19">
        <v>1</v>
      </c>
      <c r="AW19">
        <v>2</v>
      </c>
      <c r="AX19">
        <v>0</v>
      </c>
      <c r="AY19">
        <v>0</v>
      </c>
      <c r="AZ19">
        <v>4</v>
      </c>
      <c r="BA19" s="20">
        <v>8</v>
      </c>
      <c r="BB19">
        <v>150</v>
      </c>
      <c r="BC19">
        <v>0</v>
      </c>
      <c r="BD19">
        <v>3</v>
      </c>
      <c r="BE19">
        <v>1</v>
      </c>
      <c r="BF19">
        <v>7</v>
      </c>
      <c r="BG19">
        <v>1</v>
      </c>
      <c r="BH19">
        <v>1</v>
      </c>
      <c r="BI19">
        <v>4</v>
      </c>
      <c r="BJ19">
        <v>1</v>
      </c>
    </row>
    <row r="20" spans="1:63" x14ac:dyDescent="0.25">
      <c r="AJ20" t="s">
        <v>21</v>
      </c>
      <c r="AK20">
        <v>1</v>
      </c>
      <c r="AL20">
        <v>3</v>
      </c>
      <c r="AM20" s="20">
        <v>7</v>
      </c>
      <c r="AN20">
        <v>3</v>
      </c>
      <c r="AO20">
        <v>3</v>
      </c>
      <c r="AP20">
        <v>0</v>
      </c>
      <c r="AQ20">
        <v>6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2</v>
      </c>
      <c r="AX20">
        <v>1</v>
      </c>
      <c r="AY20">
        <v>1</v>
      </c>
      <c r="AZ20">
        <v>3</v>
      </c>
      <c r="BA20">
        <v>0</v>
      </c>
      <c r="BB20">
        <v>0</v>
      </c>
      <c r="BC20">
        <v>146</v>
      </c>
      <c r="BD20">
        <v>1</v>
      </c>
      <c r="BE20">
        <v>0</v>
      </c>
      <c r="BF20">
        <v>3</v>
      </c>
      <c r="BG20">
        <v>5</v>
      </c>
      <c r="BH20">
        <v>2</v>
      </c>
      <c r="BI20">
        <v>3</v>
      </c>
      <c r="BJ20">
        <v>0</v>
      </c>
    </row>
    <row r="21" spans="1:63" x14ac:dyDescent="0.25">
      <c r="AJ21" t="s">
        <v>40</v>
      </c>
      <c r="AK21">
        <v>1</v>
      </c>
      <c r="AL21" s="20">
        <v>20</v>
      </c>
      <c r="AM21">
        <v>0</v>
      </c>
      <c r="AN21">
        <v>1</v>
      </c>
      <c r="AO21">
        <v>5</v>
      </c>
      <c r="AP21">
        <v>11</v>
      </c>
      <c r="AQ21">
        <v>5</v>
      </c>
      <c r="AR21">
        <v>0</v>
      </c>
      <c r="AS21">
        <v>2</v>
      </c>
      <c r="AT21">
        <v>13</v>
      </c>
      <c r="AU21">
        <v>12</v>
      </c>
      <c r="AV21">
        <v>0</v>
      </c>
      <c r="AW21">
        <v>0</v>
      </c>
      <c r="AX21">
        <v>7</v>
      </c>
      <c r="AY21">
        <v>0</v>
      </c>
      <c r="AZ21">
        <v>0</v>
      </c>
      <c r="BA21">
        <v>5</v>
      </c>
      <c r="BB21">
        <v>3</v>
      </c>
      <c r="BC21">
        <v>2</v>
      </c>
      <c r="BD21">
        <v>89</v>
      </c>
      <c r="BE21">
        <v>4</v>
      </c>
      <c r="BF21">
        <v>7</v>
      </c>
      <c r="BG21">
        <v>1</v>
      </c>
      <c r="BH21">
        <v>1</v>
      </c>
      <c r="BI21">
        <v>7</v>
      </c>
      <c r="BJ21">
        <v>2</v>
      </c>
    </row>
    <row r="22" spans="1:63" x14ac:dyDescent="0.25">
      <c r="AJ22" t="s">
        <v>28</v>
      </c>
      <c r="AK22">
        <v>2</v>
      </c>
      <c r="AL22">
        <v>4</v>
      </c>
      <c r="AM22">
        <v>3</v>
      </c>
      <c r="AN22">
        <v>2</v>
      </c>
      <c r="AO22">
        <v>1</v>
      </c>
      <c r="AP22">
        <v>3</v>
      </c>
      <c r="AQ22">
        <v>1</v>
      </c>
      <c r="AR22">
        <v>0</v>
      </c>
      <c r="AS22" s="20">
        <v>5</v>
      </c>
      <c r="AT22">
        <v>3</v>
      </c>
      <c r="AU22">
        <v>5</v>
      </c>
      <c r="AV22">
        <v>3</v>
      </c>
      <c r="AW22">
        <v>0</v>
      </c>
      <c r="AX22">
        <v>2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5</v>
      </c>
      <c r="BE22">
        <v>158</v>
      </c>
      <c r="BF22">
        <v>1</v>
      </c>
      <c r="BG22">
        <v>10</v>
      </c>
      <c r="BH22">
        <v>0</v>
      </c>
      <c r="BI22">
        <v>0</v>
      </c>
      <c r="BJ22" s="20">
        <v>7</v>
      </c>
    </row>
    <row r="23" spans="1:63" x14ac:dyDescent="0.25">
      <c r="AJ23" t="s">
        <v>29</v>
      </c>
      <c r="AK23">
        <v>3</v>
      </c>
      <c r="AL23">
        <v>11</v>
      </c>
      <c r="AM23">
        <v>2</v>
      </c>
      <c r="AN23">
        <v>1</v>
      </c>
      <c r="AO23" s="20">
        <v>7</v>
      </c>
      <c r="AP23">
        <v>2</v>
      </c>
      <c r="AQ23">
        <v>4</v>
      </c>
      <c r="AR23">
        <v>4</v>
      </c>
      <c r="AS23">
        <v>3</v>
      </c>
      <c r="AT23">
        <v>7</v>
      </c>
      <c r="AU23">
        <v>3</v>
      </c>
      <c r="AV23">
        <v>1</v>
      </c>
      <c r="AW23">
        <v>6</v>
      </c>
      <c r="AX23">
        <v>0</v>
      </c>
      <c r="AY23">
        <v>1</v>
      </c>
      <c r="AZ23">
        <v>2</v>
      </c>
      <c r="BA23" s="20">
        <v>10</v>
      </c>
      <c r="BB23">
        <v>11</v>
      </c>
      <c r="BC23">
        <v>3</v>
      </c>
      <c r="BD23">
        <v>7</v>
      </c>
      <c r="BE23">
        <v>0</v>
      </c>
      <c r="BF23">
        <v>108</v>
      </c>
      <c r="BG23">
        <v>0</v>
      </c>
      <c r="BH23" s="20">
        <v>10</v>
      </c>
      <c r="BI23">
        <v>4</v>
      </c>
      <c r="BJ23">
        <v>6</v>
      </c>
    </row>
    <row r="24" spans="1:63" x14ac:dyDescent="0.25">
      <c r="AJ24" t="s">
        <v>16</v>
      </c>
      <c r="AK24">
        <v>1</v>
      </c>
      <c r="AL24">
        <v>3</v>
      </c>
      <c r="AM24">
        <v>0</v>
      </c>
      <c r="AN24">
        <v>2</v>
      </c>
      <c r="AO24">
        <v>2</v>
      </c>
      <c r="AP24">
        <v>0</v>
      </c>
      <c r="AQ24" s="20">
        <v>18</v>
      </c>
      <c r="AR24">
        <v>0</v>
      </c>
      <c r="AS24">
        <v>1</v>
      </c>
      <c r="AT24">
        <v>8</v>
      </c>
      <c r="AU24">
        <v>3</v>
      </c>
      <c r="AV24">
        <v>2</v>
      </c>
      <c r="AW24">
        <v>1</v>
      </c>
      <c r="AX24">
        <v>4</v>
      </c>
      <c r="AY24">
        <v>0</v>
      </c>
      <c r="AZ24">
        <v>2</v>
      </c>
      <c r="BA24">
        <v>0</v>
      </c>
      <c r="BB24">
        <v>0</v>
      </c>
      <c r="BC24">
        <v>4</v>
      </c>
      <c r="BD24">
        <v>1</v>
      </c>
      <c r="BE24">
        <v>1</v>
      </c>
      <c r="BF24">
        <v>2</v>
      </c>
      <c r="BG24">
        <v>108</v>
      </c>
      <c r="BH24">
        <v>1</v>
      </c>
      <c r="BI24">
        <v>1</v>
      </c>
      <c r="BJ24">
        <v>1</v>
      </c>
    </row>
    <row r="25" spans="1:63" x14ac:dyDescent="0.25">
      <c r="AJ25" t="s">
        <v>41</v>
      </c>
      <c r="AK25" s="20">
        <v>5</v>
      </c>
      <c r="AL25">
        <v>3</v>
      </c>
      <c r="AM25">
        <v>8</v>
      </c>
      <c r="AN25">
        <v>1</v>
      </c>
      <c r="AO25" s="20">
        <v>8</v>
      </c>
      <c r="AP25">
        <v>0</v>
      </c>
      <c r="AQ25">
        <v>6</v>
      </c>
      <c r="AR25">
        <v>1</v>
      </c>
      <c r="AS25">
        <v>0</v>
      </c>
      <c r="AT25">
        <v>2</v>
      </c>
      <c r="AU25">
        <v>2</v>
      </c>
      <c r="AV25">
        <v>1</v>
      </c>
      <c r="AW25" s="20">
        <v>6</v>
      </c>
      <c r="AX25">
        <v>0</v>
      </c>
      <c r="AY25">
        <v>4</v>
      </c>
      <c r="AZ25">
        <v>4</v>
      </c>
      <c r="BA25">
        <v>2</v>
      </c>
      <c r="BB25">
        <v>4</v>
      </c>
      <c r="BC25">
        <v>8</v>
      </c>
      <c r="BD25">
        <v>4</v>
      </c>
      <c r="BE25">
        <v>1</v>
      </c>
      <c r="BF25" s="20">
        <v>14</v>
      </c>
      <c r="BG25">
        <v>1</v>
      </c>
      <c r="BH25">
        <v>92</v>
      </c>
      <c r="BI25">
        <v>11</v>
      </c>
      <c r="BJ25">
        <v>0</v>
      </c>
    </row>
    <row r="26" spans="1:63" x14ac:dyDescent="0.25">
      <c r="AJ26" t="s">
        <v>42</v>
      </c>
      <c r="AK26" s="20">
        <v>4</v>
      </c>
      <c r="AL26">
        <v>0</v>
      </c>
      <c r="AM26">
        <v>3</v>
      </c>
      <c r="AN26">
        <v>8</v>
      </c>
      <c r="AO26">
        <v>2</v>
      </c>
      <c r="AP26">
        <v>0</v>
      </c>
      <c r="AQ26">
        <v>8</v>
      </c>
      <c r="AR26">
        <v>1</v>
      </c>
      <c r="AS26">
        <v>0</v>
      </c>
      <c r="AT26">
        <v>2</v>
      </c>
      <c r="AU26">
        <v>2</v>
      </c>
      <c r="AV26" s="20">
        <v>7</v>
      </c>
      <c r="AW26" s="20">
        <v>0</v>
      </c>
      <c r="AX26">
        <v>0</v>
      </c>
      <c r="AY26">
        <v>0</v>
      </c>
      <c r="AZ26" s="20">
        <v>3</v>
      </c>
      <c r="BA26">
        <v>0</v>
      </c>
      <c r="BB26">
        <v>3</v>
      </c>
      <c r="BC26">
        <v>7</v>
      </c>
      <c r="BD26">
        <v>1</v>
      </c>
      <c r="BE26">
        <v>0</v>
      </c>
      <c r="BF26">
        <v>5</v>
      </c>
      <c r="BG26">
        <v>1</v>
      </c>
      <c r="BH26">
        <v>10</v>
      </c>
      <c r="BI26">
        <v>123</v>
      </c>
      <c r="BJ26">
        <v>1</v>
      </c>
    </row>
    <row r="27" spans="1:63" x14ac:dyDescent="0.25">
      <c r="AJ27" t="s">
        <v>30</v>
      </c>
      <c r="AK27">
        <v>6</v>
      </c>
      <c r="AL27">
        <v>4</v>
      </c>
      <c r="AM27">
        <v>1</v>
      </c>
      <c r="AN27">
        <v>1</v>
      </c>
      <c r="AO27">
        <v>2</v>
      </c>
      <c r="AP27">
        <v>9</v>
      </c>
      <c r="AQ27">
        <v>0</v>
      </c>
      <c r="AR27">
        <v>7</v>
      </c>
      <c r="AS27" s="20">
        <v>10</v>
      </c>
      <c r="AT27">
        <v>3</v>
      </c>
      <c r="AU27">
        <v>1</v>
      </c>
      <c r="AV27">
        <v>2</v>
      </c>
      <c r="AW27">
        <v>1</v>
      </c>
      <c r="AX27">
        <v>3</v>
      </c>
      <c r="AY27">
        <v>0</v>
      </c>
      <c r="AZ27">
        <v>0</v>
      </c>
      <c r="BA27">
        <v>5</v>
      </c>
      <c r="BB27">
        <v>4</v>
      </c>
      <c r="BC27">
        <v>0</v>
      </c>
      <c r="BD27">
        <v>2</v>
      </c>
      <c r="BE27" s="20">
        <v>22</v>
      </c>
      <c r="BF27">
        <v>4</v>
      </c>
      <c r="BG27">
        <v>2</v>
      </c>
      <c r="BH27">
        <v>3</v>
      </c>
      <c r="BI27">
        <v>1</v>
      </c>
      <c r="BJ27">
        <v>108</v>
      </c>
    </row>
    <row r="28" spans="1:63" x14ac:dyDescent="0.25">
      <c r="AJ28" t="s">
        <v>95</v>
      </c>
      <c r="AK28">
        <f>SUM(AK2:AK27)</f>
        <v>161</v>
      </c>
      <c r="AL28">
        <f>SUM(AL2,AL4:AL27)</f>
        <v>154</v>
      </c>
      <c r="AM28">
        <f>SUM(AM2:AM3,AM5:AM27)</f>
        <v>60</v>
      </c>
      <c r="AN28">
        <f>SUM(AN2:AN4,AN6:AN27)</f>
        <v>57</v>
      </c>
      <c r="AO28">
        <f>SUM(AO2:AO5,AO7:AO27)</f>
        <v>92</v>
      </c>
      <c r="AP28">
        <f>SUM(AP2:AP6,AP8:AP27)</f>
        <v>77</v>
      </c>
      <c r="AQ28">
        <f>SUM(AQ2:AQ7,AQ9:AQ27)</f>
        <v>118</v>
      </c>
      <c r="AR28">
        <f>SUM(AR2:AR8,AR10:AR27)</f>
        <v>77</v>
      </c>
      <c r="AS28">
        <f>SUM(AS2:AS9,AS11:AS27)</f>
        <v>35</v>
      </c>
      <c r="AT28">
        <f>SUM(AT2:AT10,AT12:AT27)</f>
        <v>129</v>
      </c>
      <c r="AU28">
        <f>SUM(AU2:AU11,AU13:AU27)</f>
        <v>145</v>
      </c>
      <c r="AV28">
        <f>SUM(AV2:AV12,AV14:AV27)</f>
        <v>70</v>
      </c>
      <c r="AW28">
        <f>SUM(AW2:AW13,AW15:AW27)</f>
        <v>66</v>
      </c>
      <c r="AX28">
        <f>SUM(AX2:AX14,AX16:AX27)</f>
        <v>110</v>
      </c>
      <c r="AY28">
        <f>SUM(AY2:AY15,AY17:AY27)</f>
        <v>17</v>
      </c>
      <c r="AZ28">
        <f>SUM(AZ2:AZ16,AZ18:AZ27)</f>
        <v>70</v>
      </c>
      <c r="BA28">
        <f>SUM(BA2:BA17,BA19:BA27)</f>
        <v>49</v>
      </c>
      <c r="BB28">
        <f>SUM(BB2:BB18,BB20:BB27)</f>
        <v>67</v>
      </c>
      <c r="BC28">
        <f>SUM(BC2:BC19,BC21:BC27)</f>
        <v>62</v>
      </c>
      <c r="BD28">
        <f>SUM(BD2:BD20,BD22:BD27)</f>
        <v>101</v>
      </c>
      <c r="BE28">
        <f>SUM(BE2:BE21,BE23:BE27)</f>
        <v>70</v>
      </c>
      <c r="BF28">
        <f>SUM(BF2:BF22,BF24:BF27)</f>
        <v>112</v>
      </c>
      <c r="BG28">
        <f>SUM(BG2:BG23,BG25:BG27)</f>
        <v>97</v>
      </c>
      <c r="BH28">
        <f>SUM(BH2:BH24,BH26:BH27)</f>
        <v>87</v>
      </c>
      <c r="BI28">
        <f>SUM(BI2:BI25,BI27)</f>
        <v>117</v>
      </c>
      <c r="BJ28">
        <f>SUM(BJ2,BJ3:BJ26)</f>
        <v>57</v>
      </c>
      <c r="BK28">
        <f>SUM(AK28:BJ28)</f>
        <v>2257</v>
      </c>
    </row>
    <row r="29" spans="1:63" x14ac:dyDescent="0.25">
      <c r="AJ29" t="s">
        <v>96</v>
      </c>
      <c r="AK29">
        <f>SUM(AK5,AK6,AK14,AK17,AK25:AK26)</f>
        <v>32</v>
      </c>
      <c r="AL29">
        <f>SUM(AL11,AL21)</f>
        <v>49</v>
      </c>
      <c r="AM29">
        <f>SUM(AM20)</f>
        <v>7</v>
      </c>
      <c r="AN29">
        <f>AN2+AN11+AN17</f>
        <v>17</v>
      </c>
      <c r="AO29">
        <f>AO2+AO23+AO25</f>
        <v>21</v>
      </c>
      <c r="AP29">
        <f>0</f>
        <v>0</v>
      </c>
      <c r="AQ29">
        <f>AQ11+AQ24</f>
        <v>32</v>
      </c>
      <c r="AR29">
        <f>AR19</f>
        <v>21</v>
      </c>
      <c r="AS29">
        <f>AS27+AS22</f>
        <v>15</v>
      </c>
      <c r="AT29">
        <f>AT17+AT8+AT5+AT3</f>
        <v>44</v>
      </c>
      <c r="AU29">
        <f>AU15</f>
        <v>37</v>
      </c>
      <c r="AV29">
        <f>AV26+AV14</f>
        <v>15</v>
      </c>
      <c r="AW29">
        <f>AW26+AW25+AW2+AW13</f>
        <v>17</v>
      </c>
      <c r="AX29">
        <f>AX12</f>
        <v>34</v>
      </c>
      <c r="AY29">
        <f>0</f>
        <v>0</v>
      </c>
      <c r="AZ29">
        <f>AZ26+AZ11+AZ5+AZ2</f>
        <v>17</v>
      </c>
      <c r="BA29">
        <f>BA23+BA19</f>
        <v>18</v>
      </c>
      <c r="BB29">
        <f>BB18+BB9</f>
        <v>25</v>
      </c>
      <c r="BC29">
        <f>BC4</f>
        <v>9</v>
      </c>
      <c r="BD29">
        <f>BD3</f>
        <v>19</v>
      </c>
      <c r="BE29">
        <f>BE27+BE10</f>
        <v>29</v>
      </c>
      <c r="BF29">
        <f>BF25+BF18+BF6</f>
        <v>40</v>
      </c>
      <c r="BG29">
        <f>BG8</f>
        <v>29</v>
      </c>
      <c r="BH29">
        <f>BH2+BH6+BH14+BH23</f>
        <v>32</v>
      </c>
      <c r="BI29">
        <f>BI2+BI13+BI14+BI17</f>
        <v>36</v>
      </c>
      <c r="BJ29">
        <f>BJ22+BJ10</f>
        <v>23</v>
      </c>
      <c r="BK29">
        <f>SUM(AK29:BJ29)</f>
        <v>618</v>
      </c>
    </row>
    <row r="30" spans="1:63" x14ac:dyDescent="0.25">
      <c r="S30" t="s">
        <v>52</v>
      </c>
      <c r="T30" t="s">
        <v>53</v>
      </c>
      <c r="U30" t="s">
        <v>54</v>
      </c>
      <c r="V30" t="s">
        <v>55</v>
      </c>
      <c r="AK30" s="12">
        <f>AK29/AK28</f>
        <v>0.19875776397515527</v>
      </c>
      <c r="AL30" s="12">
        <f t="shared" ref="AL30:BJ30" si="0">AL29/AL28</f>
        <v>0.31818181818181818</v>
      </c>
      <c r="AM30" s="12">
        <f t="shared" si="0"/>
        <v>0.11666666666666667</v>
      </c>
      <c r="AN30" s="12">
        <f t="shared" si="0"/>
        <v>0.2982456140350877</v>
      </c>
      <c r="AO30" s="12">
        <f t="shared" si="0"/>
        <v>0.22826086956521738</v>
      </c>
      <c r="AP30" s="12">
        <f t="shared" si="0"/>
        <v>0</v>
      </c>
      <c r="AQ30" s="12">
        <f t="shared" si="0"/>
        <v>0.2711864406779661</v>
      </c>
      <c r="AR30" s="12">
        <f t="shared" si="0"/>
        <v>0.27272727272727271</v>
      </c>
      <c r="AS30" s="12">
        <f t="shared" si="0"/>
        <v>0.42857142857142855</v>
      </c>
      <c r="AT30" s="12">
        <f t="shared" si="0"/>
        <v>0.34108527131782945</v>
      </c>
      <c r="AU30" s="12">
        <f t="shared" si="0"/>
        <v>0.25517241379310346</v>
      </c>
      <c r="AV30" s="12">
        <f t="shared" si="0"/>
        <v>0.21428571428571427</v>
      </c>
      <c r="AW30" s="12">
        <f t="shared" si="0"/>
        <v>0.25757575757575757</v>
      </c>
      <c r="AX30" s="12">
        <f t="shared" si="0"/>
        <v>0.30909090909090908</v>
      </c>
      <c r="AY30" s="12">
        <f t="shared" si="0"/>
        <v>0</v>
      </c>
      <c r="AZ30" s="12">
        <f t="shared" si="0"/>
        <v>0.24285714285714285</v>
      </c>
      <c r="BA30" s="12">
        <f t="shared" si="0"/>
        <v>0.36734693877551022</v>
      </c>
      <c r="BB30" s="12">
        <f t="shared" si="0"/>
        <v>0.37313432835820898</v>
      </c>
      <c r="BC30" s="12">
        <f t="shared" si="0"/>
        <v>0.14516129032258066</v>
      </c>
      <c r="BD30" s="12">
        <f t="shared" si="0"/>
        <v>0.18811881188118812</v>
      </c>
      <c r="BE30" s="12">
        <f t="shared" si="0"/>
        <v>0.41428571428571431</v>
      </c>
      <c r="BF30" s="12">
        <f t="shared" si="0"/>
        <v>0.35714285714285715</v>
      </c>
      <c r="BG30" s="12">
        <f t="shared" si="0"/>
        <v>0.29896907216494845</v>
      </c>
      <c r="BH30" s="12">
        <f t="shared" si="0"/>
        <v>0.36781609195402298</v>
      </c>
      <c r="BI30" s="12">
        <f t="shared" si="0"/>
        <v>0.30769230769230771</v>
      </c>
      <c r="BJ30" s="12">
        <f t="shared" si="0"/>
        <v>0.40350877192982454</v>
      </c>
      <c r="BK30">
        <f>BK29/BK28</f>
        <v>0.27381479840496231</v>
      </c>
    </row>
    <row r="31" spans="1:63" x14ac:dyDescent="0.25">
      <c r="A31" t="s">
        <v>48</v>
      </c>
      <c r="B31" t="s">
        <v>43</v>
      </c>
      <c r="C31" t="s">
        <v>44</v>
      </c>
      <c r="D31" t="s">
        <v>45</v>
      </c>
      <c r="E31" t="s">
        <v>55</v>
      </c>
      <c r="H31" s="11" t="s">
        <v>49</v>
      </c>
      <c r="I31" s="11" t="s">
        <v>43</v>
      </c>
      <c r="J31" s="11" t="s">
        <v>44</v>
      </c>
      <c r="K31" s="11" t="s">
        <v>45</v>
      </c>
      <c r="R31" s="11" t="s">
        <v>51</v>
      </c>
      <c r="S31" s="11" t="s">
        <v>43</v>
      </c>
      <c r="T31" s="11" t="s">
        <v>44</v>
      </c>
      <c r="U31" s="11" t="s">
        <v>45</v>
      </c>
    </row>
    <row r="32" spans="1:63" x14ac:dyDescent="0.25">
      <c r="A32" s="10" t="s">
        <v>14</v>
      </c>
      <c r="B32">
        <v>0.96</v>
      </c>
      <c r="C32">
        <v>0.94</v>
      </c>
      <c r="D32">
        <v>0.95</v>
      </c>
      <c r="E32">
        <v>196</v>
      </c>
      <c r="H32" t="s">
        <v>14</v>
      </c>
      <c r="I32">
        <v>0.89</v>
      </c>
      <c r="J32">
        <v>0.93</v>
      </c>
      <c r="K32">
        <v>0.91</v>
      </c>
      <c r="L32">
        <v>192</v>
      </c>
      <c r="R32" t="s">
        <v>23</v>
      </c>
      <c r="S32" s="12">
        <v>0.67</v>
      </c>
      <c r="T32" s="12">
        <v>0.62</v>
      </c>
      <c r="U32" s="12">
        <v>0.64</v>
      </c>
      <c r="V32">
        <v>175</v>
      </c>
      <c r="BG32">
        <f>26*26</f>
        <v>676</v>
      </c>
    </row>
    <row r="33" spans="1:60" x14ac:dyDescent="0.25">
      <c r="A33" s="10" t="s">
        <v>15</v>
      </c>
      <c r="B33">
        <v>0.95</v>
      </c>
      <c r="C33">
        <v>0.95</v>
      </c>
      <c r="D33">
        <v>0.95</v>
      </c>
      <c r="E33">
        <v>220</v>
      </c>
      <c r="H33" t="s">
        <v>18</v>
      </c>
      <c r="I33">
        <v>0.95</v>
      </c>
      <c r="J33">
        <v>0.84</v>
      </c>
      <c r="K33">
        <v>0.89</v>
      </c>
      <c r="L33">
        <v>198</v>
      </c>
      <c r="R33" t="s">
        <v>24</v>
      </c>
      <c r="S33" s="12">
        <v>0.44</v>
      </c>
      <c r="T33" s="12">
        <v>0.47</v>
      </c>
      <c r="U33" s="12">
        <v>0.45</v>
      </c>
      <c r="V33">
        <v>217</v>
      </c>
      <c r="BG33">
        <f>COUNTIF(AK2:BJ27, "=0")</f>
        <v>157</v>
      </c>
      <c r="BH33">
        <f>BG33/BG35</f>
        <v>0.23224852071005916</v>
      </c>
    </row>
    <row r="34" spans="1:60" x14ac:dyDescent="0.25">
      <c r="A34" s="10" t="s">
        <v>16</v>
      </c>
      <c r="B34">
        <v>0.92</v>
      </c>
      <c r="C34">
        <v>0.95</v>
      </c>
      <c r="D34">
        <v>0.93</v>
      </c>
      <c r="E34">
        <v>187</v>
      </c>
      <c r="H34" t="s">
        <v>19</v>
      </c>
      <c r="I34">
        <v>0.74</v>
      </c>
      <c r="J34">
        <v>0.72</v>
      </c>
      <c r="K34">
        <v>0.73</v>
      </c>
      <c r="L34">
        <v>195</v>
      </c>
      <c r="R34" t="s">
        <v>14</v>
      </c>
      <c r="S34" s="12">
        <v>0.88</v>
      </c>
      <c r="T34" s="12">
        <v>0.82</v>
      </c>
      <c r="U34" s="12">
        <v>0.85</v>
      </c>
      <c r="V34">
        <v>197</v>
      </c>
      <c r="BG34">
        <f>COUNTIF(AK2:BJ27, "&gt;0")</f>
        <v>519</v>
      </c>
    </row>
    <row r="35" spans="1:60" x14ac:dyDescent="0.25">
      <c r="A35" s="10" t="s">
        <v>46</v>
      </c>
      <c r="B35">
        <v>0.94</v>
      </c>
      <c r="C35">
        <v>0.94</v>
      </c>
      <c r="D35">
        <v>0.94</v>
      </c>
      <c r="E35">
        <v>603</v>
      </c>
      <c r="H35" t="s">
        <v>15</v>
      </c>
      <c r="I35">
        <v>0.96</v>
      </c>
      <c r="J35">
        <v>0.92</v>
      </c>
      <c r="K35">
        <v>0.94</v>
      </c>
      <c r="L35">
        <v>215</v>
      </c>
      <c r="R35" t="s">
        <v>25</v>
      </c>
      <c r="S35" s="12">
        <v>0.6</v>
      </c>
      <c r="T35" s="12">
        <v>0.55000000000000004</v>
      </c>
      <c r="U35" s="12">
        <v>0.56999999999999995</v>
      </c>
      <c r="V35">
        <v>177</v>
      </c>
      <c r="AK35" t="s">
        <v>52</v>
      </c>
      <c r="AL35" t="s">
        <v>53</v>
      </c>
      <c r="AM35" t="s">
        <v>54</v>
      </c>
      <c r="AN35" t="s">
        <v>55</v>
      </c>
      <c r="BG35">
        <f>SUM(BG33:BG34)</f>
        <v>676</v>
      </c>
    </row>
    <row r="36" spans="1:60" x14ac:dyDescent="0.25">
      <c r="H36" t="s">
        <v>20</v>
      </c>
      <c r="I36">
        <v>0.6</v>
      </c>
      <c r="J36">
        <v>0.63</v>
      </c>
      <c r="K36">
        <v>0.62</v>
      </c>
      <c r="L36">
        <v>189</v>
      </c>
      <c r="R36" t="s">
        <v>26</v>
      </c>
      <c r="S36" s="12">
        <v>0.8</v>
      </c>
      <c r="T36" s="12">
        <v>0.82</v>
      </c>
      <c r="U36" s="12">
        <v>0.81</v>
      </c>
      <c r="V36">
        <v>198</v>
      </c>
      <c r="AJ36" t="s">
        <v>50</v>
      </c>
      <c r="AK36" s="16" t="s">
        <v>43</v>
      </c>
      <c r="AL36" s="16" t="s">
        <v>44</v>
      </c>
      <c r="AM36" s="16" t="s">
        <v>45</v>
      </c>
    </row>
    <row r="37" spans="1:60" x14ac:dyDescent="0.25">
      <c r="A37" s="10" t="s">
        <v>56</v>
      </c>
      <c r="D37">
        <v>0.94</v>
      </c>
      <c r="E37">
        <v>603</v>
      </c>
      <c r="H37" t="s">
        <v>21</v>
      </c>
      <c r="I37">
        <v>0.81</v>
      </c>
      <c r="J37">
        <v>0.87</v>
      </c>
      <c r="K37">
        <v>0.84</v>
      </c>
      <c r="L37">
        <v>203</v>
      </c>
      <c r="R37" t="s">
        <v>18</v>
      </c>
      <c r="S37" s="12">
        <v>0.8</v>
      </c>
      <c r="T37" s="12">
        <v>0.87</v>
      </c>
      <c r="U37" s="12">
        <v>0.83</v>
      </c>
      <c r="V37">
        <v>188</v>
      </c>
      <c r="AJ37" t="s">
        <v>23</v>
      </c>
      <c r="AK37" s="12">
        <v>0.57999999999999996</v>
      </c>
      <c r="AL37" s="12">
        <v>0.48</v>
      </c>
      <c r="AM37" s="12">
        <v>0.52</v>
      </c>
      <c r="AN37">
        <v>195</v>
      </c>
    </row>
    <row r="38" spans="1:60" x14ac:dyDescent="0.25">
      <c r="A38" s="10" t="s">
        <v>58</v>
      </c>
      <c r="B38">
        <v>0.94</v>
      </c>
      <c r="C38">
        <v>0.94</v>
      </c>
      <c r="D38">
        <v>0.94</v>
      </c>
      <c r="E38">
        <v>603</v>
      </c>
      <c r="H38" t="s">
        <v>16</v>
      </c>
      <c r="I38">
        <v>0.73</v>
      </c>
      <c r="J38">
        <v>0.76</v>
      </c>
      <c r="K38">
        <v>0.74</v>
      </c>
      <c r="L38">
        <v>211</v>
      </c>
      <c r="R38" t="s">
        <v>19</v>
      </c>
      <c r="S38" s="12">
        <v>0.44</v>
      </c>
      <c r="T38" s="12">
        <v>0.42</v>
      </c>
      <c r="U38" s="12">
        <v>0.43</v>
      </c>
      <c r="V38">
        <v>206</v>
      </c>
      <c r="AJ38" t="s">
        <v>24</v>
      </c>
      <c r="AK38" s="12">
        <v>0.28999999999999998</v>
      </c>
      <c r="AL38" s="12">
        <v>0.33</v>
      </c>
      <c r="AM38" s="12">
        <v>0.31</v>
      </c>
      <c r="AN38">
        <v>187</v>
      </c>
    </row>
    <row r="39" spans="1:60" x14ac:dyDescent="0.25">
      <c r="H39" t="s">
        <v>46</v>
      </c>
      <c r="I39">
        <v>0.81</v>
      </c>
      <c r="J39">
        <v>0.81</v>
      </c>
      <c r="K39">
        <v>0.81</v>
      </c>
      <c r="L39">
        <v>1403</v>
      </c>
      <c r="R39" t="s">
        <v>27</v>
      </c>
      <c r="S39" s="12">
        <v>0.56999999999999995</v>
      </c>
      <c r="T39" s="12">
        <v>0.6</v>
      </c>
      <c r="U39" s="12">
        <v>0.57999999999999996</v>
      </c>
      <c r="V39">
        <v>208</v>
      </c>
      <c r="AJ39" t="s">
        <v>32</v>
      </c>
      <c r="AK39" s="12">
        <v>0.71</v>
      </c>
      <c r="AL39" s="12">
        <v>0.73</v>
      </c>
      <c r="AM39" s="12">
        <v>0.72</v>
      </c>
      <c r="AN39">
        <v>205</v>
      </c>
    </row>
    <row r="40" spans="1:60" x14ac:dyDescent="0.25">
      <c r="R40" t="s">
        <v>15</v>
      </c>
      <c r="S40" s="12">
        <v>0.94</v>
      </c>
      <c r="T40" s="12">
        <v>0.95</v>
      </c>
      <c r="U40" s="12">
        <v>0.94</v>
      </c>
      <c r="V40">
        <v>192</v>
      </c>
      <c r="AJ40" t="s">
        <v>14</v>
      </c>
      <c r="AK40" s="12">
        <v>0.74</v>
      </c>
      <c r="AL40" s="12">
        <v>0.84</v>
      </c>
      <c r="AM40" s="12">
        <v>0.78</v>
      </c>
      <c r="AN40">
        <v>194</v>
      </c>
    </row>
    <row r="41" spans="1:60" x14ac:dyDescent="0.25">
      <c r="H41" t="s">
        <v>56</v>
      </c>
      <c r="K41">
        <v>0.81</v>
      </c>
      <c r="L41">
        <v>1403</v>
      </c>
      <c r="R41" t="s">
        <v>20</v>
      </c>
      <c r="S41" s="12">
        <v>0.6</v>
      </c>
      <c r="T41" s="12">
        <v>0.51</v>
      </c>
      <c r="U41" s="12">
        <v>0.55000000000000004</v>
      </c>
      <c r="V41">
        <v>221</v>
      </c>
      <c r="AJ41" t="s">
        <v>33</v>
      </c>
      <c r="AK41" s="12">
        <v>0.5</v>
      </c>
      <c r="AL41" s="12">
        <v>0.43</v>
      </c>
      <c r="AM41" s="12">
        <v>0.46</v>
      </c>
      <c r="AN41">
        <v>217</v>
      </c>
    </row>
    <row r="42" spans="1:60" x14ac:dyDescent="0.25">
      <c r="H42" t="s">
        <v>58</v>
      </c>
      <c r="I42">
        <v>0.82</v>
      </c>
      <c r="J42">
        <v>0.81</v>
      </c>
      <c r="K42">
        <v>0.81</v>
      </c>
      <c r="L42">
        <v>1403</v>
      </c>
      <c r="R42" t="s">
        <v>21</v>
      </c>
      <c r="S42" s="12">
        <v>0.77</v>
      </c>
      <c r="T42" s="12">
        <v>0.78</v>
      </c>
      <c r="U42" s="12">
        <v>0.78</v>
      </c>
      <c r="V42">
        <v>200</v>
      </c>
      <c r="AJ42" t="s">
        <v>25</v>
      </c>
      <c r="AK42" s="12">
        <v>0.57999999999999996</v>
      </c>
      <c r="AL42" s="12">
        <v>0.54</v>
      </c>
      <c r="AM42" s="12">
        <v>0.56000000000000005</v>
      </c>
      <c r="AN42">
        <v>196</v>
      </c>
    </row>
    <row r="43" spans="1:60" x14ac:dyDescent="0.25">
      <c r="R43" t="s">
        <v>28</v>
      </c>
      <c r="S43" s="12">
        <v>0.76</v>
      </c>
      <c r="T43" s="12">
        <v>0.66</v>
      </c>
      <c r="U43" s="12">
        <v>0.71</v>
      </c>
      <c r="V43">
        <v>206</v>
      </c>
      <c r="AJ43" t="s">
        <v>34</v>
      </c>
      <c r="AK43" s="12">
        <v>0.6</v>
      </c>
      <c r="AL43" s="12">
        <v>0.57999999999999996</v>
      </c>
      <c r="AM43" s="12">
        <v>0.59</v>
      </c>
      <c r="AN43">
        <v>307</v>
      </c>
    </row>
    <row r="44" spans="1:60" x14ac:dyDescent="0.25">
      <c r="R44" t="s">
        <v>29</v>
      </c>
      <c r="S44" s="12">
        <v>0.55000000000000004</v>
      </c>
      <c r="T44" s="12">
        <v>0.71</v>
      </c>
      <c r="U44" s="12">
        <v>0.62</v>
      </c>
      <c r="V44">
        <v>183</v>
      </c>
      <c r="AJ44" t="s">
        <v>26</v>
      </c>
      <c r="AK44" s="12">
        <v>0.66</v>
      </c>
      <c r="AL44" s="12">
        <v>0.79</v>
      </c>
      <c r="AM44" s="12">
        <v>0.72</v>
      </c>
      <c r="AN44">
        <v>188</v>
      </c>
      <c r="AY44" t="s">
        <v>98</v>
      </c>
      <c r="AZ44" t="s">
        <v>99</v>
      </c>
      <c r="BA44" t="s">
        <v>100</v>
      </c>
      <c r="BB44" t="s">
        <v>101</v>
      </c>
    </row>
    <row r="45" spans="1:60" x14ac:dyDescent="0.25">
      <c r="R45" t="s">
        <v>16</v>
      </c>
      <c r="S45" s="12">
        <v>0.64</v>
      </c>
      <c r="T45" s="12">
        <v>0.75</v>
      </c>
      <c r="U45" s="12">
        <v>0.69</v>
      </c>
      <c r="V45">
        <v>230</v>
      </c>
      <c r="AJ45" t="s">
        <v>18</v>
      </c>
      <c r="AK45" s="12">
        <v>0.83</v>
      </c>
      <c r="AL45" s="12">
        <v>0.79</v>
      </c>
      <c r="AM45" s="12">
        <v>0.81</v>
      </c>
      <c r="AN45">
        <v>216</v>
      </c>
      <c r="AY45" t="s">
        <v>23</v>
      </c>
      <c r="AZ45">
        <v>161</v>
      </c>
      <c r="BA45">
        <v>32</v>
      </c>
      <c r="BB45" s="12">
        <v>0.19875776397515527</v>
      </c>
    </row>
    <row r="46" spans="1:60" x14ac:dyDescent="0.25">
      <c r="R46" t="s">
        <v>30</v>
      </c>
      <c r="S46" s="12">
        <v>0.67</v>
      </c>
      <c r="T46" s="12">
        <v>0.55000000000000004</v>
      </c>
      <c r="U46" s="12">
        <v>0.6</v>
      </c>
      <c r="V46">
        <v>205</v>
      </c>
      <c r="AJ46" t="s">
        <v>35</v>
      </c>
      <c r="AK46" s="12">
        <v>0.19</v>
      </c>
      <c r="AL46" s="12">
        <v>0.14000000000000001</v>
      </c>
      <c r="AM46" s="12">
        <v>0.16</v>
      </c>
      <c r="AN46">
        <v>207</v>
      </c>
      <c r="AY46" t="s">
        <v>24</v>
      </c>
      <c r="AZ46">
        <v>154</v>
      </c>
      <c r="BA46">
        <v>49</v>
      </c>
      <c r="BB46" s="12">
        <v>0.31818181818181818</v>
      </c>
    </row>
    <row r="47" spans="1:60" x14ac:dyDescent="0.25">
      <c r="R47" t="s">
        <v>46</v>
      </c>
      <c r="S47" s="12">
        <v>0.67</v>
      </c>
      <c r="T47" s="12">
        <v>0.67</v>
      </c>
      <c r="U47" s="12">
        <v>0.67</v>
      </c>
      <c r="V47">
        <v>3003</v>
      </c>
      <c r="AJ47" t="s">
        <v>19</v>
      </c>
      <c r="AK47" s="12">
        <v>0.35</v>
      </c>
      <c r="AL47" s="12">
        <v>0.4</v>
      </c>
      <c r="AM47" s="12">
        <v>0.37</v>
      </c>
      <c r="AN47">
        <v>194</v>
      </c>
      <c r="AY47" t="s">
        <v>32</v>
      </c>
      <c r="AZ47">
        <v>60</v>
      </c>
      <c r="BA47">
        <v>7</v>
      </c>
      <c r="BB47" s="12">
        <v>0.11666666666666667</v>
      </c>
    </row>
    <row r="48" spans="1:60" x14ac:dyDescent="0.25">
      <c r="AJ48" t="s">
        <v>36</v>
      </c>
      <c r="AK48" s="12">
        <v>0.64</v>
      </c>
      <c r="AL48" s="12">
        <v>0.69</v>
      </c>
      <c r="AM48" s="12">
        <v>0.67</v>
      </c>
      <c r="AN48">
        <v>184</v>
      </c>
      <c r="AY48" t="s">
        <v>14</v>
      </c>
      <c r="AZ48">
        <v>57</v>
      </c>
      <c r="BA48">
        <v>17</v>
      </c>
      <c r="BB48" s="12">
        <v>0.2982456140350877</v>
      </c>
    </row>
    <row r="49" spans="18:54" x14ac:dyDescent="0.25">
      <c r="R49" t="s">
        <v>56</v>
      </c>
      <c r="U49">
        <v>0.67</v>
      </c>
      <c r="V49">
        <v>3003</v>
      </c>
      <c r="AJ49" t="s">
        <v>37</v>
      </c>
      <c r="AK49" s="12">
        <v>0.67</v>
      </c>
      <c r="AL49" s="12">
        <v>0.68</v>
      </c>
      <c r="AM49" s="12">
        <v>0.68</v>
      </c>
      <c r="AN49">
        <v>202</v>
      </c>
      <c r="AY49" t="s">
        <v>33</v>
      </c>
      <c r="AZ49">
        <v>92</v>
      </c>
      <c r="BA49">
        <v>21</v>
      </c>
      <c r="BB49" s="12">
        <v>0.22826086956521738</v>
      </c>
    </row>
    <row r="50" spans="18:54" x14ac:dyDescent="0.25">
      <c r="R50" t="s">
        <v>58</v>
      </c>
      <c r="S50">
        <v>0.67</v>
      </c>
      <c r="T50">
        <v>0.67</v>
      </c>
      <c r="U50">
        <v>0.67</v>
      </c>
      <c r="V50">
        <v>3003</v>
      </c>
      <c r="AJ50" t="s">
        <v>27</v>
      </c>
      <c r="AK50" s="12">
        <v>0.56000000000000005</v>
      </c>
      <c r="AL50" s="12">
        <v>0.64</v>
      </c>
      <c r="AM50" s="12">
        <v>0.6</v>
      </c>
      <c r="AN50">
        <v>219</v>
      </c>
      <c r="AY50" t="s">
        <v>25</v>
      </c>
      <c r="AZ50">
        <v>77</v>
      </c>
      <c r="BA50">
        <v>0</v>
      </c>
      <c r="BB50" s="12">
        <v>0</v>
      </c>
    </row>
    <row r="51" spans="18:54" x14ac:dyDescent="0.25">
      <c r="AJ51" t="s">
        <v>15</v>
      </c>
      <c r="AK51" s="12">
        <v>0.93</v>
      </c>
      <c r="AL51" s="12">
        <v>0.94</v>
      </c>
      <c r="AM51" s="12">
        <v>0.93</v>
      </c>
      <c r="AN51">
        <v>223</v>
      </c>
      <c r="AY51" t="s">
        <v>34</v>
      </c>
      <c r="AZ51">
        <v>118</v>
      </c>
      <c r="BA51">
        <v>32</v>
      </c>
      <c r="BB51" s="12">
        <v>0.2711864406779661</v>
      </c>
    </row>
    <row r="52" spans="18:54" x14ac:dyDescent="0.25">
      <c r="AJ52" t="s">
        <v>20</v>
      </c>
      <c r="AK52" s="12">
        <v>0.48</v>
      </c>
      <c r="AL52" s="12">
        <v>0.34</v>
      </c>
      <c r="AM52" s="12">
        <v>0.39</v>
      </c>
      <c r="AN52">
        <v>191</v>
      </c>
      <c r="AY52" t="s">
        <v>26</v>
      </c>
      <c r="AZ52">
        <v>77</v>
      </c>
      <c r="BA52">
        <v>21</v>
      </c>
      <c r="BB52" s="12">
        <v>0.27272727272727271</v>
      </c>
    </row>
    <row r="53" spans="18:54" x14ac:dyDescent="0.25">
      <c r="AJ53" t="s">
        <v>38</v>
      </c>
      <c r="AK53" s="12">
        <v>0.7</v>
      </c>
      <c r="AL53" s="12">
        <v>0.57999999999999996</v>
      </c>
      <c r="AM53" s="12">
        <v>0.63</v>
      </c>
      <c r="AN53">
        <v>201</v>
      </c>
      <c r="AY53" t="s">
        <v>18</v>
      </c>
      <c r="AZ53">
        <v>35</v>
      </c>
      <c r="BA53">
        <v>15</v>
      </c>
      <c r="BB53" s="12">
        <v>0.42857142857142855</v>
      </c>
    </row>
    <row r="54" spans="18:54" x14ac:dyDescent="0.25">
      <c r="AJ54" t="s">
        <v>39</v>
      </c>
      <c r="AK54" s="12">
        <v>0.69</v>
      </c>
      <c r="AL54" s="12">
        <v>0.7</v>
      </c>
      <c r="AM54" s="12">
        <v>0.69</v>
      </c>
      <c r="AN54">
        <v>215</v>
      </c>
      <c r="AY54" t="s">
        <v>35</v>
      </c>
      <c r="AZ54">
        <v>129</v>
      </c>
      <c r="BA54">
        <v>44</v>
      </c>
      <c r="BB54" s="12">
        <v>0.34108527131782945</v>
      </c>
    </row>
    <row r="55" spans="18:54" x14ac:dyDescent="0.25">
      <c r="AJ55" t="s">
        <v>21</v>
      </c>
      <c r="AK55" s="12">
        <v>0.7</v>
      </c>
      <c r="AL55" s="12">
        <v>0.76</v>
      </c>
      <c r="AM55" s="12">
        <v>0.73</v>
      </c>
      <c r="AN55">
        <v>191</v>
      </c>
      <c r="AY55" t="s">
        <v>19</v>
      </c>
      <c r="AZ55">
        <v>145</v>
      </c>
      <c r="BA55">
        <v>37</v>
      </c>
      <c r="BB55" s="12">
        <v>0.25517241379310346</v>
      </c>
    </row>
    <row r="56" spans="18:54" x14ac:dyDescent="0.25">
      <c r="AJ56" t="s">
        <v>40</v>
      </c>
      <c r="AK56" s="12">
        <v>0.47</v>
      </c>
      <c r="AL56" s="12">
        <v>0.45</v>
      </c>
      <c r="AM56" s="12">
        <v>0.46</v>
      </c>
      <c r="AN56">
        <v>198</v>
      </c>
      <c r="AY56" t="s">
        <v>36</v>
      </c>
      <c r="AZ56">
        <v>70</v>
      </c>
      <c r="BA56">
        <v>15</v>
      </c>
      <c r="BB56" s="12">
        <v>0.21428571428571427</v>
      </c>
    </row>
    <row r="57" spans="18:54" x14ac:dyDescent="0.25">
      <c r="AJ57" t="s">
        <v>28</v>
      </c>
      <c r="AK57" s="12">
        <v>0.69</v>
      </c>
      <c r="AL57" s="12">
        <v>0.73</v>
      </c>
      <c r="AM57" s="12">
        <v>0.71</v>
      </c>
      <c r="AN57">
        <v>217</v>
      </c>
      <c r="AY57" t="s">
        <v>37</v>
      </c>
      <c r="AZ57">
        <v>66</v>
      </c>
      <c r="BA57">
        <v>17</v>
      </c>
      <c r="BB57" s="12">
        <v>0.25757575757575757</v>
      </c>
    </row>
    <row r="58" spans="18:54" x14ac:dyDescent="0.25">
      <c r="AJ58" t="s">
        <v>29</v>
      </c>
      <c r="AK58" s="12">
        <v>0.49</v>
      </c>
      <c r="AL58" s="12">
        <v>0.5</v>
      </c>
      <c r="AM58" s="12">
        <v>0.5</v>
      </c>
      <c r="AN58">
        <v>216</v>
      </c>
      <c r="AY58" t="s">
        <v>27</v>
      </c>
      <c r="AZ58">
        <v>110</v>
      </c>
      <c r="BA58">
        <v>34</v>
      </c>
      <c r="BB58" s="12">
        <v>0.30909090909090908</v>
      </c>
    </row>
    <row r="59" spans="18:54" x14ac:dyDescent="0.25">
      <c r="AJ59" t="s">
        <v>16</v>
      </c>
      <c r="AK59" s="12">
        <v>0.53</v>
      </c>
      <c r="AL59" s="12">
        <v>0.65</v>
      </c>
      <c r="AM59" s="12">
        <v>0.57999999999999996</v>
      </c>
      <c r="AN59">
        <v>166</v>
      </c>
      <c r="AY59" t="s">
        <v>15</v>
      </c>
      <c r="AZ59">
        <v>17</v>
      </c>
      <c r="BA59">
        <v>0</v>
      </c>
      <c r="BB59" s="12">
        <v>0</v>
      </c>
    </row>
    <row r="60" spans="18:54" x14ac:dyDescent="0.25">
      <c r="AJ60" t="s">
        <v>41</v>
      </c>
      <c r="AK60" s="12">
        <v>0.51</v>
      </c>
      <c r="AL60" s="12">
        <v>0.49</v>
      </c>
      <c r="AM60" s="12">
        <v>0.5</v>
      </c>
      <c r="AN60">
        <v>188</v>
      </c>
      <c r="AY60" t="s">
        <v>20</v>
      </c>
      <c r="AZ60">
        <v>70</v>
      </c>
      <c r="BA60">
        <v>17</v>
      </c>
      <c r="BB60" s="12">
        <v>0.24285714285714285</v>
      </c>
    </row>
    <row r="61" spans="18:54" x14ac:dyDescent="0.25">
      <c r="AJ61" t="s">
        <v>42</v>
      </c>
      <c r="AK61" s="12">
        <v>0.51</v>
      </c>
      <c r="AL61" s="12">
        <v>0.64</v>
      </c>
      <c r="AM61" s="12">
        <v>0.56999999999999995</v>
      </c>
      <c r="AN61">
        <v>191</v>
      </c>
      <c r="AY61" t="s">
        <v>38</v>
      </c>
      <c r="AZ61">
        <v>49</v>
      </c>
      <c r="BA61">
        <v>18</v>
      </c>
      <c r="BB61" s="12">
        <v>0.36734693877551022</v>
      </c>
    </row>
    <row r="62" spans="18:54" x14ac:dyDescent="0.25">
      <c r="AJ62" t="s">
        <v>30</v>
      </c>
      <c r="AK62" s="12">
        <v>0.65</v>
      </c>
      <c r="AL62" s="12">
        <v>0.54</v>
      </c>
      <c r="AM62" s="12">
        <v>0.59</v>
      </c>
      <c r="AN62">
        <v>201</v>
      </c>
      <c r="AY62" t="s">
        <v>39</v>
      </c>
      <c r="AZ62">
        <v>67</v>
      </c>
      <c r="BA62">
        <v>25</v>
      </c>
      <c r="BB62" s="12">
        <v>0.37313432835820898</v>
      </c>
    </row>
    <row r="63" spans="18:54" x14ac:dyDescent="0.25">
      <c r="AJ63" t="s">
        <v>46</v>
      </c>
      <c r="AK63" s="12">
        <v>0.59</v>
      </c>
      <c r="AL63" s="12">
        <v>0.59</v>
      </c>
      <c r="AM63" s="12">
        <v>0.59</v>
      </c>
      <c r="AY63" t="s">
        <v>21</v>
      </c>
      <c r="AZ63">
        <v>62</v>
      </c>
      <c r="BA63">
        <v>9</v>
      </c>
      <c r="BB63" s="12">
        <v>0.14516129032258066</v>
      </c>
    </row>
    <row r="64" spans="18:54" x14ac:dyDescent="0.25">
      <c r="AJ64" t="s">
        <v>56</v>
      </c>
      <c r="AK64" s="12"/>
      <c r="AL64" s="12"/>
      <c r="AM64" s="12">
        <v>0.59</v>
      </c>
      <c r="AN64">
        <v>5309</v>
      </c>
      <c r="AY64" t="s">
        <v>40</v>
      </c>
      <c r="AZ64">
        <v>101</v>
      </c>
      <c r="BA64">
        <v>19</v>
      </c>
      <c r="BB64" s="12">
        <v>0.18811881188118812</v>
      </c>
    </row>
    <row r="65" spans="36:54" x14ac:dyDescent="0.25">
      <c r="AN65">
        <v>5309</v>
      </c>
      <c r="AY65" t="s">
        <v>28</v>
      </c>
      <c r="AZ65">
        <v>70</v>
      </c>
      <c r="BA65">
        <v>29</v>
      </c>
      <c r="BB65" s="12">
        <v>0.41428571428571431</v>
      </c>
    </row>
    <row r="66" spans="36:54" x14ac:dyDescent="0.25">
      <c r="AJ66" t="s">
        <v>58</v>
      </c>
      <c r="AK66" s="12">
        <v>0.59</v>
      </c>
      <c r="AL66" s="12">
        <v>0.59</v>
      </c>
      <c r="AM66" s="12">
        <v>0.59</v>
      </c>
      <c r="AN66">
        <v>5309</v>
      </c>
      <c r="AY66" t="s">
        <v>29</v>
      </c>
      <c r="AZ66">
        <v>112</v>
      </c>
      <c r="BA66">
        <v>40</v>
      </c>
      <c r="BB66" s="12">
        <v>0.35714285714285715</v>
      </c>
    </row>
    <row r="67" spans="36:54" x14ac:dyDescent="0.25">
      <c r="AY67" t="s">
        <v>16</v>
      </c>
      <c r="AZ67">
        <v>97</v>
      </c>
      <c r="BA67">
        <v>29</v>
      </c>
      <c r="BB67" s="12">
        <v>0.29896907216494845</v>
      </c>
    </row>
    <row r="68" spans="36:54" x14ac:dyDescent="0.25">
      <c r="AY68" t="s">
        <v>41</v>
      </c>
      <c r="AZ68">
        <v>87</v>
      </c>
      <c r="BA68">
        <v>32</v>
      </c>
      <c r="BB68" s="12">
        <v>0.36781609195402298</v>
      </c>
    </row>
    <row r="69" spans="36:54" x14ac:dyDescent="0.25">
      <c r="AY69" t="s">
        <v>42</v>
      </c>
      <c r="AZ69">
        <v>117</v>
      </c>
      <c r="BA69">
        <v>36</v>
      </c>
      <c r="BB69" s="12">
        <v>0.30769230769230771</v>
      </c>
    </row>
    <row r="70" spans="36:54" x14ac:dyDescent="0.25">
      <c r="AY70" t="s">
        <v>30</v>
      </c>
      <c r="AZ70">
        <v>57</v>
      </c>
      <c r="BA70">
        <v>23</v>
      </c>
      <c r="BB70" s="12">
        <v>0.40350877192982454</v>
      </c>
    </row>
    <row r="71" spans="36:54" x14ac:dyDescent="0.25">
      <c r="AY71" t="s">
        <v>46</v>
      </c>
      <c r="AZ71">
        <v>2257</v>
      </c>
      <c r="BA71">
        <v>618</v>
      </c>
      <c r="BB71" s="12">
        <v>0.27381479840496231</v>
      </c>
    </row>
  </sheetData>
  <conditionalFormatting sqref="D32:D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7:AM6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45:BB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1CA271D-B42B-419C-BD29-CEE54473B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20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AK2:BJ27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2BE-00FB-4C86-B692-219CBC873E1A}">
  <dimension ref="A1:BT64"/>
  <sheetViews>
    <sheetView topLeftCell="AK1" workbookViewId="0">
      <selection activeCell="BT27" sqref="AU2:BT27"/>
    </sheetView>
  </sheetViews>
  <sheetFormatPr baseColWidth="10" defaultRowHeight="15" x14ac:dyDescent="0.25"/>
  <sheetData>
    <row r="1" spans="1:72" x14ac:dyDescent="0.25">
      <c r="B1" t="s">
        <v>14</v>
      </c>
      <c r="C1" t="s">
        <v>15</v>
      </c>
      <c r="D1" t="s">
        <v>16</v>
      </c>
      <c r="I1" t="s">
        <v>14</v>
      </c>
      <c r="J1" t="s">
        <v>18</v>
      </c>
      <c r="K1" t="s">
        <v>19</v>
      </c>
      <c r="L1" t="s">
        <v>15</v>
      </c>
      <c r="M1" t="s">
        <v>20</v>
      </c>
      <c r="N1" t="s">
        <v>21</v>
      </c>
      <c r="O1" t="s">
        <v>16</v>
      </c>
      <c r="AT1" t="s">
        <v>50</v>
      </c>
      <c r="AU1" t="s">
        <v>23</v>
      </c>
      <c r="AV1" t="s">
        <v>24</v>
      </c>
      <c r="AW1" t="s">
        <v>32</v>
      </c>
      <c r="AX1" t="s">
        <v>14</v>
      </c>
      <c r="AY1" t="s">
        <v>33</v>
      </c>
      <c r="AZ1" t="s">
        <v>25</v>
      </c>
      <c r="BA1" t="s">
        <v>34</v>
      </c>
      <c r="BB1" t="s">
        <v>26</v>
      </c>
      <c r="BC1" t="s">
        <v>18</v>
      </c>
      <c r="BD1" t="s">
        <v>35</v>
      </c>
      <c r="BE1" t="s">
        <v>19</v>
      </c>
      <c r="BF1" t="s">
        <v>36</v>
      </c>
      <c r="BG1" t="s">
        <v>37</v>
      </c>
      <c r="BH1" t="s">
        <v>27</v>
      </c>
      <c r="BI1" t="s">
        <v>15</v>
      </c>
      <c r="BJ1" t="s">
        <v>20</v>
      </c>
      <c r="BK1" t="s">
        <v>38</v>
      </c>
      <c r="BL1" t="s">
        <v>39</v>
      </c>
      <c r="BM1" t="s">
        <v>21</v>
      </c>
      <c r="BN1" t="s">
        <v>40</v>
      </c>
      <c r="BO1" t="s">
        <v>28</v>
      </c>
      <c r="BP1" t="s">
        <v>29</v>
      </c>
      <c r="BQ1" t="s">
        <v>16</v>
      </c>
      <c r="BR1" t="s">
        <v>41</v>
      </c>
      <c r="BS1" t="s">
        <v>42</v>
      </c>
      <c r="BT1" t="s">
        <v>30</v>
      </c>
    </row>
    <row r="2" spans="1:72" x14ac:dyDescent="0.25">
      <c r="A2" t="s">
        <v>14</v>
      </c>
      <c r="B2">
        <v>178</v>
      </c>
      <c r="C2">
        <v>4</v>
      </c>
      <c r="D2">
        <v>14</v>
      </c>
      <c r="H2" t="s">
        <v>14</v>
      </c>
      <c r="I2">
        <v>176</v>
      </c>
      <c r="J2">
        <v>4</v>
      </c>
      <c r="K2">
        <v>5</v>
      </c>
      <c r="L2">
        <v>0</v>
      </c>
      <c r="M2">
        <v>2</v>
      </c>
      <c r="N2">
        <v>4</v>
      </c>
      <c r="O2">
        <v>1</v>
      </c>
      <c r="R2">
        <v>113</v>
      </c>
      <c r="S2">
        <v>3</v>
      </c>
      <c r="T2">
        <v>6</v>
      </c>
      <c r="U2">
        <v>12</v>
      </c>
      <c r="V2">
        <v>3</v>
      </c>
      <c r="W2">
        <v>2</v>
      </c>
      <c r="X2">
        <v>1</v>
      </c>
      <c r="Y2">
        <v>3</v>
      </c>
      <c r="Z2">
        <v>2</v>
      </c>
      <c r="AA2">
        <v>9</v>
      </c>
      <c r="AB2">
        <v>3</v>
      </c>
      <c r="AC2">
        <v>8</v>
      </c>
      <c r="AD2">
        <v>7</v>
      </c>
      <c r="AE2">
        <v>2</v>
      </c>
      <c r="AF2">
        <v>1</v>
      </c>
      <c r="AT2" t="s">
        <v>23</v>
      </c>
      <c r="AU2">
        <v>99</v>
      </c>
      <c r="AV2">
        <v>3</v>
      </c>
      <c r="AW2">
        <v>2</v>
      </c>
      <c r="AX2">
        <v>3</v>
      </c>
      <c r="AY2">
        <v>7</v>
      </c>
      <c r="AZ2">
        <v>5</v>
      </c>
      <c r="BA2">
        <v>3</v>
      </c>
      <c r="BB2">
        <v>2</v>
      </c>
      <c r="BC2">
        <v>2</v>
      </c>
      <c r="BD2">
        <v>3</v>
      </c>
      <c r="BE2">
        <v>0</v>
      </c>
      <c r="BF2">
        <v>4</v>
      </c>
      <c r="BG2">
        <v>3</v>
      </c>
      <c r="BH2">
        <v>1</v>
      </c>
      <c r="BI2">
        <v>2</v>
      </c>
      <c r="BJ2">
        <v>2</v>
      </c>
      <c r="BK2">
        <v>2</v>
      </c>
      <c r="BL2">
        <v>2</v>
      </c>
      <c r="BM2">
        <v>4</v>
      </c>
      <c r="BN2">
        <v>4</v>
      </c>
      <c r="BO2">
        <v>8</v>
      </c>
      <c r="BP2">
        <v>2</v>
      </c>
      <c r="BQ2">
        <v>3</v>
      </c>
      <c r="BR2">
        <v>9</v>
      </c>
      <c r="BS2">
        <v>16</v>
      </c>
      <c r="BT2">
        <v>4</v>
      </c>
    </row>
    <row r="3" spans="1:72" x14ac:dyDescent="0.25">
      <c r="A3" t="s">
        <v>15</v>
      </c>
      <c r="B3">
        <v>3</v>
      </c>
      <c r="C3">
        <v>212</v>
      </c>
      <c r="D3">
        <v>5</v>
      </c>
      <c r="H3" t="s">
        <v>18</v>
      </c>
      <c r="I3">
        <v>7</v>
      </c>
      <c r="J3">
        <v>178</v>
      </c>
      <c r="K3">
        <v>5</v>
      </c>
      <c r="L3">
        <v>1</v>
      </c>
      <c r="M3">
        <v>2</v>
      </c>
      <c r="N3">
        <v>2</v>
      </c>
      <c r="O3">
        <v>3</v>
      </c>
      <c r="R3">
        <v>8</v>
      </c>
      <c r="S3">
        <v>103</v>
      </c>
      <c r="T3">
        <v>6</v>
      </c>
      <c r="U3">
        <v>15</v>
      </c>
      <c r="V3">
        <v>6</v>
      </c>
      <c r="W3">
        <v>3</v>
      </c>
      <c r="X3">
        <v>22</v>
      </c>
      <c r="Y3">
        <v>17</v>
      </c>
      <c r="Z3">
        <v>1</v>
      </c>
      <c r="AA3">
        <v>12</v>
      </c>
      <c r="AB3">
        <v>1</v>
      </c>
      <c r="AC3">
        <v>2</v>
      </c>
      <c r="AD3">
        <v>15</v>
      </c>
      <c r="AE3">
        <v>1</v>
      </c>
      <c r="AF3">
        <v>5</v>
      </c>
      <c r="AT3" t="s">
        <v>24</v>
      </c>
      <c r="AU3">
        <v>4</v>
      </c>
      <c r="AV3">
        <v>75</v>
      </c>
      <c r="AW3">
        <v>1</v>
      </c>
      <c r="AX3">
        <v>4</v>
      </c>
      <c r="AY3">
        <v>5</v>
      </c>
      <c r="AZ3">
        <v>8</v>
      </c>
      <c r="BA3">
        <v>4</v>
      </c>
      <c r="BB3">
        <v>3</v>
      </c>
      <c r="BC3">
        <v>1</v>
      </c>
      <c r="BD3">
        <v>13</v>
      </c>
      <c r="BE3">
        <v>17</v>
      </c>
      <c r="BF3">
        <v>1</v>
      </c>
      <c r="BG3">
        <v>1</v>
      </c>
      <c r="BH3">
        <v>11</v>
      </c>
      <c r="BI3">
        <v>0</v>
      </c>
      <c r="BJ3">
        <v>6</v>
      </c>
      <c r="BK3">
        <v>1</v>
      </c>
      <c r="BL3">
        <v>1</v>
      </c>
      <c r="BM3">
        <v>0</v>
      </c>
      <c r="BN3">
        <v>16</v>
      </c>
      <c r="BO3">
        <v>2</v>
      </c>
      <c r="BP3">
        <v>3</v>
      </c>
      <c r="BQ3">
        <v>4</v>
      </c>
      <c r="BR3">
        <v>3</v>
      </c>
      <c r="BS3">
        <v>0</v>
      </c>
      <c r="BT3">
        <v>3</v>
      </c>
    </row>
    <row r="4" spans="1:72" x14ac:dyDescent="0.25">
      <c r="A4" t="s">
        <v>16</v>
      </c>
      <c r="B4">
        <v>4</v>
      </c>
      <c r="C4">
        <v>5</v>
      </c>
      <c r="D4">
        <v>178</v>
      </c>
      <c r="H4" t="s">
        <v>19</v>
      </c>
      <c r="I4">
        <v>12</v>
      </c>
      <c r="J4">
        <v>2</v>
      </c>
      <c r="K4">
        <v>145</v>
      </c>
      <c r="L4">
        <v>4</v>
      </c>
      <c r="M4">
        <v>24</v>
      </c>
      <c r="N4">
        <v>4</v>
      </c>
      <c r="O4">
        <v>4</v>
      </c>
      <c r="R4">
        <v>8</v>
      </c>
      <c r="S4">
        <v>5</v>
      </c>
      <c r="T4">
        <v>152</v>
      </c>
      <c r="U4">
        <v>4</v>
      </c>
      <c r="V4">
        <v>0</v>
      </c>
      <c r="W4">
        <v>6</v>
      </c>
      <c r="X4">
        <v>6</v>
      </c>
      <c r="Y4">
        <v>1</v>
      </c>
      <c r="Z4">
        <v>0</v>
      </c>
      <c r="AA4">
        <v>1</v>
      </c>
      <c r="AB4">
        <v>2</v>
      </c>
      <c r="AC4">
        <v>5</v>
      </c>
      <c r="AD4">
        <v>6</v>
      </c>
      <c r="AE4">
        <v>0</v>
      </c>
      <c r="AF4">
        <v>1</v>
      </c>
      <c r="AT4" t="s">
        <v>32</v>
      </c>
      <c r="AU4">
        <v>0</v>
      </c>
      <c r="AV4">
        <v>0</v>
      </c>
      <c r="AW4">
        <v>153</v>
      </c>
      <c r="AX4">
        <v>1</v>
      </c>
      <c r="AY4">
        <v>3</v>
      </c>
      <c r="AZ4">
        <v>3</v>
      </c>
      <c r="BA4">
        <v>1</v>
      </c>
      <c r="BB4">
        <v>0</v>
      </c>
      <c r="BC4">
        <v>0</v>
      </c>
      <c r="BD4">
        <v>2</v>
      </c>
      <c r="BE4">
        <v>0</v>
      </c>
      <c r="BF4">
        <v>5</v>
      </c>
      <c r="BG4">
        <v>4</v>
      </c>
      <c r="BH4">
        <v>2</v>
      </c>
      <c r="BI4">
        <v>2</v>
      </c>
      <c r="BJ4">
        <v>1</v>
      </c>
      <c r="BK4">
        <v>0</v>
      </c>
      <c r="BL4">
        <v>0</v>
      </c>
      <c r="BM4">
        <v>12</v>
      </c>
      <c r="BN4">
        <v>0</v>
      </c>
      <c r="BO4">
        <v>0</v>
      </c>
      <c r="BP4">
        <v>3</v>
      </c>
      <c r="BQ4">
        <v>4</v>
      </c>
      <c r="BR4">
        <v>4</v>
      </c>
      <c r="BS4">
        <v>5</v>
      </c>
      <c r="BT4">
        <v>0</v>
      </c>
    </row>
    <row r="5" spans="1:72" x14ac:dyDescent="0.25">
      <c r="H5" t="s">
        <v>15</v>
      </c>
      <c r="I5">
        <v>4</v>
      </c>
      <c r="J5">
        <v>0</v>
      </c>
      <c r="K5">
        <v>1</v>
      </c>
      <c r="L5">
        <v>207</v>
      </c>
      <c r="M5">
        <v>2</v>
      </c>
      <c r="N5">
        <v>0</v>
      </c>
      <c r="O5">
        <v>1</v>
      </c>
      <c r="R5">
        <v>13</v>
      </c>
      <c r="S5">
        <v>6</v>
      </c>
      <c r="T5">
        <v>1</v>
      </c>
      <c r="U5">
        <v>114</v>
      </c>
      <c r="V5">
        <v>10</v>
      </c>
      <c r="W5">
        <v>1</v>
      </c>
      <c r="X5">
        <v>5</v>
      </c>
      <c r="Y5">
        <v>6</v>
      </c>
      <c r="Z5">
        <v>2</v>
      </c>
      <c r="AA5">
        <v>4</v>
      </c>
      <c r="AB5">
        <v>0</v>
      </c>
      <c r="AC5">
        <v>4</v>
      </c>
      <c r="AD5">
        <v>6</v>
      </c>
      <c r="AE5">
        <v>1</v>
      </c>
      <c r="AF5">
        <v>4</v>
      </c>
      <c r="AT5" t="s">
        <v>14</v>
      </c>
      <c r="AU5">
        <v>10</v>
      </c>
      <c r="AV5">
        <v>4</v>
      </c>
      <c r="AW5">
        <v>2</v>
      </c>
      <c r="AX5">
        <v>147</v>
      </c>
      <c r="AY5">
        <v>1</v>
      </c>
      <c r="AZ5">
        <v>0</v>
      </c>
      <c r="BA5">
        <v>1</v>
      </c>
      <c r="BB5">
        <v>0</v>
      </c>
      <c r="BC5">
        <v>2</v>
      </c>
      <c r="BD5">
        <v>2</v>
      </c>
      <c r="BE5">
        <v>2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1</v>
      </c>
      <c r="BM5">
        <v>3</v>
      </c>
      <c r="BN5">
        <v>3</v>
      </c>
      <c r="BO5">
        <v>1</v>
      </c>
      <c r="BP5">
        <v>0</v>
      </c>
      <c r="BQ5">
        <v>2</v>
      </c>
      <c r="BR5">
        <v>2</v>
      </c>
      <c r="BS5">
        <v>2</v>
      </c>
      <c r="BT5">
        <v>4</v>
      </c>
    </row>
    <row r="6" spans="1:72" x14ac:dyDescent="0.25">
      <c r="H6" t="s">
        <v>20</v>
      </c>
      <c r="I6">
        <v>10</v>
      </c>
      <c r="J6">
        <v>3</v>
      </c>
      <c r="K6">
        <v>15</v>
      </c>
      <c r="L6">
        <v>1</v>
      </c>
      <c r="M6">
        <v>128</v>
      </c>
      <c r="N6">
        <v>11</v>
      </c>
      <c r="O6">
        <v>21</v>
      </c>
      <c r="R6">
        <v>4</v>
      </c>
      <c r="S6">
        <v>4</v>
      </c>
      <c r="T6">
        <v>0</v>
      </c>
      <c r="U6">
        <v>2</v>
      </c>
      <c r="V6">
        <v>172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5</v>
      </c>
      <c r="AE6">
        <v>1</v>
      </c>
      <c r="AF6">
        <v>8</v>
      </c>
      <c r="AT6" t="s">
        <v>33</v>
      </c>
      <c r="AU6">
        <v>12</v>
      </c>
      <c r="AV6">
        <v>5</v>
      </c>
      <c r="AW6">
        <v>2</v>
      </c>
      <c r="AX6">
        <v>2</v>
      </c>
      <c r="AY6">
        <v>101</v>
      </c>
      <c r="AZ6">
        <v>6</v>
      </c>
      <c r="BA6">
        <v>3</v>
      </c>
      <c r="BB6">
        <v>6</v>
      </c>
      <c r="BC6">
        <v>3</v>
      </c>
      <c r="BD6">
        <v>5</v>
      </c>
      <c r="BE6">
        <v>3</v>
      </c>
      <c r="BF6">
        <v>1</v>
      </c>
      <c r="BG6">
        <v>9</v>
      </c>
      <c r="BH6">
        <v>3</v>
      </c>
      <c r="BI6">
        <v>1</v>
      </c>
      <c r="BJ6">
        <v>2</v>
      </c>
      <c r="BK6">
        <v>3</v>
      </c>
      <c r="BL6">
        <v>5</v>
      </c>
      <c r="BM6">
        <v>2</v>
      </c>
      <c r="BN6">
        <v>4</v>
      </c>
      <c r="BO6">
        <v>3</v>
      </c>
      <c r="BP6">
        <v>17</v>
      </c>
      <c r="BQ6">
        <v>1</v>
      </c>
      <c r="BR6">
        <v>5</v>
      </c>
      <c r="BS6">
        <v>7</v>
      </c>
      <c r="BT6">
        <v>6</v>
      </c>
    </row>
    <row r="7" spans="1:72" x14ac:dyDescent="0.25">
      <c r="H7" t="s">
        <v>21</v>
      </c>
      <c r="I7">
        <v>4</v>
      </c>
      <c r="J7">
        <v>0</v>
      </c>
      <c r="K7">
        <v>4</v>
      </c>
      <c r="L7">
        <v>2</v>
      </c>
      <c r="M7">
        <v>15</v>
      </c>
      <c r="N7">
        <v>170</v>
      </c>
      <c r="O7">
        <v>8</v>
      </c>
      <c r="R7">
        <v>1</v>
      </c>
      <c r="S7">
        <v>0</v>
      </c>
      <c r="T7">
        <v>0</v>
      </c>
      <c r="U7">
        <v>1</v>
      </c>
      <c r="V7">
        <v>2</v>
      </c>
      <c r="W7">
        <v>163</v>
      </c>
      <c r="X7">
        <v>2</v>
      </c>
      <c r="Y7">
        <v>1</v>
      </c>
      <c r="Z7">
        <v>1</v>
      </c>
      <c r="AA7">
        <v>3</v>
      </c>
      <c r="AB7">
        <v>0</v>
      </c>
      <c r="AC7">
        <v>8</v>
      </c>
      <c r="AD7">
        <v>0</v>
      </c>
      <c r="AE7">
        <v>1</v>
      </c>
      <c r="AF7">
        <v>5</v>
      </c>
      <c r="AT7" t="s">
        <v>25</v>
      </c>
      <c r="AU7">
        <v>5</v>
      </c>
      <c r="AV7">
        <v>3</v>
      </c>
      <c r="AW7">
        <v>1</v>
      </c>
      <c r="AX7">
        <v>1</v>
      </c>
      <c r="AY7">
        <v>5</v>
      </c>
      <c r="AZ7">
        <v>116</v>
      </c>
      <c r="BA7">
        <v>0</v>
      </c>
      <c r="BB7">
        <v>2</v>
      </c>
      <c r="BC7">
        <v>0</v>
      </c>
      <c r="BD7">
        <v>3</v>
      </c>
      <c r="BE7">
        <v>6</v>
      </c>
      <c r="BF7">
        <v>2</v>
      </c>
      <c r="BG7">
        <v>2</v>
      </c>
      <c r="BH7">
        <v>7</v>
      </c>
      <c r="BI7">
        <v>0</v>
      </c>
      <c r="BJ7">
        <v>4</v>
      </c>
      <c r="BK7">
        <v>1</v>
      </c>
      <c r="BL7">
        <v>1</v>
      </c>
      <c r="BM7">
        <v>0</v>
      </c>
      <c r="BN7">
        <v>10</v>
      </c>
      <c r="BO7">
        <v>8</v>
      </c>
      <c r="BP7">
        <v>4</v>
      </c>
      <c r="BQ7">
        <v>1</v>
      </c>
      <c r="BR7">
        <v>4</v>
      </c>
      <c r="BS7">
        <v>3</v>
      </c>
      <c r="BT7">
        <v>7</v>
      </c>
    </row>
    <row r="8" spans="1:72" x14ac:dyDescent="0.25">
      <c r="H8" t="s">
        <v>16</v>
      </c>
      <c r="I8">
        <v>7</v>
      </c>
      <c r="J8">
        <v>0</v>
      </c>
      <c r="K8">
        <v>5</v>
      </c>
      <c r="L8">
        <v>1</v>
      </c>
      <c r="M8">
        <v>18</v>
      </c>
      <c r="N8">
        <v>10</v>
      </c>
      <c r="O8">
        <v>170</v>
      </c>
      <c r="R8">
        <v>3</v>
      </c>
      <c r="S8">
        <v>22</v>
      </c>
      <c r="T8">
        <v>1</v>
      </c>
      <c r="U8">
        <v>20</v>
      </c>
      <c r="V8">
        <v>4</v>
      </c>
      <c r="W8">
        <v>4</v>
      </c>
      <c r="X8">
        <v>89</v>
      </c>
      <c r="Y8">
        <v>41</v>
      </c>
      <c r="Z8">
        <v>5</v>
      </c>
      <c r="AA8">
        <v>7</v>
      </c>
      <c r="AB8">
        <v>1</v>
      </c>
      <c r="AC8">
        <v>0</v>
      </c>
      <c r="AD8">
        <v>4</v>
      </c>
      <c r="AE8">
        <v>3</v>
      </c>
      <c r="AF8">
        <v>2</v>
      </c>
      <c r="AT8" t="s">
        <v>34</v>
      </c>
      <c r="AU8">
        <v>5</v>
      </c>
      <c r="AV8">
        <v>4</v>
      </c>
      <c r="AW8">
        <v>4</v>
      </c>
      <c r="AX8">
        <v>2</v>
      </c>
      <c r="AY8">
        <v>7</v>
      </c>
      <c r="AZ8">
        <v>0</v>
      </c>
      <c r="BA8">
        <v>171</v>
      </c>
      <c r="BB8">
        <v>1</v>
      </c>
      <c r="BC8">
        <v>1</v>
      </c>
      <c r="BD8">
        <v>9</v>
      </c>
      <c r="BE8">
        <v>5</v>
      </c>
      <c r="BF8">
        <v>6</v>
      </c>
      <c r="BG8">
        <v>0</v>
      </c>
      <c r="BH8">
        <v>3</v>
      </c>
      <c r="BI8">
        <v>3</v>
      </c>
      <c r="BJ8">
        <v>5</v>
      </c>
      <c r="BK8">
        <v>0</v>
      </c>
      <c r="BL8">
        <v>4</v>
      </c>
      <c r="BM8">
        <v>10</v>
      </c>
      <c r="BN8">
        <v>0</v>
      </c>
      <c r="BO8">
        <v>5</v>
      </c>
      <c r="BP8">
        <v>4</v>
      </c>
      <c r="BQ8">
        <v>38</v>
      </c>
      <c r="BR8">
        <v>9</v>
      </c>
      <c r="BS8">
        <v>11</v>
      </c>
      <c r="BT8">
        <v>0</v>
      </c>
    </row>
    <row r="9" spans="1:72" x14ac:dyDescent="0.25">
      <c r="R9">
        <v>1</v>
      </c>
      <c r="S9">
        <v>12</v>
      </c>
      <c r="T9">
        <v>0</v>
      </c>
      <c r="U9">
        <v>13</v>
      </c>
      <c r="V9">
        <v>0</v>
      </c>
      <c r="W9">
        <v>1</v>
      </c>
      <c r="X9">
        <v>27</v>
      </c>
      <c r="Y9">
        <v>139</v>
      </c>
      <c r="Z9">
        <v>1</v>
      </c>
      <c r="AA9">
        <v>4</v>
      </c>
      <c r="AB9">
        <v>1</v>
      </c>
      <c r="AC9">
        <v>4</v>
      </c>
      <c r="AD9">
        <v>0</v>
      </c>
      <c r="AE9">
        <v>2</v>
      </c>
      <c r="AF9">
        <v>3</v>
      </c>
      <c r="AT9" t="s">
        <v>26</v>
      </c>
      <c r="AU9">
        <v>3</v>
      </c>
      <c r="AV9">
        <v>2</v>
      </c>
      <c r="AW9">
        <v>0</v>
      </c>
      <c r="AX9">
        <v>1</v>
      </c>
      <c r="AY9">
        <v>5</v>
      </c>
      <c r="AZ9">
        <v>4</v>
      </c>
      <c r="BA9">
        <v>1</v>
      </c>
      <c r="BB9">
        <v>126</v>
      </c>
      <c r="BC9">
        <v>0</v>
      </c>
      <c r="BD9">
        <v>6</v>
      </c>
      <c r="BE9">
        <v>0</v>
      </c>
      <c r="BF9">
        <v>3</v>
      </c>
      <c r="BG9">
        <v>2</v>
      </c>
      <c r="BH9">
        <v>1</v>
      </c>
      <c r="BI9">
        <v>0</v>
      </c>
      <c r="BJ9">
        <v>1</v>
      </c>
      <c r="BK9">
        <v>8</v>
      </c>
      <c r="BL9">
        <v>12</v>
      </c>
      <c r="BM9">
        <v>1</v>
      </c>
      <c r="BN9">
        <v>2</v>
      </c>
      <c r="BO9">
        <v>0</v>
      </c>
      <c r="BP9">
        <v>5</v>
      </c>
      <c r="BQ9">
        <v>0</v>
      </c>
      <c r="BR9">
        <v>1</v>
      </c>
      <c r="BS9">
        <v>3</v>
      </c>
      <c r="BT9">
        <v>1</v>
      </c>
    </row>
    <row r="10" spans="1:72" x14ac:dyDescent="0.25">
      <c r="R10">
        <v>3</v>
      </c>
      <c r="S10">
        <v>3</v>
      </c>
      <c r="T10">
        <v>0</v>
      </c>
      <c r="U10">
        <v>0</v>
      </c>
      <c r="V10">
        <v>1</v>
      </c>
      <c r="W10">
        <v>1</v>
      </c>
      <c r="X10">
        <v>1</v>
      </c>
      <c r="Y10">
        <v>0</v>
      </c>
      <c r="Z10">
        <v>180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T10" t="s">
        <v>18</v>
      </c>
      <c r="AU10">
        <v>1</v>
      </c>
      <c r="AV10">
        <v>2</v>
      </c>
      <c r="AW10">
        <v>1</v>
      </c>
      <c r="AX10">
        <v>0</v>
      </c>
      <c r="AY10">
        <v>1</v>
      </c>
      <c r="AZ10">
        <v>2</v>
      </c>
      <c r="BA10">
        <v>0</v>
      </c>
      <c r="BB10">
        <v>2</v>
      </c>
      <c r="BC10">
        <v>160</v>
      </c>
      <c r="BD10">
        <v>2</v>
      </c>
      <c r="BE10">
        <v>0</v>
      </c>
      <c r="BF10">
        <v>0</v>
      </c>
      <c r="BG10">
        <v>2</v>
      </c>
      <c r="BH10">
        <v>2</v>
      </c>
      <c r="BI10">
        <v>3</v>
      </c>
      <c r="BJ10">
        <v>2</v>
      </c>
      <c r="BK10">
        <v>1</v>
      </c>
      <c r="BL10">
        <v>3</v>
      </c>
      <c r="BM10">
        <v>1</v>
      </c>
      <c r="BN10">
        <v>2</v>
      </c>
      <c r="BO10">
        <v>8</v>
      </c>
      <c r="BP10">
        <v>1</v>
      </c>
      <c r="BQ10">
        <v>0</v>
      </c>
      <c r="BR10">
        <v>0</v>
      </c>
      <c r="BS10">
        <v>1</v>
      </c>
      <c r="BT10">
        <v>19</v>
      </c>
    </row>
    <row r="11" spans="1:72" x14ac:dyDescent="0.25">
      <c r="R11">
        <v>13</v>
      </c>
      <c r="S11">
        <v>14</v>
      </c>
      <c r="T11">
        <v>6</v>
      </c>
      <c r="U11">
        <v>13</v>
      </c>
      <c r="V11">
        <v>4</v>
      </c>
      <c r="W11">
        <v>7</v>
      </c>
      <c r="X11">
        <v>5</v>
      </c>
      <c r="Y11">
        <v>5</v>
      </c>
      <c r="Z11">
        <v>0</v>
      </c>
      <c r="AA11">
        <v>100</v>
      </c>
      <c r="AB11">
        <v>16</v>
      </c>
      <c r="AC11">
        <v>3</v>
      </c>
      <c r="AD11">
        <v>9</v>
      </c>
      <c r="AE11">
        <v>21</v>
      </c>
      <c r="AF11">
        <v>5</v>
      </c>
      <c r="AT11" t="s">
        <v>35</v>
      </c>
      <c r="AU11">
        <v>6</v>
      </c>
      <c r="AV11">
        <v>26</v>
      </c>
      <c r="AW11">
        <v>0</v>
      </c>
      <c r="AX11">
        <v>6</v>
      </c>
      <c r="AY11">
        <v>12</v>
      </c>
      <c r="AZ11">
        <v>3</v>
      </c>
      <c r="BA11">
        <v>16</v>
      </c>
      <c r="BB11">
        <v>4</v>
      </c>
      <c r="BC11">
        <v>0</v>
      </c>
      <c r="BD11">
        <v>36</v>
      </c>
      <c r="BE11">
        <v>11</v>
      </c>
      <c r="BF11">
        <v>5</v>
      </c>
      <c r="BG11">
        <v>4</v>
      </c>
      <c r="BH11">
        <v>13</v>
      </c>
      <c r="BI11">
        <v>1</v>
      </c>
      <c r="BJ11">
        <v>6</v>
      </c>
      <c r="BK11">
        <v>2</v>
      </c>
      <c r="BL11">
        <v>1</v>
      </c>
      <c r="BM11">
        <v>1</v>
      </c>
      <c r="BN11">
        <v>13</v>
      </c>
      <c r="BO11">
        <v>2</v>
      </c>
      <c r="BP11">
        <v>7</v>
      </c>
      <c r="BQ11">
        <v>11</v>
      </c>
      <c r="BR11">
        <v>2</v>
      </c>
      <c r="BS11">
        <v>15</v>
      </c>
      <c r="BT11">
        <v>4</v>
      </c>
    </row>
    <row r="12" spans="1:72" x14ac:dyDescent="0.25">
      <c r="R12">
        <v>1</v>
      </c>
      <c r="S12">
        <v>2</v>
      </c>
      <c r="T12">
        <v>3</v>
      </c>
      <c r="U12">
        <v>0</v>
      </c>
      <c r="V12">
        <v>4</v>
      </c>
      <c r="W12">
        <v>0</v>
      </c>
      <c r="X12">
        <v>1</v>
      </c>
      <c r="Y12">
        <v>0</v>
      </c>
      <c r="Z12">
        <v>2</v>
      </c>
      <c r="AA12">
        <v>6</v>
      </c>
      <c r="AB12">
        <v>158</v>
      </c>
      <c r="AC12">
        <v>1</v>
      </c>
      <c r="AD12">
        <v>13</v>
      </c>
      <c r="AE12">
        <v>7</v>
      </c>
      <c r="AF12">
        <v>2</v>
      </c>
      <c r="AT12" t="s">
        <v>19</v>
      </c>
      <c r="AU12">
        <v>2</v>
      </c>
      <c r="AV12">
        <v>20</v>
      </c>
      <c r="AW12">
        <v>0</v>
      </c>
      <c r="AX12">
        <v>3</v>
      </c>
      <c r="AY12">
        <v>2</v>
      </c>
      <c r="AZ12">
        <v>8</v>
      </c>
      <c r="BA12">
        <v>5</v>
      </c>
      <c r="BB12">
        <v>1</v>
      </c>
      <c r="BC12">
        <v>2</v>
      </c>
      <c r="BD12">
        <v>13</v>
      </c>
      <c r="BE12">
        <v>67</v>
      </c>
      <c r="BF12">
        <v>1</v>
      </c>
      <c r="BG12">
        <v>0</v>
      </c>
      <c r="BH12">
        <v>36</v>
      </c>
      <c r="BI12">
        <v>4</v>
      </c>
      <c r="BJ12">
        <v>5</v>
      </c>
      <c r="BK12">
        <v>1</v>
      </c>
      <c r="BL12">
        <v>0</v>
      </c>
      <c r="BM12">
        <v>0</v>
      </c>
      <c r="BN12">
        <v>17</v>
      </c>
      <c r="BO12">
        <v>1</v>
      </c>
      <c r="BP12">
        <v>1</v>
      </c>
      <c r="BQ12">
        <v>1</v>
      </c>
      <c r="BR12">
        <v>0</v>
      </c>
      <c r="BS12">
        <v>2</v>
      </c>
      <c r="BT12">
        <v>2</v>
      </c>
    </row>
    <row r="13" spans="1:72" x14ac:dyDescent="0.25">
      <c r="R13">
        <v>8</v>
      </c>
      <c r="S13">
        <v>6</v>
      </c>
      <c r="T13">
        <v>1</v>
      </c>
      <c r="U13">
        <v>3</v>
      </c>
      <c r="V13">
        <v>1</v>
      </c>
      <c r="W13">
        <v>12</v>
      </c>
      <c r="X13">
        <v>2</v>
      </c>
      <c r="Y13">
        <v>5</v>
      </c>
      <c r="Z13">
        <v>1</v>
      </c>
      <c r="AA13">
        <v>2</v>
      </c>
      <c r="AB13">
        <v>1</v>
      </c>
      <c r="AC13">
        <v>133</v>
      </c>
      <c r="AD13">
        <v>1</v>
      </c>
      <c r="AE13">
        <v>2</v>
      </c>
      <c r="AF13">
        <v>28</v>
      </c>
      <c r="AT13" t="s">
        <v>36</v>
      </c>
      <c r="AU13">
        <v>1</v>
      </c>
      <c r="AV13">
        <v>2</v>
      </c>
      <c r="AW13">
        <v>6</v>
      </c>
      <c r="AX13">
        <v>2</v>
      </c>
      <c r="AY13">
        <v>1</v>
      </c>
      <c r="AZ13">
        <v>0</v>
      </c>
      <c r="BA13">
        <v>7</v>
      </c>
      <c r="BB13">
        <v>1</v>
      </c>
      <c r="BC13">
        <v>1</v>
      </c>
      <c r="BD13">
        <v>6</v>
      </c>
      <c r="BE13">
        <v>0</v>
      </c>
      <c r="BF13">
        <v>107</v>
      </c>
      <c r="BG13">
        <v>6</v>
      </c>
      <c r="BH13">
        <v>0</v>
      </c>
      <c r="BI13">
        <v>0</v>
      </c>
      <c r="BJ13">
        <v>7</v>
      </c>
      <c r="BK13">
        <v>0</v>
      </c>
      <c r="BL13">
        <v>2</v>
      </c>
      <c r="BM13">
        <v>7</v>
      </c>
      <c r="BN13">
        <v>0</v>
      </c>
      <c r="BO13">
        <v>0</v>
      </c>
      <c r="BP13">
        <v>5</v>
      </c>
      <c r="BQ13">
        <v>8</v>
      </c>
      <c r="BR13">
        <v>1</v>
      </c>
      <c r="BS13">
        <v>12</v>
      </c>
      <c r="BT13">
        <v>2</v>
      </c>
    </row>
    <row r="14" spans="1:72" x14ac:dyDescent="0.25">
      <c r="R14">
        <v>6</v>
      </c>
      <c r="S14">
        <v>10</v>
      </c>
      <c r="T14">
        <v>1</v>
      </c>
      <c r="U14">
        <v>7</v>
      </c>
      <c r="V14">
        <v>9</v>
      </c>
      <c r="W14">
        <v>2</v>
      </c>
      <c r="X14">
        <v>4</v>
      </c>
      <c r="Y14">
        <v>2</v>
      </c>
      <c r="Z14">
        <v>0</v>
      </c>
      <c r="AA14">
        <v>5</v>
      </c>
      <c r="AB14">
        <v>1</v>
      </c>
      <c r="AC14">
        <v>3</v>
      </c>
      <c r="AD14">
        <v>129</v>
      </c>
      <c r="AE14">
        <v>1</v>
      </c>
      <c r="AF14">
        <v>3</v>
      </c>
      <c r="AT14" t="s">
        <v>37</v>
      </c>
      <c r="AU14">
        <v>5</v>
      </c>
      <c r="AV14">
        <v>5</v>
      </c>
      <c r="AW14">
        <v>4</v>
      </c>
      <c r="AX14">
        <v>0</v>
      </c>
      <c r="AY14">
        <v>8</v>
      </c>
      <c r="AZ14">
        <v>9</v>
      </c>
      <c r="BA14">
        <v>2</v>
      </c>
      <c r="BB14">
        <v>1</v>
      </c>
      <c r="BC14">
        <v>2</v>
      </c>
      <c r="BD14">
        <v>7</v>
      </c>
      <c r="BE14">
        <v>1</v>
      </c>
      <c r="BF14">
        <v>7</v>
      </c>
      <c r="BG14">
        <v>119</v>
      </c>
      <c r="BH14">
        <v>1</v>
      </c>
      <c r="BI14">
        <v>2</v>
      </c>
      <c r="BJ14">
        <v>1</v>
      </c>
      <c r="BK14">
        <v>3</v>
      </c>
      <c r="BL14">
        <v>1</v>
      </c>
      <c r="BM14">
        <v>0</v>
      </c>
      <c r="BN14">
        <v>4</v>
      </c>
      <c r="BO14">
        <v>1</v>
      </c>
      <c r="BP14">
        <v>8</v>
      </c>
      <c r="BQ14">
        <v>0</v>
      </c>
      <c r="BR14">
        <v>8</v>
      </c>
      <c r="BS14">
        <v>2</v>
      </c>
      <c r="BT14">
        <v>1</v>
      </c>
    </row>
    <row r="15" spans="1:72" x14ac:dyDescent="0.25">
      <c r="R15">
        <v>4</v>
      </c>
      <c r="S15">
        <v>3</v>
      </c>
      <c r="T15">
        <v>4</v>
      </c>
      <c r="U15">
        <v>5</v>
      </c>
      <c r="V15">
        <v>0</v>
      </c>
      <c r="W15">
        <v>2</v>
      </c>
      <c r="X15">
        <v>0</v>
      </c>
      <c r="Y15">
        <v>2</v>
      </c>
      <c r="Z15">
        <v>0</v>
      </c>
      <c r="AA15">
        <v>16</v>
      </c>
      <c r="AB15">
        <v>6</v>
      </c>
      <c r="AC15">
        <v>1</v>
      </c>
      <c r="AD15">
        <v>1</v>
      </c>
      <c r="AE15">
        <v>181</v>
      </c>
      <c r="AF15">
        <v>5</v>
      </c>
      <c r="AT15" t="s">
        <v>27</v>
      </c>
      <c r="AU15">
        <v>2</v>
      </c>
      <c r="AV15">
        <v>7</v>
      </c>
      <c r="AW15">
        <v>0</v>
      </c>
      <c r="AX15">
        <v>1</v>
      </c>
      <c r="AY15">
        <v>1</v>
      </c>
      <c r="AZ15">
        <v>7</v>
      </c>
      <c r="BA15">
        <v>0</v>
      </c>
      <c r="BB15">
        <v>0</v>
      </c>
      <c r="BC15">
        <v>0</v>
      </c>
      <c r="BD15">
        <v>11</v>
      </c>
      <c r="BE15">
        <v>29</v>
      </c>
      <c r="BF15">
        <v>0</v>
      </c>
      <c r="BG15">
        <v>0</v>
      </c>
      <c r="BH15">
        <v>142</v>
      </c>
      <c r="BI15">
        <v>0</v>
      </c>
      <c r="BJ15">
        <v>2</v>
      </c>
      <c r="BK15">
        <v>0</v>
      </c>
      <c r="BL15">
        <v>0</v>
      </c>
      <c r="BM15">
        <v>1</v>
      </c>
      <c r="BN15">
        <v>6</v>
      </c>
      <c r="BO15">
        <v>4</v>
      </c>
      <c r="BP15">
        <v>1</v>
      </c>
      <c r="BQ15">
        <v>2</v>
      </c>
      <c r="BR15">
        <v>1</v>
      </c>
      <c r="BS15">
        <v>1</v>
      </c>
      <c r="BT15">
        <v>1</v>
      </c>
    </row>
    <row r="16" spans="1:72" x14ac:dyDescent="0.25">
      <c r="R16">
        <v>6</v>
      </c>
      <c r="S16">
        <v>6</v>
      </c>
      <c r="T16">
        <v>2</v>
      </c>
      <c r="U16">
        <v>10</v>
      </c>
      <c r="V16">
        <v>17</v>
      </c>
      <c r="W16">
        <v>12</v>
      </c>
      <c r="X16">
        <v>4</v>
      </c>
      <c r="Y16">
        <v>0</v>
      </c>
      <c r="Z16">
        <v>0</v>
      </c>
      <c r="AA16">
        <v>2</v>
      </c>
      <c r="AB16">
        <v>1</v>
      </c>
      <c r="AC16">
        <v>15</v>
      </c>
      <c r="AD16">
        <v>7</v>
      </c>
      <c r="AE16">
        <v>1</v>
      </c>
      <c r="AF16">
        <v>122</v>
      </c>
      <c r="AT16" t="s">
        <v>15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2</v>
      </c>
      <c r="BB16">
        <v>2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205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2</v>
      </c>
    </row>
    <row r="17" spans="2:72" x14ac:dyDescent="0.25">
      <c r="AT17" t="s">
        <v>20</v>
      </c>
      <c r="AU17">
        <v>10</v>
      </c>
      <c r="AV17">
        <v>4</v>
      </c>
      <c r="AW17">
        <v>1</v>
      </c>
      <c r="AX17">
        <v>5</v>
      </c>
      <c r="AY17">
        <v>3</v>
      </c>
      <c r="AZ17">
        <v>4</v>
      </c>
      <c r="BA17">
        <v>13</v>
      </c>
      <c r="BB17">
        <v>2</v>
      </c>
      <c r="BC17">
        <v>1</v>
      </c>
      <c r="BD17">
        <v>15</v>
      </c>
      <c r="BE17">
        <v>3</v>
      </c>
      <c r="BF17">
        <v>6</v>
      </c>
      <c r="BG17">
        <v>2</v>
      </c>
      <c r="BH17">
        <v>6</v>
      </c>
      <c r="BI17">
        <v>0</v>
      </c>
      <c r="BJ17">
        <v>70</v>
      </c>
      <c r="BK17">
        <v>0</v>
      </c>
      <c r="BL17">
        <v>0</v>
      </c>
      <c r="BM17">
        <v>5</v>
      </c>
      <c r="BN17">
        <v>7</v>
      </c>
      <c r="BO17">
        <v>3</v>
      </c>
      <c r="BP17">
        <v>3</v>
      </c>
      <c r="BQ17">
        <v>18</v>
      </c>
      <c r="BR17">
        <v>1</v>
      </c>
      <c r="BS17">
        <v>6</v>
      </c>
      <c r="BT17">
        <v>3</v>
      </c>
    </row>
    <row r="18" spans="2:72" x14ac:dyDescent="0.25">
      <c r="AT18" t="s">
        <v>38</v>
      </c>
      <c r="AU18">
        <v>2</v>
      </c>
      <c r="AV18">
        <v>3</v>
      </c>
      <c r="AW18">
        <v>0</v>
      </c>
      <c r="AX18">
        <v>0</v>
      </c>
      <c r="AY18">
        <v>5</v>
      </c>
      <c r="AZ18">
        <v>2</v>
      </c>
      <c r="BA18">
        <v>1</v>
      </c>
      <c r="BB18">
        <v>25</v>
      </c>
      <c r="BC18">
        <v>3</v>
      </c>
      <c r="BD18">
        <v>2</v>
      </c>
      <c r="BE18">
        <v>0</v>
      </c>
      <c r="BF18">
        <v>1</v>
      </c>
      <c r="BG18">
        <v>5</v>
      </c>
      <c r="BH18">
        <v>0</v>
      </c>
      <c r="BI18">
        <v>0</v>
      </c>
      <c r="BJ18">
        <v>2</v>
      </c>
      <c r="BK18">
        <v>100</v>
      </c>
      <c r="BL18">
        <v>21</v>
      </c>
      <c r="BM18">
        <v>0</v>
      </c>
      <c r="BN18">
        <v>2</v>
      </c>
      <c r="BO18">
        <v>1</v>
      </c>
      <c r="BP18">
        <v>12</v>
      </c>
      <c r="BQ18">
        <v>1</v>
      </c>
      <c r="BR18">
        <v>7</v>
      </c>
      <c r="BS18">
        <v>3</v>
      </c>
      <c r="BT18">
        <v>3</v>
      </c>
    </row>
    <row r="19" spans="2:72" x14ac:dyDescent="0.25">
      <c r="AT19" t="s">
        <v>39</v>
      </c>
      <c r="AU19">
        <v>2</v>
      </c>
      <c r="AV19">
        <v>1</v>
      </c>
      <c r="AW19">
        <v>1</v>
      </c>
      <c r="AX19">
        <v>0</v>
      </c>
      <c r="AY19">
        <v>1</v>
      </c>
      <c r="AZ19">
        <v>2</v>
      </c>
      <c r="BA19">
        <v>2</v>
      </c>
      <c r="BB19">
        <v>28</v>
      </c>
      <c r="BC19">
        <v>1</v>
      </c>
      <c r="BD19">
        <v>2</v>
      </c>
      <c r="BE19">
        <v>2</v>
      </c>
      <c r="BF19">
        <v>2</v>
      </c>
      <c r="BG19">
        <v>1</v>
      </c>
      <c r="BH19">
        <v>0</v>
      </c>
      <c r="BI19">
        <v>0</v>
      </c>
      <c r="BJ19">
        <v>1</v>
      </c>
      <c r="BK19">
        <v>18</v>
      </c>
      <c r="BL19">
        <v>121</v>
      </c>
      <c r="BM19">
        <v>3</v>
      </c>
      <c r="BN19">
        <v>3</v>
      </c>
      <c r="BO19">
        <v>0</v>
      </c>
      <c r="BP19">
        <v>11</v>
      </c>
      <c r="BQ19">
        <v>1</v>
      </c>
      <c r="BR19">
        <v>4</v>
      </c>
      <c r="BS19">
        <v>5</v>
      </c>
      <c r="BT19">
        <v>3</v>
      </c>
    </row>
    <row r="20" spans="2:72" x14ac:dyDescent="0.25">
      <c r="AT20" t="s">
        <v>21</v>
      </c>
      <c r="AU20">
        <v>1</v>
      </c>
      <c r="AV20">
        <v>1</v>
      </c>
      <c r="AW20">
        <v>8</v>
      </c>
      <c r="AX20">
        <v>2</v>
      </c>
      <c r="AY20">
        <v>4</v>
      </c>
      <c r="AZ20">
        <v>1</v>
      </c>
      <c r="BA20">
        <v>4</v>
      </c>
      <c r="BB20">
        <v>1</v>
      </c>
      <c r="BC20">
        <v>1</v>
      </c>
      <c r="BD20">
        <v>5</v>
      </c>
      <c r="BE20">
        <v>0</v>
      </c>
      <c r="BF20">
        <v>2</v>
      </c>
      <c r="BG20">
        <v>4</v>
      </c>
      <c r="BH20">
        <v>0</v>
      </c>
      <c r="BI20">
        <v>0</v>
      </c>
      <c r="BJ20">
        <v>4</v>
      </c>
      <c r="BK20">
        <v>1</v>
      </c>
      <c r="BL20">
        <v>0</v>
      </c>
      <c r="BM20">
        <v>123</v>
      </c>
      <c r="BN20">
        <v>0</v>
      </c>
      <c r="BO20">
        <v>0</v>
      </c>
      <c r="BP20">
        <v>6</v>
      </c>
      <c r="BQ20">
        <v>5</v>
      </c>
      <c r="BR20">
        <v>10</v>
      </c>
      <c r="BS20">
        <v>8</v>
      </c>
      <c r="BT20">
        <v>0</v>
      </c>
    </row>
    <row r="21" spans="2:72" x14ac:dyDescent="0.25">
      <c r="AT21" t="s">
        <v>40</v>
      </c>
      <c r="AU21">
        <v>3</v>
      </c>
      <c r="AV21">
        <v>19</v>
      </c>
      <c r="AW21">
        <v>0</v>
      </c>
      <c r="AX21">
        <v>3</v>
      </c>
      <c r="AY21">
        <v>6</v>
      </c>
      <c r="AZ21">
        <v>9</v>
      </c>
      <c r="BA21">
        <v>1</v>
      </c>
      <c r="BB21">
        <v>6</v>
      </c>
      <c r="BC21">
        <v>3</v>
      </c>
      <c r="BD21">
        <v>13</v>
      </c>
      <c r="BE21">
        <v>8</v>
      </c>
      <c r="BF21">
        <v>5</v>
      </c>
      <c r="BG21">
        <v>3</v>
      </c>
      <c r="BH21">
        <v>6</v>
      </c>
      <c r="BI21">
        <v>1</v>
      </c>
      <c r="BJ21">
        <v>2</v>
      </c>
      <c r="BK21">
        <v>3</v>
      </c>
      <c r="BL21">
        <v>0</v>
      </c>
      <c r="BM21">
        <v>1</v>
      </c>
      <c r="BN21">
        <v>92</v>
      </c>
      <c r="BO21">
        <v>2</v>
      </c>
      <c r="BP21">
        <v>7</v>
      </c>
      <c r="BQ21">
        <v>0</v>
      </c>
      <c r="BR21">
        <v>2</v>
      </c>
      <c r="BS21">
        <v>1</v>
      </c>
      <c r="BT21">
        <v>2</v>
      </c>
    </row>
    <row r="22" spans="2:72" x14ac:dyDescent="0.25">
      <c r="AT22" t="s">
        <v>28</v>
      </c>
      <c r="AU22">
        <v>6</v>
      </c>
      <c r="AV22">
        <v>5</v>
      </c>
      <c r="AW22">
        <v>0</v>
      </c>
      <c r="AX22">
        <v>0</v>
      </c>
      <c r="AY22">
        <v>3</v>
      </c>
      <c r="AZ22">
        <v>7</v>
      </c>
      <c r="BA22">
        <v>1</v>
      </c>
      <c r="BB22">
        <v>1</v>
      </c>
      <c r="BC22">
        <v>7</v>
      </c>
      <c r="BD22">
        <v>2</v>
      </c>
      <c r="BE22">
        <v>4</v>
      </c>
      <c r="BF22">
        <v>0</v>
      </c>
      <c r="BG22">
        <v>1</v>
      </c>
      <c r="BH22">
        <v>5</v>
      </c>
      <c r="BI22">
        <v>4</v>
      </c>
      <c r="BJ22">
        <v>3</v>
      </c>
      <c r="BK22">
        <v>0</v>
      </c>
      <c r="BL22">
        <v>1</v>
      </c>
      <c r="BM22">
        <v>2</v>
      </c>
      <c r="BN22">
        <v>2</v>
      </c>
      <c r="BO22">
        <v>132</v>
      </c>
      <c r="BP22">
        <v>0</v>
      </c>
      <c r="BQ22">
        <v>4</v>
      </c>
      <c r="BR22">
        <v>1</v>
      </c>
      <c r="BS22">
        <v>2</v>
      </c>
      <c r="BT22">
        <v>24</v>
      </c>
    </row>
    <row r="23" spans="2:72" x14ac:dyDescent="0.25">
      <c r="AT23" t="s">
        <v>29</v>
      </c>
      <c r="AU23">
        <v>6</v>
      </c>
      <c r="AV23">
        <v>7</v>
      </c>
      <c r="AW23">
        <v>1</v>
      </c>
      <c r="AX23">
        <v>1</v>
      </c>
      <c r="AY23">
        <v>15</v>
      </c>
      <c r="AZ23">
        <v>3</v>
      </c>
      <c r="BA23">
        <v>4</v>
      </c>
      <c r="BB23">
        <v>6</v>
      </c>
      <c r="BC23">
        <v>1</v>
      </c>
      <c r="BD23">
        <v>4</v>
      </c>
      <c r="BE23">
        <v>0</v>
      </c>
      <c r="BF23">
        <v>3</v>
      </c>
      <c r="BG23">
        <v>4</v>
      </c>
      <c r="BH23">
        <v>3</v>
      </c>
      <c r="BI23">
        <v>0</v>
      </c>
      <c r="BJ23">
        <v>3</v>
      </c>
      <c r="BK23">
        <v>11</v>
      </c>
      <c r="BL23">
        <v>5</v>
      </c>
      <c r="BM23">
        <v>7</v>
      </c>
      <c r="BN23">
        <v>9</v>
      </c>
      <c r="BO23">
        <v>1</v>
      </c>
      <c r="BP23">
        <v>105</v>
      </c>
      <c r="BQ23">
        <v>2</v>
      </c>
      <c r="BR23">
        <v>6</v>
      </c>
      <c r="BS23">
        <v>5</v>
      </c>
      <c r="BT23">
        <v>4</v>
      </c>
    </row>
    <row r="24" spans="2:72" x14ac:dyDescent="0.25">
      <c r="AT24" t="s">
        <v>16</v>
      </c>
      <c r="AU24">
        <v>3</v>
      </c>
      <c r="AV24">
        <v>4</v>
      </c>
      <c r="AW24">
        <v>1</v>
      </c>
      <c r="AX24">
        <v>0</v>
      </c>
      <c r="AY24">
        <v>2</v>
      </c>
      <c r="AZ24">
        <v>1</v>
      </c>
      <c r="BA24">
        <v>15</v>
      </c>
      <c r="BB24">
        <v>0</v>
      </c>
      <c r="BC24">
        <v>0</v>
      </c>
      <c r="BD24">
        <v>1</v>
      </c>
      <c r="BE24">
        <v>0</v>
      </c>
      <c r="BF24">
        <v>5</v>
      </c>
      <c r="BG24">
        <v>1</v>
      </c>
      <c r="BH24">
        <v>2</v>
      </c>
      <c r="BI24">
        <v>0</v>
      </c>
      <c r="BJ24">
        <v>4</v>
      </c>
      <c r="BK24">
        <v>0</v>
      </c>
      <c r="BL24">
        <v>0</v>
      </c>
      <c r="BM24">
        <v>5</v>
      </c>
      <c r="BN24">
        <v>1</v>
      </c>
      <c r="BO24">
        <v>0</v>
      </c>
      <c r="BP24">
        <v>2</v>
      </c>
      <c r="BQ24">
        <v>114</v>
      </c>
      <c r="BR24">
        <v>3</v>
      </c>
      <c r="BS24">
        <v>2</v>
      </c>
      <c r="BT24">
        <v>0</v>
      </c>
    </row>
    <row r="25" spans="2:72" x14ac:dyDescent="0.25">
      <c r="AT25" t="s">
        <v>41</v>
      </c>
      <c r="AU25">
        <v>8</v>
      </c>
      <c r="AV25">
        <v>3</v>
      </c>
      <c r="AW25">
        <v>2</v>
      </c>
      <c r="AX25">
        <v>3</v>
      </c>
      <c r="AY25">
        <v>11</v>
      </c>
      <c r="AZ25">
        <v>1</v>
      </c>
      <c r="BA25">
        <v>5</v>
      </c>
      <c r="BB25">
        <v>3</v>
      </c>
      <c r="BC25">
        <v>0</v>
      </c>
      <c r="BD25">
        <v>4</v>
      </c>
      <c r="BE25">
        <v>0</v>
      </c>
      <c r="BF25">
        <v>4</v>
      </c>
      <c r="BG25">
        <v>7</v>
      </c>
      <c r="BH25">
        <v>1</v>
      </c>
      <c r="BI25">
        <v>1</v>
      </c>
      <c r="BJ25">
        <v>6</v>
      </c>
      <c r="BK25">
        <v>2</v>
      </c>
      <c r="BL25">
        <v>2</v>
      </c>
      <c r="BM25">
        <v>11</v>
      </c>
      <c r="BN25">
        <v>0</v>
      </c>
      <c r="BO25">
        <v>1</v>
      </c>
      <c r="BP25">
        <v>10</v>
      </c>
      <c r="BQ25">
        <v>0</v>
      </c>
      <c r="BR25">
        <v>87</v>
      </c>
      <c r="BS25">
        <v>15</v>
      </c>
      <c r="BT25">
        <v>1</v>
      </c>
    </row>
    <row r="26" spans="2:72" x14ac:dyDescent="0.25">
      <c r="AT26" t="s">
        <v>42</v>
      </c>
      <c r="AU26">
        <v>4</v>
      </c>
      <c r="AV26">
        <v>1</v>
      </c>
      <c r="AW26">
        <v>0</v>
      </c>
      <c r="AX26">
        <v>2</v>
      </c>
      <c r="AY26">
        <v>4</v>
      </c>
      <c r="AZ26">
        <v>1</v>
      </c>
      <c r="BA26">
        <v>3</v>
      </c>
      <c r="BB26">
        <v>0</v>
      </c>
      <c r="BC26">
        <v>0</v>
      </c>
      <c r="BD26">
        <v>2</v>
      </c>
      <c r="BE26">
        <v>0</v>
      </c>
      <c r="BF26">
        <v>8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2</v>
      </c>
      <c r="BM26">
        <v>7</v>
      </c>
      <c r="BN26">
        <v>2</v>
      </c>
      <c r="BO26">
        <v>0</v>
      </c>
      <c r="BP26">
        <v>6</v>
      </c>
      <c r="BQ26">
        <v>6</v>
      </c>
      <c r="BR26">
        <v>11</v>
      </c>
      <c r="BS26">
        <v>125</v>
      </c>
      <c r="BT26">
        <v>3</v>
      </c>
    </row>
    <row r="27" spans="2:72" x14ac:dyDescent="0.25">
      <c r="AT27" t="s">
        <v>30</v>
      </c>
      <c r="AU27">
        <v>1</v>
      </c>
      <c r="AV27">
        <v>4</v>
      </c>
      <c r="AW27">
        <v>1</v>
      </c>
      <c r="AX27">
        <v>2</v>
      </c>
      <c r="AY27">
        <v>2</v>
      </c>
      <c r="AZ27">
        <v>12</v>
      </c>
      <c r="BA27">
        <v>2</v>
      </c>
      <c r="BB27">
        <v>7</v>
      </c>
      <c r="BC27">
        <v>7</v>
      </c>
      <c r="BD27">
        <v>1</v>
      </c>
      <c r="BE27">
        <v>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5</v>
      </c>
      <c r="BL27">
        <v>5</v>
      </c>
      <c r="BM27">
        <v>2</v>
      </c>
      <c r="BN27">
        <v>4</v>
      </c>
      <c r="BO27">
        <v>15</v>
      </c>
      <c r="BP27">
        <v>2</v>
      </c>
      <c r="BQ27">
        <v>0</v>
      </c>
      <c r="BR27">
        <v>1</v>
      </c>
      <c r="BS27">
        <v>1</v>
      </c>
      <c r="BT27">
        <v>124</v>
      </c>
    </row>
    <row r="30" spans="2:72" x14ac:dyDescent="0.25">
      <c r="C30" t="s">
        <v>52</v>
      </c>
      <c r="D30" t="s">
        <v>53</v>
      </c>
      <c r="E30" t="s">
        <v>54</v>
      </c>
      <c r="F30" t="s">
        <v>55</v>
      </c>
      <c r="K30" t="s">
        <v>52</v>
      </c>
      <c r="L30" t="s">
        <v>53</v>
      </c>
      <c r="M30" t="s">
        <v>54</v>
      </c>
      <c r="N30" t="s">
        <v>55</v>
      </c>
    </row>
    <row r="31" spans="2:72" x14ac:dyDescent="0.25">
      <c r="B31" s="13" t="s">
        <v>48</v>
      </c>
      <c r="C31" s="13" t="s">
        <v>43</v>
      </c>
      <c r="D31" s="13" t="s">
        <v>44</v>
      </c>
      <c r="E31" s="13" t="s">
        <v>45</v>
      </c>
      <c r="J31" s="13" t="s">
        <v>49</v>
      </c>
      <c r="K31" s="13" t="s">
        <v>43</v>
      </c>
      <c r="L31" s="13" t="s">
        <v>44</v>
      </c>
      <c r="M31" s="13" t="s">
        <v>45</v>
      </c>
      <c r="T31" t="s">
        <v>52</v>
      </c>
      <c r="U31" t="s">
        <v>53</v>
      </c>
      <c r="V31" t="s">
        <v>54</v>
      </c>
      <c r="W31" t="s">
        <v>55</v>
      </c>
    </row>
    <row r="32" spans="2:72" x14ac:dyDescent="0.25">
      <c r="B32" s="13" t="s">
        <v>14</v>
      </c>
      <c r="C32" s="14">
        <v>0.96</v>
      </c>
      <c r="D32" s="14">
        <v>0.91</v>
      </c>
      <c r="E32" s="14">
        <v>0.93</v>
      </c>
      <c r="F32">
        <v>196</v>
      </c>
      <c r="J32" s="13" t="s">
        <v>14</v>
      </c>
      <c r="K32" s="14">
        <v>0.8</v>
      </c>
      <c r="L32" s="14">
        <v>0.92</v>
      </c>
      <c r="M32" s="14">
        <v>0.85</v>
      </c>
      <c r="N32">
        <v>192</v>
      </c>
      <c r="S32" s="15" t="s">
        <v>51</v>
      </c>
      <c r="T32" s="15" t="s">
        <v>43</v>
      </c>
      <c r="U32" s="15" t="s">
        <v>44</v>
      </c>
      <c r="V32" s="15" t="s">
        <v>45</v>
      </c>
    </row>
    <row r="33" spans="1:51" x14ac:dyDescent="0.25">
      <c r="B33" s="13" t="s">
        <v>15</v>
      </c>
      <c r="C33" s="14">
        <v>0.96</v>
      </c>
      <c r="D33" s="14">
        <v>0.96</v>
      </c>
      <c r="E33" s="14">
        <v>0.96</v>
      </c>
      <c r="F33">
        <v>220</v>
      </c>
      <c r="J33" s="13" t="s">
        <v>18</v>
      </c>
      <c r="K33" s="14">
        <v>0.95</v>
      </c>
      <c r="L33" s="14">
        <v>0.9</v>
      </c>
      <c r="M33" s="14">
        <v>0.92</v>
      </c>
      <c r="N33">
        <v>198</v>
      </c>
      <c r="S33" s="3" t="s">
        <v>23</v>
      </c>
      <c r="T33" s="4">
        <v>0.59</v>
      </c>
      <c r="U33" s="4">
        <v>0.65</v>
      </c>
      <c r="V33" s="4">
        <v>0.62</v>
      </c>
      <c r="W33">
        <v>175</v>
      </c>
      <c r="AV33" t="s">
        <v>52</v>
      </c>
      <c r="AW33" t="s">
        <v>53</v>
      </c>
      <c r="AX33" t="s">
        <v>54</v>
      </c>
      <c r="AY33" t="s">
        <v>55</v>
      </c>
    </row>
    <row r="34" spans="1:51" x14ac:dyDescent="0.25">
      <c r="B34" s="13" t="s">
        <v>16</v>
      </c>
      <c r="C34" s="14">
        <v>0.9</v>
      </c>
      <c r="D34" s="14">
        <v>0.95</v>
      </c>
      <c r="E34" s="14">
        <v>0.93</v>
      </c>
      <c r="F34">
        <v>187</v>
      </c>
      <c r="J34" s="13" t="s">
        <v>19</v>
      </c>
      <c r="K34" s="14">
        <v>0.81</v>
      </c>
      <c r="L34" s="14">
        <v>0.74</v>
      </c>
      <c r="M34" s="14">
        <v>0.77</v>
      </c>
      <c r="N34">
        <v>195</v>
      </c>
      <c r="S34" s="3" t="s">
        <v>24</v>
      </c>
      <c r="T34" s="4">
        <v>0.52</v>
      </c>
      <c r="U34" s="4">
        <v>0.47</v>
      </c>
      <c r="V34" s="4">
        <v>0.5</v>
      </c>
      <c r="W34">
        <v>217</v>
      </c>
      <c r="AU34" s="3" t="s">
        <v>50</v>
      </c>
      <c r="AV34" s="3" t="s">
        <v>43</v>
      </c>
      <c r="AW34" s="3" t="s">
        <v>44</v>
      </c>
      <c r="AX34" s="3" t="s">
        <v>45</v>
      </c>
    </row>
    <row r="35" spans="1:51" x14ac:dyDescent="0.25">
      <c r="B35" s="13" t="s">
        <v>46</v>
      </c>
      <c r="C35" s="14">
        <v>0.94</v>
      </c>
      <c r="D35" s="14">
        <v>0.94</v>
      </c>
      <c r="E35" s="14">
        <v>0.94</v>
      </c>
      <c r="J35" s="13" t="s">
        <v>15</v>
      </c>
      <c r="K35" s="14">
        <v>0.96</v>
      </c>
      <c r="L35" s="14">
        <v>0.96</v>
      </c>
      <c r="M35" s="14">
        <v>0.96</v>
      </c>
      <c r="N35">
        <v>215</v>
      </c>
      <c r="S35" s="3" t="s">
        <v>14</v>
      </c>
      <c r="T35" s="4">
        <v>0.83</v>
      </c>
      <c r="U35" s="4">
        <v>0.77</v>
      </c>
      <c r="V35" s="4">
        <v>0.8</v>
      </c>
      <c r="W35">
        <v>197</v>
      </c>
      <c r="AU35" s="3" t="s">
        <v>23</v>
      </c>
      <c r="AV35" s="4">
        <v>0.49</v>
      </c>
      <c r="AW35" s="4">
        <v>0.51</v>
      </c>
      <c r="AX35" s="4">
        <v>0.5</v>
      </c>
      <c r="AY35">
        <v>195</v>
      </c>
    </row>
    <row r="36" spans="1:51" x14ac:dyDescent="0.25">
      <c r="C36" s="12"/>
      <c r="D36" s="12"/>
      <c r="E36" s="12"/>
      <c r="J36" s="13" t="s">
        <v>20</v>
      </c>
      <c r="K36" s="14">
        <v>0.67</v>
      </c>
      <c r="L36" s="14">
        <v>0.68</v>
      </c>
      <c r="M36" s="14">
        <v>0.67</v>
      </c>
      <c r="N36">
        <v>189</v>
      </c>
      <c r="S36" s="3" t="s">
        <v>25</v>
      </c>
      <c r="T36" s="4">
        <v>0.52</v>
      </c>
      <c r="U36" s="4">
        <v>0.64</v>
      </c>
      <c r="V36" s="4">
        <v>0.57999999999999996</v>
      </c>
      <c r="W36">
        <v>177</v>
      </c>
      <c r="AU36" s="3" t="s">
        <v>24</v>
      </c>
      <c r="AV36" s="4">
        <v>0.36</v>
      </c>
      <c r="AW36" s="4">
        <v>0.4</v>
      </c>
      <c r="AX36" s="4">
        <v>0.38</v>
      </c>
      <c r="AY36">
        <v>187</v>
      </c>
    </row>
    <row r="37" spans="1:51" x14ac:dyDescent="0.25">
      <c r="A37" t="s">
        <v>59</v>
      </c>
      <c r="B37" t="s">
        <v>60</v>
      </c>
      <c r="C37" s="12"/>
      <c r="D37" s="12"/>
      <c r="E37" s="12">
        <v>0.94</v>
      </c>
      <c r="F37">
        <v>603</v>
      </c>
      <c r="J37" s="13" t="s">
        <v>21</v>
      </c>
      <c r="K37" s="14">
        <v>0.85</v>
      </c>
      <c r="L37" s="14">
        <v>0.84</v>
      </c>
      <c r="M37" s="14">
        <v>0.84</v>
      </c>
      <c r="N37">
        <v>203</v>
      </c>
      <c r="S37" s="3" t="s">
        <v>26</v>
      </c>
      <c r="T37" s="4">
        <v>0.74</v>
      </c>
      <c r="U37" s="4">
        <v>0.87</v>
      </c>
      <c r="V37" s="4">
        <v>0.8</v>
      </c>
      <c r="W37">
        <v>198</v>
      </c>
      <c r="AU37" s="3" t="s">
        <v>32</v>
      </c>
      <c r="AV37" s="4">
        <v>0.8</v>
      </c>
      <c r="AW37" s="4">
        <v>0.75</v>
      </c>
      <c r="AX37" s="4">
        <v>0.77</v>
      </c>
      <c r="AY37">
        <v>205</v>
      </c>
    </row>
    <row r="38" spans="1:51" x14ac:dyDescent="0.25">
      <c r="A38" t="s">
        <v>61</v>
      </c>
      <c r="B38" t="s">
        <v>62</v>
      </c>
      <c r="C38" s="12"/>
      <c r="D38" s="12"/>
      <c r="E38" s="12"/>
      <c r="F38">
        <v>603</v>
      </c>
      <c r="J38" s="13" t="s">
        <v>16</v>
      </c>
      <c r="K38" s="14">
        <v>0.82</v>
      </c>
      <c r="L38" s="14">
        <v>0.81</v>
      </c>
      <c r="M38" s="14">
        <v>0.81</v>
      </c>
      <c r="N38">
        <v>211</v>
      </c>
      <c r="S38" s="3" t="s">
        <v>18</v>
      </c>
      <c r="T38" s="4">
        <v>0.75</v>
      </c>
      <c r="U38" s="4">
        <v>0.87</v>
      </c>
      <c r="V38" s="4">
        <v>0.8</v>
      </c>
      <c r="W38">
        <v>188</v>
      </c>
      <c r="AU38" s="3" t="s">
        <v>14</v>
      </c>
      <c r="AV38" s="4">
        <v>0.77</v>
      </c>
      <c r="AW38" s="4">
        <v>0.76</v>
      </c>
      <c r="AX38" s="4">
        <v>0.76</v>
      </c>
      <c r="AY38">
        <v>194</v>
      </c>
    </row>
    <row r="39" spans="1:51" x14ac:dyDescent="0.25">
      <c r="A39" t="s">
        <v>63</v>
      </c>
      <c r="B39" t="s">
        <v>62</v>
      </c>
      <c r="C39" s="12">
        <v>0.94</v>
      </c>
      <c r="D39" s="12">
        <v>0.94</v>
      </c>
      <c r="E39" s="12">
        <v>0.94</v>
      </c>
      <c r="F39">
        <v>603</v>
      </c>
      <c r="J39" s="13" t="s">
        <v>46</v>
      </c>
      <c r="K39" s="14">
        <v>0.84</v>
      </c>
      <c r="L39" s="14">
        <v>0.83</v>
      </c>
      <c r="M39" s="14">
        <v>0.83</v>
      </c>
      <c r="S39" s="3" t="s">
        <v>19</v>
      </c>
      <c r="T39" s="4">
        <v>0.53</v>
      </c>
      <c r="U39" s="4">
        <v>0.43</v>
      </c>
      <c r="V39" s="4">
        <v>0.47</v>
      </c>
      <c r="W39">
        <v>206</v>
      </c>
      <c r="AU39" s="3" t="s">
        <v>33</v>
      </c>
      <c r="AV39" s="4">
        <v>0.47</v>
      </c>
      <c r="AW39" s="4">
        <v>0.47</v>
      </c>
      <c r="AX39" s="4">
        <v>0.47</v>
      </c>
      <c r="AY39">
        <v>217</v>
      </c>
    </row>
    <row r="40" spans="1:51" x14ac:dyDescent="0.25">
      <c r="I40" t="s">
        <v>59</v>
      </c>
      <c r="J40" t="s">
        <v>60</v>
      </c>
      <c r="K40" s="12"/>
      <c r="L40" s="12"/>
      <c r="M40" s="12">
        <v>0.84</v>
      </c>
      <c r="N40">
        <v>1403</v>
      </c>
      <c r="S40" s="3" t="s">
        <v>27</v>
      </c>
      <c r="T40" s="4">
        <v>0.63</v>
      </c>
      <c r="U40" s="4">
        <v>0.67</v>
      </c>
      <c r="V40" s="4">
        <v>0.65</v>
      </c>
      <c r="W40">
        <v>208</v>
      </c>
      <c r="AU40" s="3" t="s">
        <v>25</v>
      </c>
      <c r="AV40" s="4">
        <v>0.54</v>
      </c>
      <c r="AW40" s="4">
        <v>0.59</v>
      </c>
      <c r="AX40" s="4">
        <v>0.56999999999999995</v>
      </c>
      <c r="AY40">
        <v>196</v>
      </c>
    </row>
    <row r="41" spans="1:51" x14ac:dyDescent="0.25">
      <c r="I41" t="s">
        <v>61</v>
      </c>
      <c r="J41" t="s">
        <v>62</v>
      </c>
      <c r="N41">
        <v>1403</v>
      </c>
      <c r="S41" s="3" t="s">
        <v>15</v>
      </c>
      <c r="T41" s="4">
        <v>0.92</v>
      </c>
      <c r="U41" s="4">
        <v>0.94</v>
      </c>
      <c r="V41" s="4">
        <v>0.93</v>
      </c>
      <c r="W41">
        <v>192</v>
      </c>
      <c r="AU41" s="3" t="s">
        <v>34</v>
      </c>
      <c r="AV41" s="4">
        <v>0.64</v>
      </c>
      <c r="AW41" s="4">
        <v>0.56000000000000005</v>
      </c>
      <c r="AX41" s="4">
        <v>0.6</v>
      </c>
      <c r="AY41">
        <v>307</v>
      </c>
    </row>
    <row r="42" spans="1:51" x14ac:dyDescent="0.25">
      <c r="I42" t="s">
        <v>63</v>
      </c>
      <c r="J42" t="s">
        <v>62</v>
      </c>
      <c r="K42" s="12">
        <v>0.84</v>
      </c>
      <c r="L42" s="12">
        <v>0.84</v>
      </c>
      <c r="M42" s="12">
        <v>0.84</v>
      </c>
      <c r="N42">
        <v>1403</v>
      </c>
      <c r="S42" s="3" t="s">
        <v>20</v>
      </c>
      <c r="T42" s="4">
        <v>0.57999999999999996</v>
      </c>
      <c r="U42" s="4">
        <v>0.45</v>
      </c>
      <c r="V42" s="4">
        <v>0.51</v>
      </c>
      <c r="W42">
        <v>221</v>
      </c>
      <c r="AU42" s="3" t="s">
        <v>26</v>
      </c>
      <c r="AV42" s="4">
        <v>0.55000000000000004</v>
      </c>
      <c r="AW42" s="4">
        <v>0.67</v>
      </c>
      <c r="AX42" s="4">
        <v>0.6</v>
      </c>
      <c r="AY42">
        <v>188</v>
      </c>
    </row>
    <row r="43" spans="1:51" x14ac:dyDescent="0.25">
      <c r="S43" s="3" t="s">
        <v>21</v>
      </c>
      <c r="T43" s="4">
        <v>0.83</v>
      </c>
      <c r="U43" s="4">
        <v>0.79</v>
      </c>
      <c r="V43" s="4">
        <v>0.81</v>
      </c>
      <c r="W43">
        <v>200</v>
      </c>
      <c r="AU43" s="3" t="s">
        <v>18</v>
      </c>
      <c r="AV43" s="4">
        <v>0.81</v>
      </c>
      <c r="AW43" s="4">
        <v>0.74</v>
      </c>
      <c r="AX43" s="4">
        <v>0.77</v>
      </c>
      <c r="AY43">
        <v>216</v>
      </c>
    </row>
    <row r="44" spans="1:51" x14ac:dyDescent="0.25">
      <c r="S44" s="3" t="s">
        <v>28</v>
      </c>
      <c r="T44" s="4">
        <v>0.71</v>
      </c>
      <c r="U44" s="4">
        <v>0.65</v>
      </c>
      <c r="V44" s="4">
        <v>0.68</v>
      </c>
      <c r="W44">
        <v>206</v>
      </c>
      <c r="AU44" s="3" t="s">
        <v>35</v>
      </c>
      <c r="AV44" s="4">
        <v>0.21</v>
      </c>
      <c r="AW44" s="4">
        <v>0.17</v>
      </c>
      <c r="AX44" s="4">
        <v>0.19</v>
      </c>
      <c r="AY44">
        <v>207</v>
      </c>
    </row>
    <row r="45" spans="1:51" x14ac:dyDescent="0.25">
      <c r="S45" s="3" t="s">
        <v>29</v>
      </c>
      <c r="T45" s="4">
        <v>0.63</v>
      </c>
      <c r="U45" s="4">
        <v>0.7</v>
      </c>
      <c r="V45" s="4">
        <v>0.67</v>
      </c>
      <c r="W45">
        <v>183</v>
      </c>
      <c r="AU45" s="3" t="s">
        <v>19</v>
      </c>
      <c r="AV45" s="4">
        <v>0.41</v>
      </c>
      <c r="AW45" s="4">
        <v>0.35</v>
      </c>
      <c r="AX45" s="4">
        <v>0.38</v>
      </c>
      <c r="AY45">
        <v>194</v>
      </c>
    </row>
    <row r="46" spans="1:51" x14ac:dyDescent="0.25">
      <c r="S46" s="3" t="s">
        <v>16</v>
      </c>
      <c r="T46" s="4">
        <v>0.8</v>
      </c>
      <c r="U46" s="4">
        <v>0.79</v>
      </c>
      <c r="V46" s="4">
        <v>0.8</v>
      </c>
      <c r="W46">
        <v>230</v>
      </c>
      <c r="AU46" s="3" t="s">
        <v>36</v>
      </c>
      <c r="AV46" s="4">
        <v>0.6</v>
      </c>
      <c r="AW46" s="4">
        <v>0.57999999999999996</v>
      </c>
      <c r="AX46" s="4">
        <v>0.59</v>
      </c>
      <c r="AY46">
        <v>184</v>
      </c>
    </row>
    <row r="47" spans="1:51" x14ac:dyDescent="0.25">
      <c r="S47" s="3" t="s">
        <v>30</v>
      </c>
      <c r="T47" s="4">
        <v>0.63</v>
      </c>
      <c r="U47" s="4">
        <v>0.6</v>
      </c>
      <c r="V47" s="4">
        <v>0.61</v>
      </c>
      <c r="W47">
        <v>205</v>
      </c>
      <c r="AU47" s="3" t="s">
        <v>37</v>
      </c>
      <c r="AV47" s="4">
        <v>0.65</v>
      </c>
      <c r="AW47" s="4">
        <v>0.59</v>
      </c>
      <c r="AX47" s="4">
        <v>0.62</v>
      </c>
      <c r="AY47">
        <v>202</v>
      </c>
    </row>
    <row r="48" spans="1:51" x14ac:dyDescent="0.25">
      <c r="S48" s="3" t="s">
        <v>46</v>
      </c>
      <c r="T48" s="4">
        <v>0.68</v>
      </c>
      <c r="U48" s="4">
        <v>0.69</v>
      </c>
      <c r="V48" s="4">
        <v>0.68</v>
      </c>
      <c r="AU48" s="3" t="s">
        <v>27</v>
      </c>
      <c r="AV48" s="4">
        <v>0.56999999999999995</v>
      </c>
      <c r="AW48" s="4">
        <v>0.65</v>
      </c>
      <c r="AX48" s="4">
        <v>0.61</v>
      </c>
      <c r="AY48">
        <v>219</v>
      </c>
    </row>
    <row r="49" spans="19:51" x14ac:dyDescent="0.25">
      <c r="S49" t="s">
        <v>56</v>
      </c>
      <c r="V49">
        <v>0.68</v>
      </c>
      <c r="W49">
        <v>3003</v>
      </c>
      <c r="AU49" s="3" t="s">
        <v>15</v>
      </c>
      <c r="AV49" s="4">
        <v>0.89</v>
      </c>
      <c r="AW49" s="4">
        <v>0.92</v>
      </c>
      <c r="AX49" s="4">
        <v>0.9</v>
      </c>
      <c r="AY49">
        <v>223</v>
      </c>
    </row>
    <row r="50" spans="19:51" x14ac:dyDescent="0.25">
      <c r="S50" t="s">
        <v>57</v>
      </c>
      <c r="W50">
        <v>3003</v>
      </c>
      <c r="AU50" s="3" t="s">
        <v>20</v>
      </c>
      <c r="AV50" s="4">
        <v>0.49</v>
      </c>
      <c r="AW50" s="4">
        <v>0.37</v>
      </c>
      <c r="AX50" s="4">
        <v>0.42</v>
      </c>
      <c r="AY50">
        <v>191</v>
      </c>
    </row>
    <row r="51" spans="19:51" x14ac:dyDescent="0.25">
      <c r="S51" t="s">
        <v>58</v>
      </c>
      <c r="T51">
        <v>0.68</v>
      </c>
      <c r="U51">
        <v>0.68</v>
      </c>
      <c r="V51">
        <v>0.68</v>
      </c>
      <c r="W51">
        <v>3003</v>
      </c>
      <c r="AU51" s="3" t="s">
        <v>38</v>
      </c>
      <c r="AV51" s="4">
        <v>0.61</v>
      </c>
      <c r="AW51" s="4">
        <v>0.5</v>
      </c>
      <c r="AX51" s="4">
        <v>0.55000000000000004</v>
      </c>
      <c r="AY51">
        <v>201</v>
      </c>
    </row>
    <row r="52" spans="19:51" x14ac:dyDescent="0.25">
      <c r="AU52" s="3" t="s">
        <v>39</v>
      </c>
      <c r="AV52" s="4">
        <v>0.64</v>
      </c>
      <c r="AW52" s="4">
        <v>0.56000000000000005</v>
      </c>
      <c r="AX52" s="4">
        <v>0.6</v>
      </c>
      <c r="AY52">
        <v>215</v>
      </c>
    </row>
    <row r="53" spans="19:51" x14ac:dyDescent="0.25">
      <c r="AU53" s="3" t="s">
        <v>21</v>
      </c>
      <c r="AV53" s="4">
        <v>0.59</v>
      </c>
      <c r="AW53" s="4">
        <v>0.64</v>
      </c>
      <c r="AX53" s="4">
        <v>0.61</v>
      </c>
      <c r="AY53">
        <v>191</v>
      </c>
    </row>
    <row r="54" spans="19:51" x14ac:dyDescent="0.25">
      <c r="AU54" s="3" t="s">
        <v>40</v>
      </c>
      <c r="AV54" s="4">
        <v>0.45</v>
      </c>
      <c r="AW54" s="4">
        <v>0.46</v>
      </c>
      <c r="AX54" s="4">
        <v>0.46</v>
      </c>
      <c r="AY54">
        <v>198</v>
      </c>
    </row>
    <row r="55" spans="19:51" x14ac:dyDescent="0.25">
      <c r="AU55" s="3" t="s">
        <v>28</v>
      </c>
      <c r="AV55" s="4">
        <v>0.65</v>
      </c>
      <c r="AW55" s="4">
        <v>0.61</v>
      </c>
      <c r="AX55" s="4">
        <v>0.63</v>
      </c>
      <c r="AY55">
        <v>217</v>
      </c>
    </row>
    <row r="56" spans="19:51" x14ac:dyDescent="0.25">
      <c r="AU56" s="3" t="s">
        <v>29</v>
      </c>
      <c r="AV56" s="4">
        <v>0.47</v>
      </c>
      <c r="AW56" s="4">
        <v>0.49</v>
      </c>
      <c r="AX56" s="4">
        <v>0.48</v>
      </c>
      <c r="AY56">
        <v>216</v>
      </c>
    </row>
    <row r="57" spans="19:51" x14ac:dyDescent="0.25">
      <c r="AU57" s="3" t="s">
        <v>16</v>
      </c>
      <c r="AV57" s="4">
        <v>0.5</v>
      </c>
      <c r="AW57" s="4">
        <v>0.69</v>
      </c>
      <c r="AX57" s="4">
        <v>0.57999999999999996</v>
      </c>
      <c r="AY57">
        <v>166</v>
      </c>
    </row>
    <row r="58" spans="19:51" x14ac:dyDescent="0.25">
      <c r="AU58" s="3" t="s">
        <v>41</v>
      </c>
      <c r="AV58" s="4">
        <v>0.48</v>
      </c>
      <c r="AW58" s="4">
        <v>0.46</v>
      </c>
      <c r="AX58" s="4">
        <v>0.47</v>
      </c>
      <c r="AY58">
        <v>188</v>
      </c>
    </row>
    <row r="59" spans="19:51" x14ac:dyDescent="0.25">
      <c r="AU59" s="3" t="s">
        <v>42</v>
      </c>
      <c r="AV59" s="4">
        <v>0.49</v>
      </c>
      <c r="AW59" s="4">
        <v>0.65</v>
      </c>
      <c r="AX59" s="4">
        <v>0.56000000000000005</v>
      </c>
      <c r="AY59">
        <v>191</v>
      </c>
    </row>
    <row r="60" spans="19:51" x14ac:dyDescent="0.25">
      <c r="AU60" s="3" t="s">
        <v>30</v>
      </c>
      <c r="AV60" s="4">
        <v>0.56000000000000005</v>
      </c>
      <c r="AW60" s="4">
        <v>0.62</v>
      </c>
      <c r="AX60" s="4">
        <v>0.57999999999999996</v>
      </c>
      <c r="AY60">
        <v>201</v>
      </c>
    </row>
    <row r="61" spans="19:51" x14ac:dyDescent="0.25">
      <c r="AU61" s="3" t="s">
        <v>46</v>
      </c>
      <c r="AV61" s="4">
        <v>0.56999999999999995</v>
      </c>
      <c r="AW61" s="4">
        <v>0.56999999999999995</v>
      </c>
      <c r="AX61" s="4">
        <v>0.56000000000000005</v>
      </c>
    </row>
    <row r="62" spans="19:51" x14ac:dyDescent="0.25">
      <c r="AU62" t="s">
        <v>56</v>
      </c>
      <c r="AV62" s="12"/>
      <c r="AW62" s="12"/>
      <c r="AX62" s="12">
        <v>0.56999999999999995</v>
      </c>
      <c r="AY62">
        <v>5309</v>
      </c>
    </row>
    <row r="63" spans="19:51" x14ac:dyDescent="0.25">
      <c r="AU63" t="s">
        <v>57</v>
      </c>
      <c r="AV63" s="12"/>
      <c r="AW63" s="12"/>
      <c r="AX63" s="12"/>
      <c r="AY63">
        <v>5309</v>
      </c>
    </row>
    <row r="64" spans="19:51" x14ac:dyDescent="0.25">
      <c r="AU64" t="s">
        <v>58</v>
      </c>
      <c r="AV64" s="12">
        <v>0.56999999999999995</v>
      </c>
      <c r="AW64" s="12">
        <v>0.56999999999999995</v>
      </c>
      <c r="AX64" s="12">
        <v>0.56999999999999995</v>
      </c>
      <c r="AY64">
        <v>5309</v>
      </c>
    </row>
  </sheetData>
  <conditionalFormatting sqref="AX35:AX6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:V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B59F-2935-48BC-ADE5-A48654601251}">
  <dimension ref="A1:BM56"/>
  <sheetViews>
    <sheetView zoomScaleNormal="100" workbookViewId="0">
      <selection activeCell="C10" sqref="C10"/>
    </sheetView>
  </sheetViews>
  <sheetFormatPr baseColWidth="10" defaultRowHeight="15" x14ac:dyDescent="0.25"/>
  <cols>
    <col min="2" max="9" width="11.42578125" customWidth="1"/>
    <col min="38" max="53" width="11.42578125" customWidth="1"/>
  </cols>
  <sheetData>
    <row r="1" spans="1:59" x14ac:dyDescent="0.25">
      <c r="A1" t="s">
        <v>31</v>
      </c>
      <c r="B1" t="s">
        <v>23</v>
      </c>
      <c r="C1" t="s">
        <v>24</v>
      </c>
      <c r="D1" t="s">
        <v>32</v>
      </c>
      <c r="E1" t="s">
        <v>14</v>
      </c>
      <c r="F1" t="s">
        <v>33</v>
      </c>
      <c r="G1" t="s">
        <v>25</v>
      </c>
      <c r="H1" t="s">
        <v>34</v>
      </c>
      <c r="I1" t="s">
        <v>26</v>
      </c>
      <c r="J1" t="s">
        <v>18</v>
      </c>
      <c r="K1" t="s">
        <v>35</v>
      </c>
      <c r="L1" t="s">
        <v>19</v>
      </c>
      <c r="M1" t="s">
        <v>36</v>
      </c>
      <c r="N1" t="s">
        <v>37</v>
      </c>
      <c r="O1" t="s">
        <v>27</v>
      </c>
      <c r="P1" t="s">
        <v>15</v>
      </c>
      <c r="Q1" t="s">
        <v>20</v>
      </c>
      <c r="R1" t="s">
        <v>38</v>
      </c>
      <c r="S1" t="s">
        <v>39</v>
      </c>
      <c r="T1" t="s">
        <v>21</v>
      </c>
      <c r="U1" t="s">
        <v>40</v>
      </c>
      <c r="V1" t="s">
        <v>28</v>
      </c>
      <c r="W1" t="s">
        <v>29</v>
      </c>
      <c r="X1" t="s">
        <v>16</v>
      </c>
      <c r="Y1" t="s">
        <v>41</v>
      </c>
      <c r="Z1" t="s">
        <v>42</v>
      </c>
      <c r="AA1" t="s">
        <v>30</v>
      </c>
      <c r="AF1" t="s">
        <v>31</v>
      </c>
      <c r="AG1" t="s">
        <v>23</v>
      </c>
      <c r="AH1" t="s">
        <v>24</v>
      </c>
      <c r="AI1" t="s">
        <v>32</v>
      </c>
      <c r="AJ1" t="s">
        <v>14</v>
      </c>
      <c r="AK1" t="s">
        <v>33</v>
      </c>
      <c r="AL1" t="s">
        <v>25</v>
      </c>
      <c r="AM1" t="s">
        <v>34</v>
      </c>
      <c r="AN1" t="s">
        <v>26</v>
      </c>
      <c r="AO1" t="s">
        <v>18</v>
      </c>
      <c r="AP1" t="s">
        <v>35</v>
      </c>
      <c r="AQ1" t="s">
        <v>19</v>
      </c>
      <c r="AR1" t="s">
        <v>36</v>
      </c>
      <c r="AS1" t="s">
        <v>37</v>
      </c>
      <c r="AT1" t="s">
        <v>27</v>
      </c>
      <c r="AU1" t="s">
        <v>15</v>
      </c>
      <c r="AV1" t="s">
        <v>20</v>
      </c>
      <c r="AW1" t="s">
        <v>38</v>
      </c>
      <c r="AX1" t="s">
        <v>39</v>
      </c>
      <c r="AY1" t="s">
        <v>21</v>
      </c>
      <c r="AZ1" t="s">
        <v>40</v>
      </c>
      <c r="BA1" t="s">
        <v>28</v>
      </c>
      <c r="BB1" t="s">
        <v>29</v>
      </c>
      <c r="BC1" t="s">
        <v>16</v>
      </c>
      <c r="BD1" t="s">
        <v>41</v>
      </c>
      <c r="BE1" t="s">
        <v>42</v>
      </c>
      <c r="BF1" t="s">
        <v>30</v>
      </c>
    </row>
    <row r="2" spans="1:59" x14ac:dyDescent="0.25">
      <c r="A2" t="s">
        <v>23</v>
      </c>
      <c r="B2">
        <v>93</v>
      </c>
      <c r="C2">
        <v>4</v>
      </c>
      <c r="D2">
        <v>2</v>
      </c>
      <c r="E2">
        <v>8</v>
      </c>
      <c r="F2">
        <v>6</v>
      </c>
      <c r="G2">
        <v>4</v>
      </c>
      <c r="H2">
        <v>2</v>
      </c>
      <c r="I2">
        <v>3</v>
      </c>
      <c r="J2">
        <v>0</v>
      </c>
      <c r="K2">
        <v>9</v>
      </c>
      <c r="L2">
        <v>4</v>
      </c>
      <c r="M2">
        <v>5</v>
      </c>
      <c r="N2">
        <v>7</v>
      </c>
      <c r="O2">
        <v>1</v>
      </c>
      <c r="P2">
        <v>1</v>
      </c>
      <c r="Q2">
        <v>7</v>
      </c>
      <c r="R2">
        <v>1</v>
      </c>
      <c r="S2">
        <v>3</v>
      </c>
      <c r="T2">
        <v>1</v>
      </c>
      <c r="U2">
        <v>1</v>
      </c>
      <c r="V2">
        <v>4</v>
      </c>
      <c r="W2">
        <v>7</v>
      </c>
      <c r="X2">
        <v>2</v>
      </c>
      <c r="Y2">
        <v>8</v>
      </c>
      <c r="Z2">
        <v>11</v>
      </c>
      <c r="AA2">
        <v>1</v>
      </c>
      <c r="AF2" t="s">
        <v>23</v>
      </c>
      <c r="AG2">
        <v>93</v>
      </c>
      <c r="AH2">
        <v>4</v>
      </c>
      <c r="AI2">
        <v>2</v>
      </c>
      <c r="AJ2">
        <v>8</v>
      </c>
      <c r="AK2">
        <v>6</v>
      </c>
      <c r="AL2">
        <v>4</v>
      </c>
      <c r="AM2">
        <v>2</v>
      </c>
      <c r="AN2">
        <v>3</v>
      </c>
      <c r="AO2">
        <v>0</v>
      </c>
      <c r="AP2">
        <v>9</v>
      </c>
      <c r="AQ2">
        <v>4</v>
      </c>
      <c r="AR2">
        <v>5</v>
      </c>
      <c r="AS2">
        <v>7</v>
      </c>
      <c r="AT2">
        <v>1</v>
      </c>
      <c r="AU2">
        <v>1</v>
      </c>
      <c r="AV2">
        <v>7</v>
      </c>
      <c r="AW2">
        <v>1</v>
      </c>
      <c r="AX2">
        <v>3</v>
      </c>
      <c r="AY2">
        <v>1</v>
      </c>
      <c r="AZ2">
        <v>1</v>
      </c>
      <c r="BA2">
        <v>4</v>
      </c>
      <c r="BB2">
        <v>7</v>
      </c>
      <c r="BC2">
        <v>2</v>
      </c>
      <c r="BD2">
        <v>8</v>
      </c>
      <c r="BE2">
        <v>11</v>
      </c>
      <c r="BF2">
        <v>1</v>
      </c>
      <c r="BG2">
        <f t="shared" ref="BG2:BG27" si="0">SUM(AG2:BF2)</f>
        <v>195</v>
      </c>
    </row>
    <row r="3" spans="1:59" x14ac:dyDescent="0.25">
      <c r="A3" t="s">
        <v>24</v>
      </c>
      <c r="B3">
        <v>7</v>
      </c>
      <c r="C3">
        <v>62</v>
      </c>
      <c r="D3">
        <v>1</v>
      </c>
      <c r="E3">
        <v>3</v>
      </c>
      <c r="F3">
        <v>7</v>
      </c>
      <c r="G3">
        <v>5</v>
      </c>
      <c r="H3">
        <v>3</v>
      </c>
      <c r="I3">
        <v>1</v>
      </c>
      <c r="J3">
        <v>0</v>
      </c>
      <c r="K3">
        <v>12</v>
      </c>
      <c r="L3">
        <v>21</v>
      </c>
      <c r="M3">
        <v>1</v>
      </c>
      <c r="N3">
        <v>3</v>
      </c>
      <c r="O3">
        <v>15</v>
      </c>
      <c r="P3">
        <v>1</v>
      </c>
      <c r="Q3">
        <v>4</v>
      </c>
      <c r="R3">
        <v>1</v>
      </c>
      <c r="S3">
        <v>0</v>
      </c>
      <c r="T3">
        <v>1</v>
      </c>
      <c r="U3">
        <v>19</v>
      </c>
      <c r="V3">
        <v>4</v>
      </c>
      <c r="W3">
        <v>5</v>
      </c>
      <c r="X3">
        <v>1</v>
      </c>
      <c r="Y3">
        <v>6</v>
      </c>
      <c r="Z3">
        <v>2</v>
      </c>
      <c r="AA3">
        <v>2</v>
      </c>
      <c r="AF3" t="s">
        <v>24</v>
      </c>
      <c r="AG3">
        <v>7</v>
      </c>
      <c r="AH3">
        <f>62+29+20</f>
        <v>111</v>
      </c>
      <c r="AI3">
        <v>1</v>
      </c>
      <c r="AJ3">
        <v>3</v>
      </c>
      <c r="AK3">
        <v>7</v>
      </c>
      <c r="AL3">
        <v>5</v>
      </c>
      <c r="AM3">
        <v>3</v>
      </c>
      <c r="AN3">
        <v>1</v>
      </c>
      <c r="AO3">
        <v>0</v>
      </c>
      <c r="AP3">
        <v>0</v>
      </c>
      <c r="AQ3">
        <v>21</v>
      </c>
      <c r="AR3">
        <v>1</v>
      </c>
      <c r="AS3">
        <v>3</v>
      </c>
      <c r="AT3">
        <v>15</v>
      </c>
      <c r="AU3">
        <v>1</v>
      </c>
      <c r="AV3">
        <v>4</v>
      </c>
      <c r="AW3">
        <v>1</v>
      </c>
      <c r="AX3">
        <v>0</v>
      </c>
      <c r="AY3">
        <v>1</v>
      </c>
      <c r="AZ3">
        <v>0</v>
      </c>
      <c r="BA3">
        <v>4</v>
      </c>
      <c r="BB3">
        <v>5</v>
      </c>
      <c r="BC3">
        <v>1</v>
      </c>
      <c r="BD3">
        <v>6</v>
      </c>
      <c r="BE3">
        <v>2</v>
      </c>
      <c r="BF3">
        <v>2</v>
      </c>
      <c r="BG3">
        <f t="shared" si="0"/>
        <v>205</v>
      </c>
    </row>
    <row r="4" spans="1:59" x14ac:dyDescent="0.25">
      <c r="A4" t="s">
        <v>32</v>
      </c>
      <c r="B4">
        <v>0</v>
      </c>
      <c r="C4">
        <v>0</v>
      </c>
      <c r="D4">
        <v>149</v>
      </c>
      <c r="E4">
        <v>3</v>
      </c>
      <c r="F4">
        <v>8</v>
      </c>
      <c r="G4">
        <v>0</v>
      </c>
      <c r="H4">
        <v>2</v>
      </c>
      <c r="I4">
        <v>0</v>
      </c>
      <c r="J4">
        <v>0</v>
      </c>
      <c r="K4">
        <v>2</v>
      </c>
      <c r="L4">
        <v>2</v>
      </c>
      <c r="M4">
        <v>5</v>
      </c>
      <c r="N4">
        <v>7</v>
      </c>
      <c r="O4">
        <v>1</v>
      </c>
      <c r="P4">
        <v>0</v>
      </c>
      <c r="Q4">
        <v>0</v>
      </c>
      <c r="R4">
        <v>0</v>
      </c>
      <c r="S4">
        <v>1</v>
      </c>
      <c r="T4">
        <v>9</v>
      </c>
      <c r="U4">
        <v>0</v>
      </c>
      <c r="V4">
        <v>0</v>
      </c>
      <c r="W4">
        <v>1</v>
      </c>
      <c r="X4">
        <v>5</v>
      </c>
      <c r="Y4">
        <v>5</v>
      </c>
      <c r="Z4">
        <v>5</v>
      </c>
      <c r="AA4">
        <v>0</v>
      </c>
      <c r="AF4" t="s">
        <v>32</v>
      </c>
      <c r="AG4">
        <v>0</v>
      </c>
      <c r="AH4">
        <v>0</v>
      </c>
      <c r="AI4">
        <v>149</v>
      </c>
      <c r="AJ4">
        <v>3</v>
      </c>
      <c r="AK4">
        <v>8</v>
      </c>
      <c r="AL4">
        <v>0</v>
      </c>
      <c r="AM4">
        <v>2</v>
      </c>
      <c r="AN4">
        <v>0</v>
      </c>
      <c r="AO4">
        <v>0</v>
      </c>
      <c r="AP4">
        <v>2</v>
      </c>
      <c r="AQ4">
        <v>2</v>
      </c>
      <c r="AR4">
        <v>5</v>
      </c>
      <c r="AS4">
        <v>7</v>
      </c>
      <c r="AT4">
        <v>1</v>
      </c>
      <c r="AU4">
        <v>0</v>
      </c>
      <c r="AV4">
        <v>0</v>
      </c>
      <c r="AW4">
        <v>0</v>
      </c>
      <c r="AX4">
        <v>1</v>
      </c>
      <c r="AY4">
        <v>9</v>
      </c>
      <c r="AZ4">
        <v>0</v>
      </c>
      <c r="BA4">
        <v>0</v>
      </c>
      <c r="BB4">
        <v>1</v>
      </c>
      <c r="BC4">
        <v>5</v>
      </c>
      <c r="BD4">
        <v>5</v>
      </c>
      <c r="BE4">
        <v>5</v>
      </c>
      <c r="BF4">
        <v>0</v>
      </c>
      <c r="BG4">
        <f t="shared" si="0"/>
        <v>205</v>
      </c>
    </row>
    <row r="5" spans="1:59" x14ac:dyDescent="0.25">
      <c r="A5" t="s">
        <v>14</v>
      </c>
      <c r="B5">
        <v>3</v>
      </c>
      <c r="C5">
        <v>1</v>
      </c>
      <c r="D5">
        <v>4</v>
      </c>
      <c r="E5">
        <v>162</v>
      </c>
      <c r="F5">
        <v>1</v>
      </c>
      <c r="G5">
        <v>1</v>
      </c>
      <c r="H5">
        <v>3</v>
      </c>
      <c r="I5">
        <v>0</v>
      </c>
      <c r="J5">
        <v>1</v>
      </c>
      <c r="K5">
        <v>3</v>
      </c>
      <c r="L5">
        <v>1</v>
      </c>
      <c r="M5">
        <v>2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4</v>
      </c>
      <c r="AA5">
        <v>3</v>
      </c>
      <c r="AF5" t="s">
        <v>14</v>
      </c>
      <c r="AG5">
        <v>3</v>
      </c>
      <c r="AH5">
        <v>1</v>
      </c>
      <c r="AI5">
        <v>4</v>
      </c>
      <c r="AJ5">
        <v>162</v>
      </c>
      <c r="AK5">
        <v>1</v>
      </c>
      <c r="AL5">
        <v>1</v>
      </c>
      <c r="AM5">
        <v>3</v>
      </c>
      <c r="AN5">
        <v>0</v>
      </c>
      <c r="AO5">
        <v>1</v>
      </c>
      <c r="AP5">
        <v>3</v>
      </c>
      <c r="AQ5">
        <v>1</v>
      </c>
      <c r="AR5">
        <v>2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1</v>
      </c>
      <c r="BC5">
        <v>1</v>
      </c>
      <c r="BD5">
        <v>0</v>
      </c>
      <c r="BE5">
        <v>4</v>
      </c>
      <c r="BF5">
        <v>3</v>
      </c>
      <c r="BG5">
        <f t="shared" si="0"/>
        <v>194</v>
      </c>
    </row>
    <row r="6" spans="1:59" x14ac:dyDescent="0.25">
      <c r="A6" t="s">
        <v>33</v>
      </c>
      <c r="B6">
        <v>7</v>
      </c>
      <c r="C6">
        <v>6</v>
      </c>
      <c r="D6">
        <v>7</v>
      </c>
      <c r="E6">
        <v>1</v>
      </c>
      <c r="F6">
        <v>93</v>
      </c>
      <c r="G6">
        <v>11</v>
      </c>
      <c r="H6">
        <v>6</v>
      </c>
      <c r="I6">
        <v>2</v>
      </c>
      <c r="J6">
        <v>3</v>
      </c>
      <c r="K6">
        <v>5</v>
      </c>
      <c r="L6">
        <v>2</v>
      </c>
      <c r="M6">
        <v>4</v>
      </c>
      <c r="N6">
        <v>9</v>
      </c>
      <c r="O6">
        <v>5</v>
      </c>
      <c r="P6">
        <v>1</v>
      </c>
      <c r="Q6">
        <v>7</v>
      </c>
      <c r="R6">
        <v>0</v>
      </c>
      <c r="S6">
        <v>3</v>
      </c>
      <c r="T6">
        <v>2</v>
      </c>
      <c r="U6">
        <v>8</v>
      </c>
      <c r="V6">
        <v>2</v>
      </c>
      <c r="W6">
        <v>13</v>
      </c>
      <c r="X6">
        <v>0</v>
      </c>
      <c r="Y6">
        <v>10</v>
      </c>
      <c r="Z6">
        <v>8</v>
      </c>
      <c r="AA6">
        <v>2</v>
      </c>
      <c r="AF6" t="s">
        <v>33</v>
      </c>
      <c r="AG6">
        <v>7</v>
      </c>
      <c r="AH6">
        <v>6</v>
      </c>
      <c r="AI6">
        <v>7</v>
      </c>
      <c r="AJ6">
        <v>1</v>
      </c>
      <c r="AK6">
        <f>93+7+8</f>
        <v>108</v>
      </c>
      <c r="AL6">
        <v>11</v>
      </c>
      <c r="AM6">
        <v>6</v>
      </c>
      <c r="AN6">
        <v>2</v>
      </c>
      <c r="AO6">
        <v>3</v>
      </c>
      <c r="AP6">
        <v>5</v>
      </c>
      <c r="AQ6">
        <v>2</v>
      </c>
      <c r="AR6">
        <v>4</v>
      </c>
      <c r="AS6">
        <v>9</v>
      </c>
      <c r="AT6">
        <v>5</v>
      </c>
      <c r="AU6">
        <v>1</v>
      </c>
      <c r="AV6">
        <v>7</v>
      </c>
      <c r="AW6">
        <v>0</v>
      </c>
      <c r="AX6">
        <v>3</v>
      </c>
      <c r="AY6">
        <v>2</v>
      </c>
      <c r="AZ6">
        <v>8</v>
      </c>
      <c r="BA6">
        <v>2</v>
      </c>
      <c r="BB6">
        <v>0</v>
      </c>
      <c r="BC6">
        <v>0</v>
      </c>
      <c r="BD6">
        <v>0</v>
      </c>
      <c r="BE6">
        <v>8</v>
      </c>
      <c r="BF6">
        <v>2</v>
      </c>
      <c r="BG6">
        <f t="shared" si="0"/>
        <v>209</v>
      </c>
    </row>
    <row r="7" spans="1:59" x14ac:dyDescent="0.25">
      <c r="A7" t="s">
        <v>25</v>
      </c>
      <c r="B7">
        <v>1</v>
      </c>
      <c r="C7">
        <v>7</v>
      </c>
      <c r="D7">
        <v>0</v>
      </c>
      <c r="E7">
        <v>0</v>
      </c>
      <c r="F7">
        <v>3</v>
      </c>
      <c r="G7">
        <v>106</v>
      </c>
      <c r="H7">
        <v>3</v>
      </c>
      <c r="I7">
        <v>3</v>
      </c>
      <c r="J7">
        <v>0</v>
      </c>
      <c r="K7">
        <v>3</v>
      </c>
      <c r="L7">
        <v>10</v>
      </c>
      <c r="M7">
        <v>2</v>
      </c>
      <c r="N7">
        <v>4</v>
      </c>
      <c r="O7">
        <v>13</v>
      </c>
      <c r="P7">
        <v>0</v>
      </c>
      <c r="Q7">
        <v>4</v>
      </c>
      <c r="R7">
        <v>3</v>
      </c>
      <c r="S7">
        <v>3</v>
      </c>
      <c r="T7">
        <v>1</v>
      </c>
      <c r="U7">
        <v>11</v>
      </c>
      <c r="V7">
        <v>7</v>
      </c>
      <c r="W7">
        <v>5</v>
      </c>
      <c r="X7">
        <v>2</v>
      </c>
      <c r="Y7">
        <v>0</v>
      </c>
      <c r="Z7">
        <v>2</v>
      </c>
      <c r="AA7">
        <v>3</v>
      </c>
      <c r="AF7" t="s">
        <v>25</v>
      </c>
      <c r="AG7">
        <v>1</v>
      </c>
      <c r="AH7">
        <v>7</v>
      </c>
      <c r="AI7">
        <v>0</v>
      </c>
      <c r="AJ7">
        <v>0</v>
      </c>
      <c r="AK7">
        <v>3</v>
      </c>
      <c r="AL7">
        <v>106</v>
      </c>
      <c r="AM7">
        <v>3</v>
      </c>
      <c r="AN7">
        <v>3</v>
      </c>
      <c r="AO7">
        <v>0</v>
      </c>
      <c r="AP7">
        <v>3</v>
      </c>
      <c r="AQ7">
        <v>10</v>
      </c>
      <c r="AR7">
        <v>2</v>
      </c>
      <c r="AS7">
        <v>4</v>
      </c>
      <c r="AT7">
        <v>13</v>
      </c>
      <c r="AU7">
        <v>0</v>
      </c>
      <c r="AV7">
        <v>4</v>
      </c>
      <c r="AW7">
        <v>3</v>
      </c>
      <c r="AX7">
        <v>3</v>
      </c>
      <c r="AY7">
        <v>1</v>
      </c>
      <c r="AZ7">
        <v>11</v>
      </c>
      <c r="BA7">
        <v>7</v>
      </c>
      <c r="BB7">
        <v>5</v>
      </c>
      <c r="BC7">
        <v>2</v>
      </c>
      <c r="BD7">
        <v>0</v>
      </c>
      <c r="BE7">
        <v>2</v>
      </c>
      <c r="BF7">
        <v>3</v>
      </c>
      <c r="BG7">
        <f t="shared" si="0"/>
        <v>196</v>
      </c>
    </row>
    <row r="8" spans="1:59" x14ac:dyDescent="0.25">
      <c r="A8" t="s">
        <v>34</v>
      </c>
      <c r="B8">
        <v>3</v>
      </c>
      <c r="C8">
        <v>7</v>
      </c>
      <c r="D8">
        <v>2</v>
      </c>
      <c r="E8">
        <v>2</v>
      </c>
      <c r="F8">
        <v>4</v>
      </c>
      <c r="G8">
        <v>1</v>
      </c>
      <c r="H8">
        <v>177</v>
      </c>
      <c r="I8">
        <v>0</v>
      </c>
      <c r="J8">
        <v>3</v>
      </c>
      <c r="K8">
        <v>13</v>
      </c>
      <c r="L8">
        <v>5</v>
      </c>
      <c r="M8">
        <v>13</v>
      </c>
      <c r="N8">
        <v>1</v>
      </c>
      <c r="O8">
        <v>0</v>
      </c>
      <c r="P8">
        <v>1</v>
      </c>
      <c r="Q8">
        <v>6</v>
      </c>
      <c r="R8">
        <v>1</v>
      </c>
      <c r="S8">
        <v>2</v>
      </c>
      <c r="T8">
        <v>11</v>
      </c>
      <c r="U8">
        <v>2</v>
      </c>
      <c r="V8">
        <v>2</v>
      </c>
      <c r="W8">
        <v>3</v>
      </c>
      <c r="X8">
        <v>29</v>
      </c>
      <c r="Y8">
        <v>4</v>
      </c>
      <c r="Z8">
        <v>12</v>
      </c>
      <c r="AA8">
        <v>3</v>
      </c>
      <c r="AF8" t="s">
        <v>34</v>
      </c>
      <c r="AG8">
        <v>3</v>
      </c>
      <c r="AH8">
        <v>7</v>
      </c>
      <c r="AI8">
        <v>2</v>
      </c>
      <c r="AJ8">
        <v>2</v>
      </c>
      <c r="AK8">
        <v>4</v>
      </c>
      <c r="AL8">
        <v>1</v>
      </c>
      <c r="AM8">
        <f>177+18</f>
        <v>195</v>
      </c>
      <c r="AN8">
        <v>0</v>
      </c>
      <c r="AO8">
        <v>3</v>
      </c>
      <c r="AP8">
        <v>13</v>
      </c>
      <c r="AQ8">
        <v>5</v>
      </c>
      <c r="AR8">
        <v>13</v>
      </c>
      <c r="AS8">
        <v>1</v>
      </c>
      <c r="AT8">
        <v>0</v>
      </c>
      <c r="AU8">
        <v>1</v>
      </c>
      <c r="AV8">
        <v>6</v>
      </c>
      <c r="AW8">
        <v>1</v>
      </c>
      <c r="AX8">
        <v>2</v>
      </c>
      <c r="AY8">
        <v>11</v>
      </c>
      <c r="AZ8">
        <v>2</v>
      </c>
      <c r="BA8">
        <v>2</v>
      </c>
      <c r="BB8">
        <v>3</v>
      </c>
      <c r="BC8">
        <v>0</v>
      </c>
      <c r="BD8">
        <v>4</v>
      </c>
      <c r="BE8">
        <v>12</v>
      </c>
      <c r="BF8">
        <v>3</v>
      </c>
      <c r="BG8">
        <f t="shared" si="0"/>
        <v>296</v>
      </c>
    </row>
    <row r="9" spans="1:59" x14ac:dyDescent="0.25">
      <c r="A9" t="s">
        <v>26</v>
      </c>
      <c r="B9">
        <v>0</v>
      </c>
      <c r="C9">
        <v>2</v>
      </c>
      <c r="D9">
        <v>1</v>
      </c>
      <c r="E9">
        <v>2</v>
      </c>
      <c r="F9">
        <v>2</v>
      </c>
      <c r="G9">
        <v>1</v>
      </c>
      <c r="H9">
        <v>2</v>
      </c>
      <c r="I9">
        <v>148</v>
      </c>
      <c r="J9">
        <v>0</v>
      </c>
      <c r="K9">
        <v>1</v>
      </c>
      <c r="L9">
        <v>2</v>
      </c>
      <c r="M9">
        <v>1</v>
      </c>
      <c r="N9">
        <v>2</v>
      </c>
      <c r="O9">
        <v>0</v>
      </c>
      <c r="P9">
        <v>1</v>
      </c>
      <c r="Q9">
        <v>0</v>
      </c>
      <c r="R9">
        <v>5</v>
      </c>
      <c r="S9">
        <v>5</v>
      </c>
      <c r="T9">
        <v>0</v>
      </c>
      <c r="U9">
        <v>1</v>
      </c>
      <c r="V9">
        <v>2</v>
      </c>
      <c r="W9">
        <v>3</v>
      </c>
      <c r="X9">
        <v>1</v>
      </c>
      <c r="Y9">
        <v>2</v>
      </c>
      <c r="Z9">
        <v>4</v>
      </c>
      <c r="AA9">
        <v>0</v>
      </c>
      <c r="AF9" t="s">
        <v>26</v>
      </c>
      <c r="AG9">
        <v>0</v>
      </c>
      <c r="AH9">
        <v>2</v>
      </c>
      <c r="AI9">
        <v>1</v>
      </c>
      <c r="AJ9">
        <v>2</v>
      </c>
      <c r="AK9">
        <v>2</v>
      </c>
      <c r="AL9">
        <v>1</v>
      </c>
      <c r="AM9">
        <v>2</v>
      </c>
      <c r="AN9">
        <f>148+24+21</f>
        <v>193</v>
      </c>
      <c r="AO9">
        <v>0</v>
      </c>
      <c r="AP9">
        <v>1</v>
      </c>
      <c r="AQ9">
        <v>2</v>
      </c>
      <c r="AR9">
        <v>1</v>
      </c>
      <c r="AS9">
        <v>2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2</v>
      </c>
      <c r="BB9">
        <v>3</v>
      </c>
      <c r="BC9">
        <v>1</v>
      </c>
      <c r="BD9">
        <v>2</v>
      </c>
      <c r="BE9">
        <v>4</v>
      </c>
      <c r="BF9">
        <v>0</v>
      </c>
      <c r="BG9">
        <f t="shared" si="0"/>
        <v>223</v>
      </c>
    </row>
    <row r="10" spans="1:59" x14ac:dyDescent="0.25">
      <c r="A10" t="s">
        <v>18</v>
      </c>
      <c r="B10">
        <v>0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2</v>
      </c>
      <c r="J10">
        <v>171</v>
      </c>
      <c r="K10">
        <v>3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2</v>
      </c>
      <c r="T10">
        <v>0</v>
      </c>
      <c r="U10">
        <v>2</v>
      </c>
      <c r="V10">
        <v>7</v>
      </c>
      <c r="W10">
        <v>0</v>
      </c>
      <c r="X10">
        <v>0</v>
      </c>
      <c r="Y10">
        <v>1</v>
      </c>
      <c r="Z10">
        <v>2</v>
      </c>
      <c r="AA10">
        <v>16</v>
      </c>
      <c r="AF10" t="s">
        <v>18</v>
      </c>
      <c r="AG10">
        <v>0</v>
      </c>
      <c r="AH10">
        <v>2</v>
      </c>
      <c r="AI10">
        <v>2</v>
      </c>
      <c r="AJ10">
        <v>1</v>
      </c>
      <c r="AK10">
        <v>0</v>
      </c>
      <c r="AL10">
        <v>0</v>
      </c>
      <c r="AM10">
        <v>0</v>
      </c>
      <c r="AN10">
        <v>2</v>
      </c>
      <c r="AO10">
        <f>171+15</f>
        <v>186</v>
      </c>
      <c r="AP10">
        <v>3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2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1</v>
      </c>
      <c r="BE10">
        <v>2</v>
      </c>
      <c r="BF10">
        <v>0</v>
      </c>
      <c r="BG10">
        <f t="shared" si="0"/>
        <v>208</v>
      </c>
    </row>
    <row r="11" spans="1:59" x14ac:dyDescent="0.25">
      <c r="A11" t="s">
        <v>35</v>
      </c>
      <c r="B11">
        <v>3</v>
      </c>
      <c r="C11">
        <v>29</v>
      </c>
      <c r="D11">
        <v>4</v>
      </c>
      <c r="E11">
        <v>6</v>
      </c>
      <c r="F11">
        <v>11</v>
      </c>
      <c r="G11">
        <v>6</v>
      </c>
      <c r="H11">
        <v>14</v>
      </c>
      <c r="I11">
        <v>2</v>
      </c>
      <c r="J11">
        <v>2</v>
      </c>
      <c r="K11">
        <v>30</v>
      </c>
      <c r="L11">
        <v>19</v>
      </c>
      <c r="M11">
        <v>4</v>
      </c>
      <c r="N11">
        <v>2</v>
      </c>
      <c r="O11">
        <v>12</v>
      </c>
      <c r="P11">
        <v>2</v>
      </c>
      <c r="Q11">
        <v>7</v>
      </c>
      <c r="R11">
        <v>0</v>
      </c>
      <c r="S11">
        <v>2</v>
      </c>
      <c r="T11">
        <v>3</v>
      </c>
      <c r="U11">
        <v>7</v>
      </c>
      <c r="V11">
        <v>5</v>
      </c>
      <c r="W11">
        <v>5</v>
      </c>
      <c r="X11">
        <v>15</v>
      </c>
      <c r="Y11">
        <v>6</v>
      </c>
      <c r="Z11">
        <v>9</v>
      </c>
      <c r="AA11">
        <v>2</v>
      </c>
      <c r="AF11" t="s">
        <v>35</v>
      </c>
      <c r="AG11">
        <v>3</v>
      </c>
      <c r="AH11">
        <v>0</v>
      </c>
      <c r="AI11">
        <v>4</v>
      </c>
      <c r="AJ11">
        <v>6</v>
      </c>
      <c r="AK11">
        <v>11</v>
      </c>
      <c r="AL11">
        <v>6</v>
      </c>
      <c r="AM11">
        <v>14</v>
      </c>
      <c r="AN11">
        <v>2</v>
      </c>
      <c r="AO11">
        <v>2</v>
      </c>
      <c r="AP11">
        <f>30+12+13</f>
        <v>55</v>
      </c>
      <c r="AQ11">
        <v>19</v>
      </c>
      <c r="AR11">
        <v>4</v>
      </c>
      <c r="AS11">
        <v>2</v>
      </c>
      <c r="AT11">
        <v>12</v>
      </c>
      <c r="AU11">
        <v>2</v>
      </c>
      <c r="AV11">
        <v>7</v>
      </c>
      <c r="AW11">
        <v>0</v>
      </c>
      <c r="AX11">
        <v>2</v>
      </c>
      <c r="AY11">
        <v>3</v>
      </c>
      <c r="AZ11">
        <v>0</v>
      </c>
      <c r="BA11">
        <v>5</v>
      </c>
      <c r="BB11">
        <v>5</v>
      </c>
      <c r="BC11">
        <v>15</v>
      </c>
      <c r="BD11">
        <v>6</v>
      </c>
      <c r="BE11">
        <v>9</v>
      </c>
      <c r="BF11">
        <v>2</v>
      </c>
      <c r="BG11">
        <f t="shared" si="0"/>
        <v>196</v>
      </c>
    </row>
    <row r="12" spans="1:59" x14ac:dyDescent="0.25">
      <c r="A12" t="s">
        <v>19</v>
      </c>
      <c r="B12">
        <v>4</v>
      </c>
      <c r="C12">
        <v>20</v>
      </c>
      <c r="D12">
        <v>3</v>
      </c>
      <c r="E12">
        <v>2</v>
      </c>
      <c r="F12">
        <v>2</v>
      </c>
      <c r="G12">
        <v>8</v>
      </c>
      <c r="H12">
        <v>1</v>
      </c>
      <c r="I12">
        <v>2</v>
      </c>
      <c r="J12">
        <v>0</v>
      </c>
      <c r="K12">
        <v>15</v>
      </c>
      <c r="L12">
        <v>78</v>
      </c>
      <c r="M12">
        <v>1</v>
      </c>
      <c r="N12">
        <v>1</v>
      </c>
      <c r="O12">
        <v>34</v>
      </c>
      <c r="P12">
        <v>1</v>
      </c>
      <c r="Q12">
        <v>3</v>
      </c>
      <c r="R12">
        <v>1</v>
      </c>
      <c r="S12">
        <v>1</v>
      </c>
      <c r="T12">
        <v>0</v>
      </c>
      <c r="U12">
        <v>9</v>
      </c>
      <c r="V12">
        <v>2</v>
      </c>
      <c r="W12">
        <v>3</v>
      </c>
      <c r="X12">
        <v>0</v>
      </c>
      <c r="Y12">
        <v>1</v>
      </c>
      <c r="Z12">
        <v>0</v>
      </c>
      <c r="AA12">
        <v>2</v>
      </c>
      <c r="AF12" t="s">
        <v>19</v>
      </c>
      <c r="AG12">
        <v>4</v>
      </c>
      <c r="AH12">
        <v>20</v>
      </c>
      <c r="AI12">
        <v>3</v>
      </c>
      <c r="AJ12">
        <v>2</v>
      </c>
      <c r="AK12">
        <v>2</v>
      </c>
      <c r="AL12">
        <v>8</v>
      </c>
      <c r="AM12">
        <v>1</v>
      </c>
      <c r="AN12">
        <v>2</v>
      </c>
      <c r="AO12">
        <v>0</v>
      </c>
      <c r="AP12">
        <v>15</v>
      </c>
      <c r="AQ12">
        <f>78+37</f>
        <v>115</v>
      </c>
      <c r="AR12">
        <v>1</v>
      </c>
      <c r="AS12">
        <v>1</v>
      </c>
      <c r="AT12">
        <v>0</v>
      </c>
      <c r="AU12">
        <v>1</v>
      </c>
      <c r="AV12">
        <v>3</v>
      </c>
      <c r="AW12">
        <v>1</v>
      </c>
      <c r="AX12">
        <v>1</v>
      </c>
      <c r="AY12">
        <v>0</v>
      </c>
      <c r="AZ12">
        <v>9</v>
      </c>
      <c r="BA12">
        <v>2</v>
      </c>
      <c r="BB12">
        <v>3</v>
      </c>
      <c r="BC12">
        <v>0</v>
      </c>
      <c r="BD12">
        <v>1</v>
      </c>
      <c r="BE12">
        <v>0</v>
      </c>
      <c r="BF12">
        <v>2</v>
      </c>
      <c r="BG12">
        <f t="shared" si="0"/>
        <v>197</v>
      </c>
    </row>
    <row r="13" spans="1:59" x14ac:dyDescent="0.25">
      <c r="A13" t="s">
        <v>36</v>
      </c>
      <c r="B13">
        <v>2</v>
      </c>
      <c r="C13">
        <v>1</v>
      </c>
      <c r="D13">
        <v>4</v>
      </c>
      <c r="E13">
        <v>1</v>
      </c>
      <c r="F13">
        <v>0</v>
      </c>
      <c r="G13">
        <v>1</v>
      </c>
      <c r="H13">
        <v>9</v>
      </c>
      <c r="I13">
        <v>0</v>
      </c>
      <c r="J13">
        <v>1</v>
      </c>
      <c r="K13">
        <v>0</v>
      </c>
      <c r="L13">
        <v>0</v>
      </c>
      <c r="M13">
        <v>127</v>
      </c>
      <c r="N13">
        <v>4</v>
      </c>
      <c r="O13">
        <v>0</v>
      </c>
      <c r="P13">
        <v>1</v>
      </c>
      <c r="Q13">
        <v>6</v>
      </c>
      <c r="R13">
        <v>0</v>
      </c>
      <c r="S13">
        <v>0</v>
      </c>
      <c r="T13">
        <v>4</v>
      </c>
      <c r="U13">
        <v>1</v>
      </c>
      <c r="V13">
        <v>0</v>
      </c>
      <c r="W13">
        <v>2</v>
      </c>
      <c r="X13">
        <v>4</v>
      </c>
      <c r="Y13">
        <v>3</v>
      </c>
      <c r="Z13">
        <v>13</v>
      </c>
      <c r="AA13">
        <v>0</v>
      </c>
      <c r="AF13" t="s">
        <v>36</v>
      </c>
      <c r="AG13">
        <v>2</v>
      </c>
      <c r="AH13">
        <v>1</v>
      </c>
      <c r="AI13">
        <v>4</v>
      </c>
      <c r="AJ13">
        <v>1</v>
      </c>
      <c r="AK13">
        <v>0</v>
      </c>
      <c r="AL13">
        <v>1</v>
      </c>
      <c r="AM13">
        <v>9</v>
      </c>
      <c r="AN13">
        <v>0</v>
      </c>
      <c r="AO13">
        <v>1</v>
      </c>
      <c r="AP13">
        <v>0</v>
      </c>
      <c r="AQ13">
        <v>0</v>
      </c>
      <c r="AR13">
        <v>127</v>
      </c>
      <c r="AS13">
        <v>4</v>
      </c>
      <c r="AT13">
        <v>0</v>
      </c>
      <c r="AU13">
        <v>1</v>
      </c>
      <c r="AV13">
        <v>6</v>
      </c>
      <c r="AW13">
        <v>0</v>
      </c>
      <c r="AX13">
        <v>0</v>
      </c>
      <c r="AY13">
        <v>4</v>
      </c>
      <c r="AZ13">
        <v>1</v>
      </c>
      <c r="BA13">
        <v>0</v>
      </c>
      <c r="BB13">
        <v>2</v>
      </c>
      <c r="BC13">
        <v>4</v>
      </c>
      <c r="BD13">
        <v>3</v>
      </c>
      <c r="BE13">
        <v>13</v>
      </c>
      <c r="BF13">
        <v>0</v>
      </c>
      <c r="BG13">
        <f t="shared" si="0"/>
        <v>184</v>
      </c>
    </row>
    <row r="14" spans="1:59" x14ac:dyDescent="0.25">
      <c r="A14" t="s">
        <v>37</v>
      </c>
      <c r="B14">
        <v>7</v>
      </c>
      <c r="C14">
        <v>3</v>
      </c>
      <c r="D14">
        <v>3</v>
      </c>
      <c r="E14">
        <v>0</v>
      </c>
      <c r="F14">
        <v>11</v>
      </c>
      <c r="G14">
        <v>4</v>
      </c>
      <c r="H14">
        <v>1</v>
      </c>
      <c r="I14">
        <v>1</v>
      </c>
      <c r="J14">
        <v>0</v>
      </c>
      <c r="K14">
        <v>0</v>
      </c>
      <c r="L14">
        <v>2</v>
      </c>
      <c r="M14">
        <v>8</v>
      </c>
      <c r="N14">
        <v>137</v>
      </c>
      <c r="O14">
        <v>2</v>
      </c>
      <c r="P14">
        <v>0</v>
      </c>
      <c r="Q14">
        <v>2</v>
      </c>
      <c r="R14">
        <v>4</v>
      </c>
      <c r="S14">
        <v>0</v>
      </c>
      <c r="T14">
        <v>2</v>
      </c>
      <c r="U14">
        <v>3</v>
      </c>
      <c r="V14">
        <v>0</v>
      </c>
      <c r="W14">
        <v>5</v>
      </c>
      <c r="X14">
        <v>1</v>
      </c>
      <c r="Y14">
        <v>4</v>
      </c>
      <c r="Z14">
        <v>1</v>
      </c>
      <c r="AA14">
        <v>1</v>
      </c>
      <c r="AF14" t="s">
        <v>37</v>
      </c>
      <c r="AG14">
        <v>7</v>
      </c>
      <c r="AH14">
        <v>3</v>
      </c>
      <c r="AI14">
        <v>3</v>
      </c>
      <c r="AJ14">
        <v>0</v>
      </c>
      <c r="AK14">
        <v>11</v>
      </c>
      <c r="AL14">
        <v>4</v>
      </c>
      <c r="AM14">
        <v>1</v>
      </c>
      <c r="AN14">
        <v>1</v>
      </c>
      <c r="AO14">
        <v>0</v>
      </c>
      <c r="AP14">
        <v>0</v>
      </c>
      <c r="AQ14">
        <v>2</v>
      </c>
      <c r="AR14">
        <v>8</v>
      </c>
      <c r="AS14">
        <v>137</v>
      </c>
      <c r="AT14">
        <v>2</v>
      </c>
      <c r="AU14">
        <v>0</v>
      </c>
      <c r="AV14">
        <v>2</v>
      </c>
      <c r="AW14">
        <v>4</v>
      </c>
      <c r="AX14">
        <v>0</v>
      </c>
      <c r="AY14">
        <v>2</v>
      </c>
      <c r="AZ14">
        <v>3</v>
      </c>
      <c r="BA14">
        <v>0</v>
      </c>
      <c r="BB14">
        <v>5</v>
      </c>
      <c r="BC14">
        <v>1</v>
      </c>
      <c r="BD14">
        <v>4</v>
      </c>
      <c r="BE14">
        <v>1</v>
      </c>
      <c r="BF14">
        <v>1</v>
      </c>
      <c r="BG14">
        <f t="shared" si="0"/>
        <v>202</v>
      </c>
    </row>
    <row r="15" spans="1:59" x14ac:dyDescent="0.25">
      <c r="A15" t="s">
        <v>27</v>
      </c>
      <c r="B15">
        <v>0</v>
      </c>
      <c r="C15">
        <v>12</v>
      </c>
      <c r="D15">
        <v>0</v>
      </c>
      <c r="E15">
        <v>0</v>
      </c>
      <c r="F15">
        <v>2</v>
      </c>
      <c r="G15">
        <v>5</v>
      </c>
      <c r="H15">
        <v>2</v>
      </c>
      <c r="I15">
        <v>1</v>
      </c>
      <c r="J15">
        <v>0</v>
      </c>
      <c r="K15">
        <v>6</v>
      </c>
      <c r="L15">
        <v>37</v>
      </c>
      <c r="M15">
        <v>0</v>
      </c>
      <c r="N15">
        <v>1</v>
      </c>
      <c r="O15">
        <v>140</v>
      </c>
      <c r="P15">
        <v>1</v>
      </c>
      <c r="Q15">
        <v>3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4</v>
      </c>
      <c r="Y15">
        <v>0</v>
      </c>
      <c r="Z15">
        <v>0</v>
      </c>
      <c r="AA15">
        <v>0</v>
      </c>
      <c r="AF15" t="s">
        <v>27</v>
      </c>
      <c r="AG15">
        <v>0</v>
      </c>
      <c r="AH15">
        <v>12</v>
      </c>
      <c r="AI15">
        <v>0</v>
      </c>
      <c r="AJ15">
        <v>0</v>
      </c>
      <c r="AK15">
        <v>2</v>
      </c>
      <c r="AL15">
        <v>5</v>
      </c>
      <c r="AM15">
        <v>2</v>
      </c>
      <c r="AN15">
        <v>1</v>
      </c>
      <c r="AO15">
        <v>0</v>
      </c>
      <c r="AP15">
        <v>6</v>
      </c>
      <c r="AQ15">
        <v>0</v>
      </c>
      <c r="AR15">
        <v>0</v>
      </c>
      <c r="AS15">
        <v>1</v>
      </c>
      <c r="AT15">
        <f>140+34</f>
        <v>174</v>
      </c>
      <c r="AU15">
        <v>1</v>
      </c>
      <c r="AV15">
        <v>3</v>
      </c>
      <c r="AW15">
        <v>0</v>
      </c>
      <c r="AX15">
        <v>0</v>
      </c>
      <c r="AY15">
        <v>0</v>
      </c>
      <c r="AZ15">
        <v>5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0</v>
      </c>
      <c r="BG15">
        <f>SUM(AG15:BF15)</f>
        <v>216</v>
      </c>
    </row>
    <row r="16" spans="1:59" x14ac:dyDescent="0.25">
      <c r="A16" t="s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210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2</v>
      </c>
      <c r="Z16">
        <v>2</v>
      </c>
      <c r="AA16">
        <v>1</v>
      </c>
      <c r="AF16" t="s">
        <v>15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210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0</v>
      </c>
      <c r="BD16">
        <v>2</v>
      </c>
      <c r="BE16">
        <v>2</v>
      </c>
      <c r="BF16">
        <v>1</v>
      </c>
      <c r="BG16">
        <f t="shared" si="0"/>
        <v>223</v>
      </c>
    </row>
    <row r="17" spans="1:65" x14ac:dyDescent="0.25">
      <c r="A17" t="s">
        <v>20</v>
      </c>
      <c r="B17">
        <v>6</v>
      </c>
      <c r="C17">
        <v>9</v>
      </c>
      <c r="D17">
        <v>2</v>
      </c>
      <c r="E17">
        <v>3</v>
      </c>
      <c r="F17">
        <v>3</v>
      </c>
      <c r="G17">
        <v>4</v>
      </c>
      <c r="H17">
        <v>17</v>
      </c>
      <c r="I17">
        <v>2</v>
      </c>
      <c r="J17">
        <v>2</v>
      </c>
      <c r="K17">
        <v>16</v>
      </c>
      <c r="L17">
        <v>7</v>
      </c>
      <c r="M17">
        <v>4</v>
      </c>
      <c r="N17">
        <v>4</v>
      </c>
      <c r="O17">
        <v>8</v>
      </c>
      <c r="P17">
        <v>0</v>
      </c>
      <c r="Q17">
        <v>64</v>
      </c>
      <c r="R17">
        <v>1</v>
      </c>
      <c r="S17">
        <v>0</v>
      </c>
      <c r="T17">
        <v>3</v>
      </c>
      <c r="U17">
        <v>4</v>
      </c>
      <c r="V17">
        <v>3</v>
      </c>
      <c r="W17">
        <v>3</v>
      </c>
      <c r="X17">
        <v>11</v>
      </c>
      <c r="Y17">
        <v>3</v>
      </c>
      <c r="Z17">
        <v>11</v>
      </c>
      <c r="AA17">
        <v>1</v>
      </c>
      <c r="AF17" t="s">
        <v>20</v>
      </c>
      <c r="AG17">
        <v>6</v>
      </c>
      <c r="AH17">
        <v>9</v>
      </c>
      <c r="AI17">
        <v>2</v>
      </c>
      <c r="AJ17">
        <v>3</v>
      </c>
      <c r="AK17">
        <v>3</v>
      </c>
      <c r="AL17">
        <v>4</v>
      </c>
      <c r="AM17">
        <v>17</v>
      </c>
      <c r="AN17">
        <v>2</v>
      </c>
      <c r="AO17">
        <v>2</v>
      </c>
      <c r="AP17">
        <v>16</v>
      </c>
      <c r="AQ17">
        <v>7</v>
      </c>
      <c r="AR17">
        <v>4</v>
      </c>
      <c r="AS17">
        <v>4</v>
      </c>
      <c r="AT17">
        <v>8</v>
      </c>
      <c r="AU17">
        <v>0</v>
      </c>
      <c r="AV17">
        <v>64</v>
      </c>
      <c r="AW17">
        <v>1</v>
      </c>
      <c r="AX17">
        <v>0</v>
      </c>
      <c r="AY17">
        <v>3</v>
      </c>
      <c r="AZ17">
        <v>4</v>
      </c>
      <c r="BA17">
        <v>3</v>
      </c>
      <c r="BB17">
        <v>3</v>
      </c>
      <c r="BC17">
        <v>11</v>
      </c>
      <c r="BD17">
        <v>3</v>
      </c>
      <c r="BE17">
        <v>11</v>
      </c>
      <c r="BF17">
        <v>1</v>
      </c>
      <c r="BG17">
        <f t="shared" si="0"/>
        <v>191</v>
      </c>
    </row>
    <row r="18" spans="1:65" x14ac:dyDescent="0.25">
      <c r="A18" t="s">
        <v>38</v>
      </c>
      <c r="B18">
        <v>1</v>
      </c>
      <c r="C18">
        <v>2</v>
      </c>
      <c r="D18">
        <v>1</v>
      </c>
      <c r="E18">
        <v>3</v>
      </c>
      <c r="F18">
        <v>1</v>
      </c>
      <c r="G18">
        <v>1</v>
      </c>
      <c r="H18">
        <v>3</v>
      </c>
      <c r="I18">
        <v>24</v>
      </c>
      <c r="J18">
        <v>1</v>
      </c>
      <c r="K18">
        <v>1</v>
      </c>
      <c r="L18">
        <v>0</v>
      </c>
      <c r="M18">
        <v>0</v>
      </c>
      <c r="N18">
        <v>2</v>
      </c>
      <c r="O18">
        <v>0</v>
      </c>
      <c r="P18">
        <v>1</v>
      </c>
      <c r="Q18">
        <v>0</v>
      </c>
      <c r="R18">
        <v>116</v>
      </c>
      <c r="S18">
        <v>20</v>
      </c>
      <c r="T18">
        <v>1</v>
      </c>
      <c r="U18">
        <v>4</v>
      </c>
      <c r="V18">
        <v>0</v>
      </c>
      <c r="W18">
        <v>13</v>
      </c>
      <c r="X18">
        <v>0</v>
      </c>
      <c r="Y18">
        <v>4</v>
      </c>
      <c r="Z18">
        <v>0</v>
      </c>
      <c r="AA18">
        <v>2</v>
      </c>
      <c r="AF18" t="s">
        <v>38</v>
      </c>
      <c r="AG18">
        <v>1</v>
      </c>
      <c r="AH18">
        <v>2</v>
      </c>
      <c r="AI18">
        <v>1</v>
      </c>
      <c r="AJ18">
        <v>3</v>
      </c>
      <c r="AK18">
        <v>1</v>
      </c>
      <c r="AL18">
        <v>1</v>
      </c>
      <c r="AM18">
        <v>3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2</v>
      </c>
      <c r="AT18">
        <v>0</v>
      </c>
      <c r="AU18">
        <v>1</v>
      </c>
      <c r="AV18">
        <v>0</v>
      </c>
      <c r="AW18">
        <f>116+5+8</f>
        <v>129</v>
      </c>
      <c r="AX18">
        <v>0</v>
      </c>
      <c r="AY18">
        <v>1</v>
      </c>
      <c r="AZ18">
        <v>4</v>
      </c>
      <c r="BA18">
        <v>0</v>
      </c>
      <c r="BB18">
        <v>13</v>
      </c>
      <c r="BC18">
        <v>0</v>
      </c>
      <c r="BD18">
        <v>4</v>
      </c>
      <c r="BE18">
        <v>0</v>
      </c>
      <c r="BF18">
        <v>2</v>
      </c>
      <c r="BG18">
        <f t="shared" si="0"/>
        <v>170</v>
      </c>
    </row>
    <row r="19" spans="1:65" x14ac:dyDescent="0.25">
      <c r="A19" t="s">
        <v>39</v>
      </c>
      <c r="B19">
        <v>0</v>
      </c>
      <c r="C19">
        <v>1</v>
      </c>
      <c r="D19">
        <v>0</v>
      </c>
      <c r="E19">
        <v>2</v>
      </c>
      <c r="F19">
        <v>1</v>
      </c>
      <c r="G19">
        <v>0</v>
      </c>
      <c r="H19">
        <v>2</v>
      </c>
      <c r="I19">
        <v>21</v>
      </c>
      <c r="J19">
        <v>1</v>
      </c>
      <c r="K19">
        <v>1</v>
      </c>
      <c r="L19">
        <v>3</v>
      </c>
      <c r="M19">
        <v>1</v>
      </c>
      <c r="N19">
        <v>2</v>
      </c>
      <c r="O19">
        <v>0</v>
      </c>
      <c r="P19">
        <v>0</v>
      </c>
      <c r="Q19">
        <v>4</v>
      </c>
      <c r="R19">
        <v>8</v>
      </c>
      <c r="S19">
        <v>150</v>
      </c>
      <c r="T19">
        <v>0</v>
      </c>
      <c r="U19">
        <v>3</v>
      </c>
      <c r="V19">
        <v>1</v>
      </c>
      <c r="W19">
        <v>7</v>
      </c>
      <c r="X19">
        <v>1</v>
      </c>
      <c r="Y19">
        <v>1</v>
      </c>
      <c r="Z19">
        <v>4</v>
      </c>
      <c r="AA19">
        <v>1</v>
      </c>
      <c r="AF19" t="s">
        <v>39</v>
      </c>
      <c r="AG19">
        <v>0</v>
      </c>
      <c r="AH19">
        <v>1</v>
      </c>
      <c r="AI19">
        <v>0</v>
      </c>
      <c r="AJ19">
        <v>2</v>
      </c>
      <c r="AK19">
        <v>1</v>
      </c>
      <c r="AL19">
        <v>0</v>
      </c>
      <c r="AM19">
        <v>2</v>
      </c>
      <c r="AN19">
        <v>0</v>
      </c>
      <c r="AO19">
        <v>1</v>
      </c>
      <c r="AP19">
        <v>1</v>
      </c>
      <c r="AQ19">
        <v>3</v>
      </c>
      <c r="AR19">
        <v>1</v>
      </c>
      <c r="AS19">
        <v>2</v>
      </c>
      <c r="AT19">
        <v>0</v>
      </c>
      <c r="AU19">
        <v>0</v>
      </c>
      <c r="AV19">
        <v>4</v>
      </c>
      <c r="AW19">
        <v>0</v>
      </c>
      <c r="AX19">
        <f>150+25</f>
        <v>175</v>
      </c>
      <c r="AY19">
        <v>0</v>
      </c>
      <c r="AZ19">
        <v>3</v>
      </c>
      <c r="BA19">
        <v>1</v>
      </c>
      <c r="BB19">
        <v>7</v>
      </c>
      <c r="BC19">
        <v>1</v>
      </c>
      <c r="BD19">
        <v>1</v>
      </c>
      <c r="BE19">
        <v>4</v>
      </c>
      <c r="BF19">
        <v>1</v>
      </c>
      <c r="BG19">
        <f t="shared" si="0"/>
        <v>211</v>
      </c>
    </row>
    <row r="20" spans="1:65" x14ac:dyDescent="0.25">
      <c r="A20" t="s">
        <v>21</v>
      </c>
      <c r="B20">
        <v>1</v>
      </c>
      <c r="C20">
        <v>3</v>
      </c>
      <c r="D20">
        <v>7</v>
      </c>
      <c r="E20">
        <v>3</v>
      </c>
      <c r="F20">
        <v>3</v>
      </c>
      <c r="G20">
        <v>0</v>
      </c>
      <c r="H20">
        <v>6</v>
      </c>
      <c r="I20">
        <v>0</v>
      </c>
      <c r="J20">
        <v>0</v>
      </c>
      <c r="K20">
        <v>0</v>
      </c>
      <c r="L20">
        <v>0</v>
      </c>
      <c r="M20">
        <v>1</v>
      </c>
      <c r="N20">
        <v>2</v>
      </c>
      <c r="O20">
        <v>1</v>
      </c>
      <c r="P20">
        <v>1</v>
      </c>
      <c r="Q20">
        <v>3</v>
      </c>
      <c r="R20">
        <v>0</v>
      </c>
      <c r="S20">
        <v>0</v>
      </c>
      <c r="T20">
        <v>146</v>
      </c>
      <c r="U20">
        <v>1</v>
      </c>
      <c r="V20">
        <v>0</v>
      </c>
      <c r="W20">
        <v>3</v>
      </c>
      <c r="X20">
        <v>5</v>
      </c>
      <c r="Y20">
        <v>2</v>
      </c>
      <c r="Z20">
        <v>3</v>
      </c>
      <c r="AA20">
        <v>0</v>
      </c>
      <c r="AF20" t="s">
        <v>21</v>
      </c>
      <c r="AG20">
        <v>1</v>
      </c>
      <c r="AH20">
        <v>3</v>
      </c>
      <c r="AI20">
        <v>7</v>
      </c>
      <c r="AJ20">
        <v>3</v>
      </c>
      <c r="AK20">
        <v>3</v>
      </c>
      <c r="AL20">
        <v>0</v>
      </c>
      <c r="AM20">
        <v>6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1</v>
      </c>
      <c r="AU20">
        <v>1</v>
      </c>
      <c r="AV20">
        <v>3</v>
      </c>
      <c r="AW20">
        <v>0</v>
      </c>
      <c r="AX20">
        <v>0</v>
      </c>
      <c r="AY20">
        <v>146</v>
      </c>
      <c r="AZ20">
        <v>1</v>
      </c>
      <c r="BA20">
        <v>0</v>
      </c>
      <c r="BB20">
        <v>3</v>
      </c>
      <c r="BC20">
        <v>5</v>
      </c>
      <c r="BD20">
        <v>2</v>
      </c>
      <c r="BE20">
        <v>3</v>
      </c>
      <c r="BF20">
        <v>0</v>
      </c>
      <c r="BG20">
        <f t="shared" si="0"/>
        <v>191</v>
      </c>
    </row>
    <row r="21" spans="1:65" x14ac:dyDescent="0.25">
      <c r="A21" t="s">
        <v>40</v>
      </c>
      <c r="B21">
        <v>1</v>
      </c>
      <c r="C21">
        <v>20</v>
      </c>
      <c r="D21">
        <v>0</v>
      </c>
      <c r="E21">
        <v>1</v>
      </c>
      <c r="F21">
        <v>5</v>
      </c>
      <c r="G21">
        <v>11</v>
      </c>
      <c r="H21">
        <v>5</v>
      </c>
      <c r="I21">
        <v>0</v>
      </c>
      <c r="J21">
        <v>2</v>
      </c>
      <c r="K21">
        <v>13</v>
      </c>
      <c r="L21">
        <v>12</v>
      </c>
      <c r="M21">
        <v>0</v>
      </c>
      <c r="N21">
        <v>0</v>
      </c>
      <c r="O21">
        <v>7</v>
      </c>
      <c r="P21">
        <v>0</v>
      </c>
      <c r="Q21">
        <v>0</v>
      </c>
      <c r="R21">
        <v>5</v>
      </c>
      <c r="S21">
        <v>3</v>
      </c>
      <c r="T21">
        <v>2</v>
      </c>
      <c r="U21">
        <v>89</v>
      </c>
      <c r="V21">
        <v>4</v>
      </c>
      <c r="W21">
        <v>7</v>
      </c>
      <c r="X21">
        <v>1</v>
      </c>
      <c r="Y21">
        <v>1</v>
      </c>
      <c r="Z21">
        <v>7</v>
      </c>
      <c r="AA21">
        <v>2</v>
      </c>
      <c r="AF21" t="s">
        <v>40</v>
      </c>
      <c r="AG21">
        <v>1</v>
      </c>
      <c r="AH21">
        <v>0</v>
      </c>
      <c r="AI21">
        <v>0</v>
      </c>
      <c r="AJ21">
        <v>1</v>
      </c>
      <c r="AK21">
        <v>5</v>
      </c>
      <c r="AL21">
        <v>11</v>
      </c>
      <c r="AM21">
        <v>5</v>
      </c>
      <c r="AN21">
        <v>0</v>
      </c>
      <c r="AO21">
        <v>2</v>
      </c>
      <c r="AP21">
        <v>0</v>
      </c>
      <c r="AQ21">
        <v>12</v>
      </c>
      <c r="AR21">
        <v>0</v>
      </c>
      <c r="AS21">
        <v>0</v>
      </c>
      <c r="AT21">
        <v>7</v>
      </c>
      <c r="AU21">
        <v>0</v>
      </c>
      <c r="AV21">
        <v>0</v>
      </c>
      <c r="AW21">
        <v>5</v>
      </c>
      <c r="AX21">
        <v>3</v>
      </c>
      <c r="AY21">
        <v>2</v>
      </c>
      <c r="AZ21">
        <f>89+19+7</f>
        <v>115</v>
      </c>
      <c r="BA21">
        <v>4</v>
      </c>
      <c r="BB21">
        <v>7</v>
      </c>
      <c r="BC21">
        <v>1</v>
      </c>
      <c r="BD21">
        <v>1</v>
      </c>
      <c r="BE21">
        <v>7</v>
      </c>
      <c r="BF21">
        <v>2</v>
      </c>
      <c r="BG21">
        <f t="shared" si="0"/>
        <v>191</v>
      </c>
    </row>
    <row r="22" spans="1:65" x14ac:dyDescent="0.25">
      <c r="A22" t="s">
        <v>28</v>
      </c>
      <c r="B22">
        <v>2</v>
      </c>
      <c r="C22">
        <v>4</v>
      </c>
      <c r="D22">
        <v>3</v>
      </c>
      <c r="E22">
        <v>2</v>
      </c>
      <c r="F22">
        <v>1</v>
      </c>
      <c r="G22">
        <v>3</v>
      </c>
      <c r="H22">
        <v>1</v>
      </c>
      <c r="I22">
        <v>0</v>
      </c>
      <c r="J22">
        <v>5</v>
      </c>
      <c r="K22">
        <v>3</v>
      </c>
      <c r="L22">
        <v>5</v>
      </c>
      <c r="M22">
        <v>3</v>
      </c>
      <c r="N22">
        <v>0</v>
      </c>
      <c r="O22">
        <v>2</v>
      </c>
      <c r="P22">
        <v>0</v>
      </c>
      <c r="Q22">
        <v>2</v>
      </c>
      <c r="R22">
        <v>0</v>
      </c>
      <c r="S22">
        <v>0</v>
      </c>
      <c r="T22">
        <v>0</v>
      </c>
      <c r="U22">
        <v>5</v>
      </c>
      <c r="V22">
        <v>158</v>
      </c>
      <c r="W22">
        <v>1</v>
      </c>
      <c r="X22">
        <v>10</v>
      </c>
      <c r="Y22">
        <v>0</v>
      </c>
      <c r="Z22">
        <v>0</v>
      </c>
      <c r="AA22">
        <v>7</v>
      </c>
      <c r="AF22" t="s">
        <v>28</v>
      </c>
      <c r="AG22">
        <v>2</v>
      </c>
      <c r="AH22">
        <v>4</v>
      </c>
      <c r="AI22">
        <v>3</v>
      </c>
      <c r="AJ22">
        <v>2</v>
      </c>
      <c r="AK22">
        <v>1</v>
      </c>
      <c r="AL22">
        <v>3</v>
      </c>
      <c r="AM22">
        <v>1</v>
      </c>
      <c r="AN22">
        <v>0</v>
      </c>
      <c r="AO22">
        <v>0</v>
      </c>
      <c r="AP22">
        <v>3</v>
      </c>
      <c r="AQ22">
        <v>5</v>
      </c>
      <c r="AR22">
        <v>3</v>
      </c>
      <c r="AS22">
        <v>0</v>
      </c>
      <c r="AT22">
        <v>2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5</v>
      </c>
      <c r="BA22">
        <f>158+29</f>
        <v>187</v>
      </c>
      <c r="BB22">
        <v>1</v>
      </c>
      <c r="BC22">
        <v>10</v>
      </c>
      <c r="BD22">
        <v>0</v>
      </c>
      <c r="BE22">
        <v>0</v>
      </c>
      <c r="BF22">
        <v>0</v>
      </c>
      <c r="BG22">
        <f t="shared" si="0"/>
        <v>234</v>
      </c>
    </row>
    <row r="23" spans="1:65" x14ac:dyDescent="0.25">
      <c r="A23" t="s">
        <v>29</v>
      </c>
      <c r="B23">
        <v>3</v>
      </c>
      <c r="C23">
        <v>11</v>
      </c>
      <c r="D23">
        <v>2</v>
      </c>
      <c r="E23">
        <v>1</v>
      </c>
      <c r="F23">
        <v>7</v>
      </c>
      <c r="G23">
        <v>2</v>
      </c>
      <c r="H23">
        <v>4</v>
      </c>
      <c r="I23">
        <v>4</v>
      </c>
      <c r="J23">
        <v>3</v>
      </c>
      <c r="K23">
        <v>7</v>
      </c>
      <c r="L23">
        <v>3</v>
      </c>
      <c r="M23">
        <v>1</v>
      </c>
      <c r="N23">
        <v>6</v>
      </c>
      <c r="O23">
        <v>0</v>
      </c>
      <c r="P23">
        <v>1</v>
      </c>
      <c r="Q23">
        <v>2</v>
      </c>
      <c r="R23">
        <v>10</v>
      </c>
      <c r="S23">
        <v>11</v>
      </c>
      <c r="T23">
        <v>3</v>
      </c>
      <c r="U23">
        <v>7</v>
      </c>
      <c r="V23">
        <v>0</v>
      </c>
      <c r="W23">
        <v>108</v>
      </c>
      <c r="X23">
        <v>0</v>
      </c>
      <c r="Y23">
        <v>10</v>
      </c>
      <c r="Z23">
        <v>4</v>
      </c>
      <c r="AA23">
        <v>6</v>
      </c>
      <c r="AF23" t="s">
        <v>29</v>
      </c>
      <c r="AG23">
        <v>3</v>
      </c>
      <c r="AH23">
        <v>11</v>
      </c>
      <c r="AI23">
        <v>2</v>
      </c>
      <c r="AJ23">
        <v>1</v>
      </c>
      <c r="AK23">
        <v>0</v>
      </c>
      <c r="AL23">
        <v>2</v>
      </c>
      <c r="AM23">
        <v>4</v>
      </c>
      <c r="AN23">
        <v>4</v>
      </c>
      <c r="AO23">
        <v>3</v>
      </c>
      <c r="AP23">
        <v>7</v>
      </c>
      <c r="AQ23">
        <v>3</v>
      </c>
      <c r="AR23">
        <v>1</v>
      </c>
      <c r="AS23">
        <v>6</v>
      </c>
      <c r="AT23">
        <v>0</v>
      </c>
      <c r="AU23">
        <v>1</v>
      </c>
      <c r="AV23">
        <v>2</v>
      </c>
      <c r="AW23">
        <v>10</v>
      </c>
      <c r="AX23">
        <v>11</v>
      </c>
      <c r="AY23">
        <v>3</v>
      </c>
      <c r="AZ23">
        <v>7</v>
      </c>
      <c r="BA23">
        <v>0</v>
      </c>
      <c r="BB23">
        <f>108+13+14</f>
        <v>135</v>
      </c>
      <c r="BC23">
        <v>0</v>
      </c>
      <c r="BD23">
        <v>0</v>
      </c>
      <c r="BE23">
        <v>4</v>
      </c>
      <c r="BF23">
        <v>6</v>
      </c>
      <c r="BG23">
        <f t="shared" si="0"/>
        <v>226</v>
      </c>
    </row>
    <row r="24" spans="1:65" x14ac:dyDescent="0.25">
      <c r="A24" t="s">
        <v>16</v>
      </c>
      <c r="B24">
        <v>1</v>
      </c>
      <c r="C24">
        <v>3</v>
      </c>
      <c r="D24">
        <v>0</v>
      </c>
      <c r="E24">
        <v>2</v>
      </c>
      <c r="F24">
        <v>2</v>
      </c>
      <c r="G24">
        <v>0</v>
      </c>
      <c r="H24">
        <v>18</v>
      </c>
      <c r="I24">
        <v>0</v>
      </c>
      <c r="J24">
        <v>1</v>
      </c>
      <c r="K24">
        <v>8</v>
      </c>
      <c r="L24">
        <v>3</v>
      </c>
      <c r="M24">
        <v>2</v>
      </c>
      <c r="N24">
        <v>1</v>
      </c>
      <c r="O24">
        <v>4</v>
      </c>
      <c r="P24">
        <v>0</v>
      </c>
      <c r="Q24">
        <v>2</v>
      </c>
      <c r="R24">
        <v>0</v>
      </c>
      <c r="S24">
        <v>0</v>
      </c>
      <c r="T24">
        <v>4</v>
      </c>
      <c r="U24">
        <v>1</v>
      </c>
      <c r="V24">
        <v>1</v>
      </c>
      <c r="W24">
        <v>2</v>
      </c>
      <c r="X24">
        <v>108</v>
      </c>
      <c r="Y24">
        <v>1</v>
      </c>
      <c r="Z24">
        <v>1</v>
      </c>
      <c r="AA24">
        <v>1</v>
      </c>
      <c r="AF24" t="s">
        <v>16</v>
      </c>
      <c r="AG24">
        <v>1</v>
      </c>
      <c r="AH24">
        <v>3</v>
      </c>
      <c r="AI24">
        <v>0</v>
      </c>
      <c r="AJ24">
        <v>2</v>
      </c>
      <c r="AK24">
        <v>2</v>
      </c>
      <c r="AL24">
        <v>0</v>
      </c>
      <c r="AM24">
        <v>0</v>
      </c>
      <c r="AN24">
        <v>0</v>
      </c>
      <c r="AO24">
        <v>1</v>
      </c>
      <c r="AP24">
        <v>8</v>
      </c>
      <c r="AQ24">
        <v>3</v>
      </c>
      <c r="AR24">
        <v>2</v>
      </c>
      <c r="AS24">
        <v>1</v>
      </c>
      <c r="AT24">
        <v>4</v>
      </c>
      <c r="AU24">
        <v>0</v>
      </c>
      <c r="AV24">
        <v>2</v>
      </c>
      <c r="AW24">
        <v>0</v>
      </c>
      <c r="AX24">
        <v>0</v>
      </c>
      <c r="AY24">
        <v>4</v>
      </c>
      <c r="AZ24">
        <v>1</v>
      </c>
      <c r="BA24">
        <v>1</v>
      </c>
      <c r="BB24">
        <v>2</v>
      </c>
      <c r="BC24">
        <f>108+29</f>
        <v>137</v>
      </c>
      <c r="BD24">
        <v>1</v>
      </c>
      <c r="BE24">
        <v>1</v>
      </c>
      <c r="BF24">
        <v>1</v>
      </c>
      <c r="BG24">
        <f t="shared" si="0"/>
        <v>177</v>
      </c>
    </row>
    <row r="25" spans="1:65" x14ac:dyDescent="0.25">
      <c r="A25" t="s">
        <v>41</v>
      </c>
      <c r="B25">
        <v>5</v>
      </c>
      <c r="C25">
        <v>3</v>
      </c>
      <c r="D25">
        <v>8</v>
      </c>
      <c r="E25">
        <v>1</v>
      </c>
      <c r="F25">
        <v>8</v>
      </c>
      <c r="G25">
        <v>0</v>
      </c>
      <c r="H25">
        <v>6</v>
      </c>
      <c r="I25">
        <v>1</v>
      </c>
      <c r="J25">
        <v>0</v>
      </c>
      <c r="K25">
        <v>2</v>
      </c>
      <c r="L25">
        <v>2</v>
      </c>
      <c r="M25">
        <v>1</v>
      </c>
      <c r="N25">
        <v>6</v>
      </c>
      <c r="O25">
        <v>0</v>
      </c>
      <c r="P25">
        <v>4</v>
      </c>
      <c r="Q25">
        <v>4</v>
      </c>
      <c r="R25">
        <v>2</v>
      </c>
      <c r="S25">
        <v>4</v>
      </c>
      <c r="T25">
        <v>8</v>
      </c>
      <c r="U25">
        <v>4</v>
      </c>
      <c r="V25">
        <v>1</v>
      </c>
      <c r="W25">
        <v>14</v>
      </c>
      <c r="X25">
        <v>1</v>
      </c>
      <c r="Y25">
        <v>92</v>
      </c>
      <c r="Z25">
        <v>11</v>
      </c>
      <c r="AA25">
        <v>0</v>
      </c>
      <c r="AF25" t="s">
        <v>41</v>
      </c>
      <c r="AG25">
        <v>5</v>
      </c>
      <c r="AH25">
        <v>3</v>
      </c>
      <c r="AI25">
        <v>8</v>
      </c>
      <c r="AJ25">
        <v>1</v>
      </c>
      <c r="AK25">
        <v>0</v>
      </c>
      <c r="AL25">
        <v>0</v>
      </c>
      <c r="AM25">
        <v>6</v>
      </c>
      <c r="AN25">
        <v>1</v>
      </c>
      <c r="AO25">
        <v>0</v>
      </c>
      <c r="AP25">
        <v>2</v>
      </c>
      <c r="AQ25">
        <v>2</v>
      </c>
      <c r="AR25">
        <v>1</v>
      </c>
      <c r="AS25">
        <v>6</v>
      </c>
      <c r="AT25">
        <v>0</v>
      </c>
      <c r="AU25">
        <v>4</v>
      </c>
      <c r="AV25">
        <v>4</v>
      </c>
      <c r="AW25">
        <v>2</v>
      </c>
      <c r="AX25">
        <v>4</v>
      </c>
      <c r="AY25">
        <v>8</v>
      </c>
      <c r="AZ25">
        <v>4</v>
      </c>
      <c r="BA25">
        <v>1</v>
      </c>
      <c r="BB25">
        <v>0</v>
      </c>
      <c r="BC25">
        <v>1</v>
      </c>
      <c r="BD25">
        <f>92+10+10</f>
        <v>112</v>
      </c>
      <c r="BE25">
        <v>11</v>
      </c>
      <c r="BF25">
        <v>0</v>
      </c>
      <c r="BG25">
        <f t="shared" si="0"/>
        <v>186</v>
      </c>
    </row>
    <row r="26" spans="1:65" x14ac:dyDescent="0.25">
      <c r="A26" t="s">
        <v>42</v>
      </c>
      <c r="B26">
        <v>4</v>
      </c>
      <c r="C26">
        <v>0</v>
      </c>
      <c r="D26">
        <v>3</v>
      </c>
      <c r="E26">
        <v>8</v>
      </c>
      <c r="F26">
        <v>2</v>
      </c>
      <c r="G26">
        <v>0</v>
      </c>
      <c r="H26">
        <v>8</v>
      </c>
      <c r="I26">
        <v>1</v>
      </c>
      <c r="J26">
        <v>0</v>
      </c>
      <c r="K26">
        <v>2</v>
      </c>
      <c r="L26">
        <v>2</v>
      </c>
      <c r="M26">
        <v>7</v>
      </c>
      <c r="N26">
        <v>0</v>
      </c>
      <c r="O26">
        <v>0</v>
      </c>
      <c r="P26">
        <v>0</v>
      </c>
      <c r="Q26">
        <v>3</v>
      </c>
      <c r="R26">
        <v>0</v>
      </c>
      <c r="S26">
        <v>3</v>
      </c>
      <c r="T26">
        <v>7</v>
      </c>
      <c r="U26">
        <v>1</v>
      </c>
      <c r="V26">
        <v>0</v>
      </c>
      <c r="W26">
        <v>5</v>
      </c>
      <c r="X26">
        <v>1</v>
      </c>
      <c r="Y26">
        <v>10</v>
      </c>
      <c r="Z26">
        <v>123</v>
      </c>
      <c r="AA26">
        <v>1</v>
      </c>
      <c r="AF26" t="s">
        <v>42</v>
      </c>
      <c r="AG26">
        <v>4</v>
      </c>
      <c r="AH26">
        <v>0</v>
      </c>
      <c r="AI26">
        <v>3</v>
      </c>
      <c r="AJ26">
        <v>8</v>
      </c>
      <c r="AK26">
        <v>2</v>
      </c>
      <c r="AL26">
        <v>0</v>
      </c>
      <c r="AM26">
        <v>8</v>
      </c>
      <c r="AN26">
        <v>1</v>
      </c>
      <c r="AO26">
        <v>0</v>
      </c>
      <c r="AP26">
        <v>2</v>
      </c>
      <c r="AQ26">
        <v>2</v>
      </c>
      <c r="AR26">
        <v>7</v>
      </c>
      <c r="AS26">
        <v>0</v>
      </c>
      <c r="AT26">
        <v>0</v>
      </c>
      <c r="AU26">
        <v>0</v>
      </c>
      <c r="AV26">
        <v>3</v>
      </c>
      <c r="AW26">
        <v>0</v>
      </c>
      <c r="AX26">
        <v>3</v>
      </c>
      <c r="AY26">
        <v>7</v>
      </c>
      <c r="AZ26">
        <v>1</v>
      </c>
      <c r="BA26">
        <v>0</v>
      </c>
      <c r="BB26">
        <v>5</v>
      </c>
      <c r="BC26">
        <v>1</v>
      </c>
      <c r="BD26">
        <v>10</v>
      </c>
      <c r="BE26">
        <v>123</v>
      </c>
      <c r="BF26">
        <v>1</v>
      </c>
      <c r="BG26">
        <f t="shared" si="0"/>
        <v>191</v>
      </c>
    </row>
    <row r="27" spans="1:65" x14ac:dyDescent="0.25">
      <c r="A27" t="s">
        <v>30</v>
      </c>
      <c r="B27">
        <v>6</v>
      </c>
      <c r="C27">
        <v>4</v>
      </c>
      <c r="D27">
        <v>1</v>
      </c>
      <c r="E27">
        <v>1</v>
      </c>
      <c r="F27">
        <v>2</v>
      </c>
      <c r="G27">
        <v>9</v>
      </c>
      <c r="H27">
        <v>0</v>
      </c>
      <c r="I27">
        <v>7</v>
      </c>
      <c r="J27">
        <v>10</v>
      </c>
      <c r="K27">
        <v>3</v>
      </c>
      <c r="L27">
        <v>1</v>
      </c>
      <c r="M27">
        <v>2</v>
      </c>
      <c r="N27">
        <v>1</v>
      </c>
      <c r="O27">
        <v>3</v>
      </c>
      <c r="P27">
        <v>0</v>
      </c>
      <c r="Q27">
        <v>0</v>
      </c>
      <c r="R27">
        <v>5</v>
      </c>
      <c r="S27">
        <v>4</v>
      </c>
      <c r="T27">
        <v>0</v>
      </c>
      <c r="U27">
        <v>2</v>
      </c>
      <c r="V27">
        <v>22</v>
      </c>
      <c r="W27">
        <v>4</v>
      </c>
      <c r="X27">
        <v>2</v>
      </c>
      <c r="Y27">
        <v>3</v>
      </c>
      <c r="Z27">
        <v>1</v>
      </c>
      <c r="AA27">
        <v>108</v>
      </c>
      <c r="AF27" t="s">
        <v>30</v>
      </c>
      <c r="AG27">
        <v>6</v>
      </c>
      <c r="AH27">
        <v>4</v>
      </c>
      <c r="AI27">
        <v>1</v>
      </c>
      <c r="AJ27">
        <v>1</v>
      </c>
      <c r="AK27">
        <v>2</v>
      </c>
      <c r="AL27">
        <v>9</v>
      </c>
      <c r="AM27">
        <v>0</v>
      </c>
      <c r="AN27">
        <v>7</v>
      </c>
      <c r="AO27">
        <v>0</v>
      </c>
      <c r="AP27">
        <v>3</v>
      </c>
      <c r="AQ27">
        <v>1</v>
      </c>
      <c r="AR27">
        <v>2</v>
      </c>
      <c r="AS27">
        <v>1</v>
      </c>
      <c r="AT27">
        <v>3</v>
      </c>
      <c r="AU27">
        <v>0</v>
      </c>
      <c r="AV27">
        <v>0</v>
      </c>
      <c r="AW27">
        <v>5</v>
      </c>
      <c r="AX27">
        <v>4</v>
      </c>
      <c r="AY27">
        <v>0</v>
      </c>
      <c r="AZ27">
        <v>2</v>
      </c>
      <c r="BA27">
        <v>0</v>
      </c>
      <c r="BB27">
        <v>4</v>
      </c>
      <c r="BC27">
        <v>2</v>
      </c>
      <c r="BD27">
        <v>3</v>
      </c>
      <c r="BE27">
        <v>1</v>
      </c>
      <c r="BF27">
        <f>108+16+7</f>
        <v>131</v>
      </c>
      <c r="BG27">
        <f t="shared" si="0"/>
        <v>192</v>
      </c>
    </row>
    <row r="28" spans="1:65" x14ac:dyDescent="0.25">
      <c r="AG28">
        <f t="shared" ref="AG28:AT28" si="1">SUM(AG2:AG27)</f>
        <v>161</v>
      </c>
      <c r="AH28">
        <f t="shared" si="1"/>
        <v>216</v>
      </c>
      <c r="AI28">
        <f t="shared" si="1"/>
        <v>209</v>
      </c>
      <c r="AJ28">
        <f t="shared" si="1"/>
        <v>219</v>
      </c>
      <c r="AK28">
        <f t="shared" si="1"/>
        <v>185</v>
      </c>
      <c r="AL28">
        <f t="shared" si="1"/>
        <v>183</v>
      </c>
      <c r="AM28">
        <f t="shared" si="1"/>
        <v>295</v>
      </c>
      <c r="AN28">
        <f t="shared" si="1"/>
        <v>225</v>
      </c>
      <c r="AO28">
        <f t="shared" si="1"/>
        <v>206</v>
      </c>
      <c r="AP28">
        <f t="shared" si="1"/>
        <v>159</v>
      </c>
      <c r="AQ28">
        <f t="shared" si="1"/>
        <v>223</v>
      </c>
      <c r="AR28">
        <f t="shared" si="1"/>
        <v>197</v>
      </c>
      <c r="AS28">
        <f t="shared" si="1"/>
        <v>203</v>
      </c>
      <c r="AT28">
        <f t="shared" si="1"/>
        <v>250</v>
      </c>
      <c r="AU28">
        <f>SUM(AU2:AU27)</f>
        <v>227</v>
      </c>
      <c r="AV28">
        <f t="shared" ref="AV28:BF28" si="2">SUM(AV2:AV27)</f>
        <v>134</v>
      </c>
      <c r="AW28">
        <f t="shared" si="2"/>
        <v>165</v>
      </c>
      <c r="AX28">
        <f t="shared" si="2"/>
        <v>217</v>
      </c>
      <c r="AY28">
        <f t="shared" si="2"/>
        <v>208</v>
      </c>
      <c r="AZ28">
        <f t="shared" si="2"/>
        <v>190</v>
      </c>
      <c r="BA28">
        <f t="shared" si="2"/>
        <v>228</v>
      </c>
      <c r="BB28">
        <f t="shared" si="2"/>
        <v>220</v>
      </c>
      <c r="BC28">
        <f t="shared" si="2"/>
        <v>205</v>
      </c>
      <c r="BD28">
        <f t="shared" si="2"/>
        <v>179</v>
      </c>
      <c r="BE28">
        <f t="shared" si="2"/>
        <v>240</v>
      </c>
      <c r="BF28">
        <f t="shared" si="2"/>
        <v>165</v>
      </c>
      <c r="BG28">
        <f>SUM(BG2:BG27)</f>
        <v>5309</v>
      </c>
    </row>
    <row r="29" spans="1:65" x14ac:dyDescent="0.25">
      <c r="AF29" s="3" t="s">
        <v>50</v>
      </c>
      <c r="AG29" s="3" t="s">
        <v>43</v>
      </c>
      <c r="AH29" s="3" t="s">
        <v>44</v>
      </c>
      <c r="AI29" s="3" t="s">
        <v>45</v>
      </c>
      <c r="BA29" s="19">
        <f>330/5309</f>
        <v>6.2158598606140515E-2</v>
      </c>
      <c r="BB29" s="18">
        <f>223/5309</f>
        <v>4.200414390657374E-2</v>
      </c>
    </row>
    <row r="30" spans="1:65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F30" s="3" t="s">
        <v>23</v>
      </c>
      <c r="AG30" s="4">
        <f t="shared" ref="AG30:AG55" ca="1" si="3">OFFSET($AF$1, ROW()-29, ROW()-29)/SUM(OFFSET($AF$2:$AF$27,0,ROW()-29))</f>
        <v>0.57763975155279501</v>
      </c>
      <c r="AH30" s="4">
        <f t="shared" ref="AH30:AH55" ca="1" si="4">OFFSET($AF$1, ROW()-29, ROW()-29)/SUM(AG2:BF2)</f>
        <v>0.47692307692307695</v>
      </c>
      <c r="AI30" s="4">
        <f t="shared" ref="AI30:AI56" ca="1" si="5">2*((AG30*AH30)/(AG30+AH30))</f>
        <v>0.52247191011235961</v>
      </c>
      <c r="AN30" s="6"/>
      <c r="AO30" s="7"/>
      <c r="AP30" s="6"/>
      <c r="AQ30" s="7"/>
      <c r="AR30" s="6"/>
      <c r="AS30" s="7"/>
      <c r="AT30" s="6"/>
      <c r="AU30" s="7"/>
      <c r="AV30" s="6"/>
      <c r="AW30" s="7"/>
      <c r="AX30" s="6"/>
      <c r="AY30" s="7"/>
      <c r="AZ30" s="6"/>
      <c r="BA30" s="7"/>
      <c r="BB30" s="6"/>
      <c r="BC30" s="7"/>
      <c r="BD30" s="6"/>
      <c r="BE30" s="7"/>
      <c r="BF30" s="6"/>
      <c r="BG30" s="7"/>
      <c r="BH30" s="6"/>
      <c r="BI30" s="7"/>
      <c r="BJ30" s="6"/>
      <c r="BK30" s="7"/>
      <c r="BL30" s="6"/>
      <c r="BM30" s="7"/>
    </row>
    <row r="31" spans="1:65" x14ac:dyDescent="0.25">
      <c r="AF31" s="3" t="s">
        <v>24</v>
      </c>
      <c r="AG31" s="4">
        <f t="shared" ca="1" si="3"/>
        <v>0.51388888888888884</v>
      </c>
      <c r="AH31" s="4">
        <f t="shared" ca="1" si="4"/>
        <v>0.54146341463414638</v>
      </c>
      <c r="AI31" s="4">
        <f t="shared" ca="1" si="5"/>
        <v>0.52731591448931114</v>
      </c>
      <c r="AM31" s="6"/>
    </row>
    <row r="32" spans="1:65" x14ac:dyDescent="0.25">
      <c r="AF32" s="3" t="s">
        <v>32</v>
      </c>
      <c r="AG32" s="4">
        <f t="shared" ca="1" si="3"/>
        <v>0.71291866028708128</v>
      </c>
      <c r="AH32" s="4">
        <f t="shared" ca="1" si="4"/>
        <v>0.72682926829268291</v>
      </c>
      <c r="AI32" s="4">
        <f t="shared" ca="1" si="5"/>
        <v>0.71980676328502402</v>
      </c>
      <c r="AM32" s="7"/>
    </row>
    <row r="33" spans="32:39" x14ac:dyDescent="0.25">
      <c r="AF33" s="3" t="s">
        <v>14</v>
      </c>
      <c r="AG33" s="4">
        <f t="shared" ca="1" si="3"/>
        <v>0.73972602739726023</v>
      </c>
      <c r="AH33" s="4">
        <f t="shared" ca="1" si="4"/>
        <v>0.83505154639175261</v>
      </c>
      <c r="AI33" s="4">
        <f t="shared" ca="1" si="5"/>
        <v>0.78450363196125905</v>
      </c>
      <c r="AM33" s="6"/>
    </row>
    <row r="34" spans="32:39" x14ac:dyDescent="0.25">
      <c r="AF34" s="3" t="s">
        <v>33</v>
      </c>
      <c r="AG34" s="4">
        <f t="shared" ca="1" si="3"/>
        <v>0.58378378378378382</v>
      </c>
      <c r="AH34" s="4">
        <f t="shared" ca="1" si="4"/>
        <v>0.51674641148325362</v>
      </c>
      <c r="AI34" s="4">
        <f t="shared" ca="1" si="5"/>
        <v>0.5482233502538072</v>
      </c>
      <c r="AM34" s="7"/>
    </row>
    <row r="35" spans="32:39" x14ac:dyDescent="0.25">
      <c r="AF35" s="3" t="s">
        <v>25</v>
      </c>
      <c r="AG35" s="4">
        <f t="shared" ca="1" si="3"/>
        <v>0.57923497267759561</v>
      </c>
      <c r="AH35" s="4">
        <f t="shared" ca="1" si="4"/>
        <v>0.54081632653061229</v>
      </c>
      <c r="AI35" s="4">
        <f t="shared" ca="1" si="5"/>
        <v>0.55936675461741425</v>
      </c>
      <c r="AM35" s="6"/>
    </row>
    <row r="36" spans="32:39" x14ac:dyDescent="0.25">
      <c r="AF36" s="3" t="s">
        <v>34</v>
      </c>
      <c r="AG36" s="4">
        <f t="shared" ca="1" si="3"/>
        <v>0.66101694915254239</v>
      </c>
      <c r="AH36" s="4">
        <f t="shared" ca="1" si="4"/>
        <v>0.65878378378378377</v>
      </c>
      <c r="AI36" s="4">
        <f t="shared" ca="1" si="5"/>
        <v>0.65989847715736039</v>
      </c>
      <c r="AM36" s="7"/>
    </row>
    <row r="37" spans="32:39" x14ac:dyDescent="0.25">
      <c r="AF37" s="3" t="s">
        <v>26</v>
      </c>
      <c r="AG37" s="4">
        <f t="shared" ca="1" si="3"/>
        <v>0.85777777777777775</v>
      </c>
      <c r="AH37" s="4">
        <f t="shared" ca="1" si="4"/>
        <v>0.86547085201793716</v>
      </c>
      <c r="AI37" s="4">
        <f t="shared" ca="1" si="5"/>
        <v>0.86160714285714279</v>
      </c>
      <c r="AM37" s="6"/>
    </row>
    <row r="38" spans="32:39" x14ac:dyDescent="0.25">
      <c r="AF38" s="3" t="s">
        <v>18</v>
      </c>
      <c r="AG38" s="4">
        <f t="shared" ca="1" si="3"/>
        <v>0.90291262135922334</v>
      </c>
      <c r="AH38" s="4">
        <f t="shared" ca="1" si="4"/>
        <v>0.89423076923076927</v>
      </c>
      <c r="AI38" s="4">
        <f t="shared" ca="1" si="5"/>
        <v>0.89855072463768126</v>
      </c>
      <c r="AM38" s="7"/>
    </row>
    <row r="39" spans="32:39" x14ac:dyDescent="0.25">
      <c r="AF39" s="3" t="s">
        <v>35</v>
      </c>
      <c r="AG39" s="4">
        <f t="shared" ca="1" si="3"/>
        <v>0.34591194968553457</v>
      </c>
      <c r="AH39" s="4">
        <f t="shared" ca="1" si="4"/>
        <v>0.28061224489795916</v>
      </c>
      <c r="AI39" s="4">
        <f t="shared" ca="1" si="5"/>
        <v>0.30985915492957744</v>
      </c>
      <c r="AM39" s="6"/>
    </row>
    <row r="40" spans="32:39" x14ac:dyDescent="0.25">
      <c r="AF40" s="3" t="s">
        <v>19</v>
      </c>
      <c r="AG40" s="4">
        <f t="shared" ca="1" si="3"/>
        <v>0.51569506726457404</v>
      </c>
      <c r="AH40" s="4">
        <f t="shared" ca="1" si="4"/>
        <v>0.58375634517766495</v>
      </c>
      <c r="AI40" s="4">
        <f t="shared" ca="1" si="5"/>
        <v>0.54761904761904767</v>
      </c>
      <c r="AM40" s="7"/>
    </row>
    <row r="41" spans="32:39" x14ac:dyDescent="0.25">
      <c r="AF41" s="3" t="s">
        <v>36</v>
      </c>
      <c r="AG41" s="4">
        <f t="shared" ca="1" si="3"/>
        <v>0.64467005076142136</v>
      </c>
      <c r="AH41" s="4">
        <f t="shared" ca="1" si="4"/>
        <v>0.69021739130434778</v>
      </c>
      <c r="AI41" s="4">
        <f t="shared" ca="1" si="5"/>
        <v>0.66666666666666674</v>
      </c>
      <c r="AM41" s="6"/>
    </row>
    <row r="42" spans="32:39" x14ac:dyDescent="0.25">
      <c r="AF42" s="3" t="s">
        <v>37</v>
      </c>
      <c r="AG42" s="4">
        <f t="shared" ca="1" si="3"/>
        <v>0.67487684729064035</v>
      </c>
      <c r="AH42" s="4">
        <f t="shared" ca="1" si="4"/>
        <v>0.67821782178217827</v>
      </c>
      <c r="AI42" s="4">
        <f t="shared" ca="1" si="5"/>
        <v>0.67654320987654326</v>
      </c>
      <c r="AM42" s="7"/>
    </row>
    <row r="43" spans="32:39" x14ac:dyDescent="0.25">
      <c r="AF43" s="3" t="s">
        <v>27</v>
      </c>
      <c r="AG43" s="4">
        <f t="shared" ca="1" si="3"/>
        <v>0.69599999999999995</v>
      </c>
      <c r="AH43" s="4">
        <f t="shared" ca="1" si="4"/>
        <v>0.80555555555555558</v>
      </c>
      <c r="AI43" s="4">
        <f t="shared" ca="1" si="5"/>
        <v>0.74678111587982832</v>
      </c>
      <c r="AM43" s="6"/>
    </row>
    <row r="44" spans="32:39" x14ac:dyDescent="0.25">
      <c r="AF44" s="3" t="s">
        <v>15</v>
      </c>
      <c r="AG44" s="4">
        <f t="shared" ca="1" si="3"/>
        <v>0.92511013215859028</v>
      </c>
      <c r="AH44" s="4">
        <f t="shared" ca="1" si="4"/>
        <v>0.94170403587443952</v>
      </c>
      <c r="AI44" s="4">
        <f t="shared" ca="1" si="5"/>
        <v>0.93333333333333335</v>
      </c>
      <c r="AM44" s="7"/>
    </row>
    <row r="45" spans="32:39" x14ac:dyDescent="0.25">
      <c r="AF45" s="3" t="s">
        <v>20</v>
      </c>
      <c r="AG45" s="4">
        <f t="shared" ca="1" si="3"/>
        <v>0.47761194029850745</v>
      </c>
      <c r="AH45" s="4">
        <f t="shared" ca="1" si="4"/>
        <v>0.33507853403141363</v>
      </c>
      <c r="AI45" s="4">
        <f t="shared" ca="1" si="5"/>
        <v>0.3938461538461539</v>
      </c>
      <c r="AM45" s="6"/>
    </row>
    <row r="46" spans="32:39" x14ac:dyDescent="0.25">
      <c r="AF46" s="3" t="s">
        <v>38</v>
      </c>
      <c r="AG46" s="4">
        <f t="shared" ca="1" si="3"/>
        <v>0.78181818181818186</v>
      </c>
      <c r="AH46" s="4">
        <f t="shared" ca="1" si="4"/>
        <v>0.75882352941176467</v>
      </c>
      <c r="AI46" s="4">
        <f t="shared" ca="1" si="5"/>
        <v>0.77014925373134335</v>
      </c>
      <c r="AM46" s="7"/>
    </row>
    <row r="47" spans="32:39" x14ac:dyDescent="0.25">
      <c r="AF47" s="3" t="s">
        <v>39</v>
      </c>
      <c r="AG47" s="4">
        <f t="shared" ca="1" si="3"/>
        <v>0.80645161290322576</v>
      </c>
      <c r="AH47" s="4">
        <f t="shared" ca="1" si="4"/>
        <v>0.82938388625592419</v>
      </c>
      <c r="AI47" s="4">
        <f t="shared" ca="1" si="5"/>
        <v>0.81775700934579443</v>
      </c>
      <c r="AM47" s="6"/>
    </row>
    <row r="48" spans="32:39" x14ac:dyDescent="0.25">
      <c r="AF48" s="3" t="s">
        <v>21</v>
      </c>
      <c r="AG48" s="4">
        <f t="shared" ca="1" si="3"/>
        <v>0.70192307692307687</v>
      </c>
      <c r="AH48" s="4">
        <f t="shared" ca="1" si="4"/>
        <v>0.76439790575916233</v>
      </c>
      <c r="AI48" s="4">
        <f t="shared" ca="1" si="5"/>
        <v>0.73182957393483705</v>
      </c>
      <c r="AM48" s="7"/>
    </row>
    <row r="49" spans="32:39" x14ac:dyDescent="0.25">
      <c r="AF49" s="3" t="s">
        <v>40</v>
      </c>
      <c r="AG49" s="4">
        <f t="shared" ca="1" si="3"/>
        <v>0.60526315789473684</v>
      </c>
      <c r="AH49" s="4">
        <f t="shared" ca="1" si="4"/>
        <v>0.60209424083769636</v>
      </c>
      <c r="AI49" s="4">
        <f t="shared" ca="1" si="5"/>
        <v>0.60367454068241466</v>
      </c>
      <c r="AM49" s="6"/>
    </row>
    <row r="50" spans="32:39" x14ac:dyDescent="0.25">
      <c r="AF50" s="3" t="s">
        <v>28</v>
      </c>
      <c r="AG50" s="4">
        <f t="shared" ca="1" si="3"/>
        <v>0.82017543859649122</v>
      </c>
      <c r="AH50" s="4">
        <f t="shared" ca="1" si="4"/>
        <v>0.79914529914529919</v>
      </c>
      <c r="AI50" s="4">
        <f t="shared" ca="1" si="5"/>
        <v>0.80952380952380953</v>
      </c>
      <c r="AM50" s="7"/>
    </row>
    <row r="51" spans="32:39" x14ac:dyDescent="0.25">
      <c r="AF51" s="3" t="s">
        <v>29</v>
      </c>
      <c r="AG51" s="4">
        <f t="shared" ca="1" si="3"/>
        <v>0.61363636363636365</v>
      </c>
      <c r="AH51" s="4">
        <f t="shared" ca="1" si="4"/>
        <v>0.59734513274336287</v>
      </c>
      <c r="AI51" s="4">
        <f t="shared" ca="1" si="5"/>
        <v>0.60538116591928259</v>
      </c>
      <c r="AM51" s="6"/>
    </row>
    <row r="52" spans="32:39" x14ac:dyDescent="0.25">
      <c r="AF52" s="3" t="s">
        <v>16</v>
      </c>
      <c r="AG52" s="4">
        <f t="shared" ca="1" si="3"/>
        <v>0.66829268292682931</v>
      </c>
      <c r="AH52" s="4">
        <f t="shared" ca="1" si="4"/>
        <v>0.77401129943502822</v>
      </c>
      <c r="AI52" s="4">
        <f t="shared" ca="1" si="5"/>
        <v>0.71727748691099469</v>
      </c>
      <c r="AM52" s="7"/>
    </row>
    <row r="53" spans="32:39" x14ac:dyDescent="0.25">
      <c r="AF53" s="3" t="s">
        <v>41</v>
      </c>
      <c r="AG53" s="4">
        <f t="shared" ca="1" si="3"/>
        <v>0.62569832402234637</v>
      </c>
      <c r="AH53" s="4">
        <f t="shared" ca="1" si="4"/>
        <v>0.60215053763440862</v>
      </c>
      <c r="AI53" s="4">
        <f t="shared" ca="1" si="5"/>
        <v>0.61369863013698622</v>
      </c>
      <c r="AM53" s="6"/>
    </row>
    <row r="54" spans="32:39" x14ac:dyDescent="0.25">
      <c r="AF54" s="3" t="s">
        <v>42</v>
      </c>
      <c r="AG54" s="4">
        <f t="shared" ca="1" si="3"/>
        <v>0.51249999999999996</v>
      </c>
      <c r="AH54" s="4">
        <f t="shared" ca="1" si="4"/>
        <v>0.64397905759162299</v>
      </c>
      <c r="AI54" s="4">
        <f t="shared" ca="1" si="5"/>
        <v>0.57076566125290007</v>
      </c>
      <c r="AM54" s="7"/>
    </row>
    <row r="55" spans="32:39" x14ac:dyDescent="0.25">
      <c r="AF55" s="3" t="s">
        <v>30</v>
      </c>
      <c r="AG55" s="4">
        <f t="shared" ca="1" si="3"/>
        <v>0.79393939393939394</v>
      </c>
      <c r="AH55" s="4">
        <f t="shared" ca="1" si="4"/>
        <v>0.68229166666666663</v>
      </c>
      <c r="AI55" s="4">
        <f t="shared" ca="1" si="5"/>
        <v>0.73389355742296924</v>
      </c>
      <c r="AM55" s="6"/>
    </row>
    <row r="56" spans="32:39" x14ac:dyDescent="0.25">
      <c r="AF56" s="3" t="s">
        <v>46</v>
      </c>
      <c r="AG56" s="5">
        <f ca="1">AVERAGE(AG30:AG55)</f>
        <v>0.66686437126910991</v>
      </c>
      <c r="AH56" s="5">
        <f ca="1">AVERAGE(AH30:AH55)</f>
        <v>0.67019538205355811</v>
      </c>
      <c r="AI56" s="4">
        <f t="shared" ca="1" si="5"/>
        <v>0.66852572739544724</v>
      </c>
      <c r="AM56" s="7"/>
    </row>
  </sheetData>
  <conditionalFormatting sqref="AI30:AI5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:BF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7:BE27 BF26 AG26:BD26 BE25:BF25 AG25:BC25 BD24:BF24 AG24:BB24 BC23:BF23 AG23:BA23 BB22:BF22 AG22:AZ22 BA21:BF21 AG21:AY21 AZ20:BF20 AG20:AX20 AY19:BF19 AG19:AW19 AX18:BF18 AG18:AV18 AW17:BF17 AG17:AU17 AV16:BF16 AG16:AT16 AU15:BF15 AG15:AS15 AT14:BF14 AG14:AR14 AS13:BF13 AG13:AQ13 AR12:BF12 AG12:AP12 AQ11:BF11 AG11:AO11 AP10:BF10 AG10:AN10 AO9:BF9 AG9:AM9 AN8:BF8 AG8:AL8 AM7:BF7 AG7:AK7 AL6:BF6 AG6:AJ6 AK5:BF5 AG5:AI5 AJ4:BF4 AG4:AH4 AI3:BF3 AG3 AH2:BF2">
    <cfRule type="top10" dxfId="7" priority="5" rank="19"/>
  </conditionalFormatting>
  <conditionalFormatting sqref="B27:Z27 AA26 B26:Y26 Z25:AA25 B25:X25 Y24:AA24 B24:W24 X23:AA23 B23:V23 W22:AA22 B22:U22 V21:AA21 B21:T21 U20:AA20 B20:S20 T19:AA19 B19:R19 S18:AA18 B18:Q18 R17:AA17 B17:P17 Q16:AA16 B16:O16 P15:AA15 B15:N15 O14:AA14 B14:M14 N13:AA13 B13:L13 M12:AA12 B12:K12 L11:AA11 B11:J11 K10:AA10 B10:I10 J9:AA9 B9:H9 I8:AA8 B8:G8 H7:AA7 B7:F7 G6:AA6 B6:E6 F5:AA5 B5:D5 E4:AA4 B4:C4 D3:AA3 B3 B2:AA2">
    <cfRule type="cellIs" dxfId="6" priority="1" operator="greaterThan">
      <formula>15</formula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0DD7BF4-228A-44F2-A052-B7970930ECDF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30</xm:f>
              </x14:cfvo>
              <x14:cfIcon iconSet="NoIcons" iconId="0"/>
              <x14:cfIcon iconSet="NoIcons" iconId="0"/>
              <x14:cfIcon iconSet="3Symbols" iconId="1"/>
            </x14:iconSet>
          </x14:cfRule>
          <xm:sqref>AG1:BF1</xm:sqref>
        </x14:conditionalFormatting>
        <x14:conditionalFormatting xmlns:xm="http://schemas.microsoft.com/office/excel/2006/main">
          <x14:cfRule type="iconSet" priority="6" id="{A31FACF6-147A-48D3-9C8A-2128FC5CF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20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AG2:BF27</xm:sqref>
        </x14:conditionalFormatting>
        <x14:conditionalFormatting xmlns:xm="http://schemas.microsoft.com/office/excel/2006/main">
          <x14:cfRule type="iconSet" priority="3" id="{895127E8-96EB-4F1B-8694-27DE8D7D86BE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30</xm:f>
              </x14:cfvo>
              <x14:cfIcon iconSet="NoIcons" iconId="0"/>
              <x14:cfIcon iconSet="NoIcons" iconId="0"/>
              <x14:cfIcon iconSet="3Symbols" iconId="1"/>
            </x14:iconSet>
          </x14:cfRule>
          <xm:sqref>B1:AA1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diverse Auswertungen</vt:lpstr>
      <vt:lpstr>kNN</vt:lpstr>
      <vt:lpstr>cnn</vt:lpstr>
      <vt:lpstr>tl</vt:lpstr>
      <vt:lpstr>Spekulationen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Steiger</dc:creator>
  <cp:lastModifiedBy>Pascal Steiger</cp:lastModifiedBy>
  <dcterms:created xsi:type="dcterms:W3CDTF">2021-06-21T12:45:46Z</dcterms:created>
  <dcterms:modified xsi:type="dcterms:W3CDTF">2021-07-23T13:25:00Z</dcterms:modified>
</cp:coreProperties>
</file>