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<sst xmlns="http://schemas.openxmlformats.org/spreadsheetml/2006/main" count="67" uniqueCount="64">
  <si>
    <t>Варіант 1</t>
  </si>
  <si>
    <t>Завдання 1</t>
  </si>
  <si>
    <t>Випуск</t>
  </si>
  <si>
    <t>Розподіл випуску між галузями</t>
  </si>
  <si>
    <t>Кінцева продукція
споживання</t>
  </si>
  <si>
    <t>Валовий
 випуск</t>
  </si>
  <si>
    <t>Витрати</t>
  </si>
  <si>
    <t>Промислов.</t>
  </si>
  <si>
    <t>С/г</t>
  </si>
  <si>
    <t>Розподіл і-ої галузі на
 потреби інших галузей</t>
  </si>
  <si>
    <t>Зміна попиту</t>
  </si>
  <si>
    <t>1.Валовий випуск</t>
  </si>
  <si>
    <t>x1 = x11 + x12 + y1</t>
  </si>
  <si>
    <t>x2 = x21 + x22 + y2</t>
  </si>
  <si>
    <t>2. Коефіцієнт матеріальних витрат xij=aij *xj</t>
  </si>
  <si>
    <t>Технологічна матриця</t>
  </si>
  <si>
    <t>a11=</t>
  </si>
  <si>
    <t>a12=</t>
  </si>
  <si>
    <t>A=</t>
  </si>
  <si>
    <t>a21=</t>
  </si>
  <si>
    <t>a22=</t>
  </si>
  <si>
    <t>3.Дослідження А на продуктивність</t>
  </si>
  <si>
    <t>Матр. повних затрат S=(E-A)^-1</t>
  </si>
  <si>
    <t>E-A=</t>
  </si>
  <si>
    <t>det =</t>
  </si>
  <si>
    <t>!= 0</t>
  </si>
  <si>
    <t>Х=S^-1*Y</t>
  </si>
  <si>
    <t>Y-зміна попиту</t>
  </si>
  <si>
    <t>S=</t>
  </si>
  <si>
    <t>Х-повний випуск</t>
  </si>
  <si>
    <t>Матриця S невід'ємна</t>
  </si>
  <si>
    <t>^</t>
  </si>
  <si>
    <t>X</t>
  </si>
  <si>
    <t>Матриця А продуктивна.</t>
  </si>
  <si>
    <t>Завдання 2</t>
  </si>
  <si>
    <t>Характеристичний поліном</t>
  </si>
  <si>
    <t>det(A - lambdaE) = 0</t>
  </si>
  <si>
    <t>Власні числа</t>
  </si>
  <si>
    <t>lambda1=</t>
  </si>
  <si>
    <t>lambda2=</t>
  </si>
  <si>
    <t>lambda3=</t>
  </si>
  <si>
    <t>Число Фробеніуса є найбільшим дійсним додатним серед простих коренів характеристичного рівняння матриці А</t>
  </si>
  <si>
    <t>&lt;1</t>
  </si>
  <si>
    <t>А продуктивна</t>
  </si>
  <si>
    <t>Для знаходження правого вектора Фробеніуса потрібно вибрати з матриці V власних векторів той вектор, що відповідає числу Фробеніуса у матриці</t>
  </si>
  <si>
    <t>Правий вектор Фробеніуса</t>
  </si>
  <si>
    <t>Лівий вектор Фробеніуса</t>
  </si>
  <si>
    <t>Для знаходження лівого вектора Фробеніса потрібно повторити дії знаходження власних векторів та виведення вектора, відповідного числу Фробеніуса, але же до транспонованої матриці до А.</t>
  </si>
  <si>
    <t>Дослідити на збіжність суму ряду</t>
  </si>
  <si>
    <t>Для того, щоб дослідити на збіжність суму ряду 𝐸+𝐴+𝐴2+...+𝐴𝑁</t>
  </si>
  <si>
    <t xml:space="preserve">до матриці повних витрат B, потрібно організувати цикл знаходження N, </t>
  </si>
  <si>
    <t>у якому поступово перевіряти, чи максимальний елемент матриць не менший 0.01.</t>
  </si>
  <si>
    <t>Е=</t>
  </si>
  <si>
    <t>A-E=</t>
  </si>
  <si>
    <t>A^2-A=</t>
  </si>
  <si>
    <t>Матриця повних витрат В=(E-A)^-1</t>
  </si>
  <si>
    <t>A^2=</t>
  </si>
  <si>
    <t>В=</t>
  </si>
  <si>
    <t>s=</t>
  </si>
  <si>
    <t>Е-А=</t>
  </si>
  <si>
    <t>Вектор доданої вартості в цінах</t>
  </si>
  <si>
    <t>s</t>
  </si>
  <si>
    <t>p=s(E-A)^-1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</si>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</sst>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10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9.0"/>
      <color theme="1"/>
      <name val="Calibri"/>
    </font>
    <font>
      <sz val="8.0"/>
      <color theme="1"/>
      <name val="Calibri"/>
    </font>
    <font>
      <color theme="1"/>
      <name val="Calibri"/>
    </font>
    <font>
      <sz val="9.0"/>
      <color rgb="FF000000"/>
      <name val="&quot;Google Sans Mono&quot;"/>
    </font>
    <font>
      <sz val="11.0"/>
      <color rgb="FF1F1F1F"/>
      <name val="&quot;Google Sans&quot;"/>
    </font>
    <font>
      <sz val="11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5">
    <border/>
    <border>
      <left/>
      <top/>
      <bottom/>
    </border>
    <border>
      <top/>
      <bottom/>
    </border>
    <border>
      <right/>
      <top/>
      <bottom/>
    </border>
    <border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vertical="center"/>
    </xf>
    <xf borderId="8" fillId="3" fontId="6" numFmtId="0" xfId="0" applyAlignment="1" applyBorder="1" applyFont="1">
      <alignment horizontal="center" vertical="center"/>
    </xf>
    <xf borderId="9" fillId="0" fontId="2" numFmtId="0" xfId="0" applyBorder="1" applyFont="1"/>
    <xf borderId="0" fillId="3" fontId="4" numFmtId="0" xfId="0" applyAlignment="1" applyFont="1">
      <alignment horizontal="center" shrinkToFit="0" vertical="center" wrapText="1"/>
    </xf>
    <xf borderId="6" fillId="0" fontId="2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7" fillId="0" fontId="2" numFmtId="0" xfId="0" applyBorder="1" applyFont="1"/>
    <xf borderId="4" fillId="3" fontId="4" numFmtId="0" xfId="0" applyAlignment="1" applyBorder="1" applyFont="1">
      <alignment horizontal="center" vertical="center"/>
    </xf>
    <xf borderId="10" fillId="0" fontId="2" numFmtId="0" xfId="0" applyBorder="1" applyFont="1"/>
    <xf borderId="10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5" fillId="0" fontId="2" numFmtId="0" xfId="0" applyBorder="1" applyFont="1"/>
    <xf borderId="4" fillId="0" fontId="1" numFmtId="0" xfId="0" applyAlignment="1" applyBorder="1" applyFont="1">
      <alignment horizontal="center" vertical="center"/>
    </xf>
    <xf borderId="11" fillId="0" fontId="2" numFmtId="0" xfId="0" applyBorder="1" applyFont="1"/>
    <xf borderId="0" fillId="0" fontId="1" numFmtId="0" xfId="0" applyAlignment="1" applyFont="1">
      <alignment horizontal="center" readingOrder="0" vertical="center"/>
    </xf>
    <xf borderId="0" fillId="3" fontId="1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5" fillId="0" fontId="1" numFmtId="164" xfId="0" applyAlignment="1" applyBorder="1" applyFont="1" applyNumberFormat="1">
      <alignment horizontal="center" vertical="center"/>
    </xf>
    <xf borderId="0" fillId="3" fontId="1" numFmtId="0" xfId="0" applyAlignment="1" applyFont="1">
      <alignment horizontal="center" vertical="center"/>
    </xf>
    <xf borderId="4" fillId="3" fontId="1" numFmtId="16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11" fillId="0" fontId="1" numFmtId="164" xfId="0" applyAlignment="1" applyBorder="1" applyFont="1" applyNumberFormat="1">
      <alignment horizontal="center" vertical="center"/>
    </xf>
    <xf borderId="4" fillId="0" fontId="2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0" fillId="0" fontId="7" numFmtId="165" xfId="0" applyAlignment="1" applyFont="1" applyNumberFormat="1">
      <alignment horizontal="center" vertical="center"/>
    </xf>
    <xf borderId="0" fillId="4" fontId="8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5" fontId="1" numFmtId="0" xfId="0" applyAlignment="1" applyBorder="1" applyFont="1">
      <alignment horizontal="center" vertical="center"/>
    </xf>
    <xf borderId="5" fillId="0" fontId="1" numFmtId="2" xfId="0" applyAlignment="1" applyBorder="1" applyFont="1" applyNumberFormat="1">
      <alignment horizontal="center" vertical="center"/>
    </xf>
    <xf borderId="11" fillId="0" fontId="1" numFmtId="2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5" fillId="3" fontId="1" numFmtId="0" xfId="0" applyAlignment="1" applyBorder="1" applyFont="1">
      <alignment horizontal="center" vertical="center"/>
    </xf>
    <xf borderId="16" fillId="3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8" fillId="0" fontId="2" numFmtId="0" xfId="0" applyBorder="1" applyFont="1"/>
    <xf borderId="14" fillId="0" fontId="1" numFmtId="164" xfId="0" applyAlignment="1" applyBorder="1" applyFont="1" applyNumberFormat="1">
      <alignment horizontal="center" readingOrder="0" vertical="center"/>
    </xf>
    <xf borderId="5" fillId="0" fontId="1" numFmtId="164" xfId="0" applyAlignment="1" applyBorder="1" applyFont="1" applyNumberFormat="1">
      <alignment horizontal="center" readingOrder="0" vertical="center"/>
    </xf>
    <xf borderId="11" fillId="0" fontId="1" numFmtId="164" xfId="0" applyAlignment="1" applyBorder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19" fillId="0" fontId="1" numFmtId="164" xfId="0" applyAlignment="1" applyBorder="1" applyFont="1" applyNumberFormat="1">
      <alignment horizontal="center" vertical="center"/>
    </xf>
    <xf borderId="20" fillId="3" fontId="1" numFmtId="0" xfId="0" applyAlignment="1" applyBorder="1" applyFont="1">
      <alignment horizontal="left" vertical="center"/>
    </xf>
    <xf borderId="20" fillId="3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0" fillId="6" fontId="1" numFmtId="0" xfId="0" applyAlignment="1" applyFill="1" applyFont="1">
      <alignment horizontal="left" vertical="center"/>
    </xf>
    <xf borderId="0" fillId="6" fontId="1" numFmtId="0" xfId="0" applyAlignment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13" fillId="0" fontId="1" numFmtId="164" xfId="0" applyAlignment="1" applyBorder="1" applyFont="1" applyNumberFormat="1">
      <alignment horizontal="center" vertical="center"/>
    </xf>
    <xf borderId="14" fillId="0" fontId="1" numFmtId="164" xfId="0" applyAlignment="1" applyBorder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0" fillId="3" fontId="3" numFmtId="0" xfId="0" applyAlignment="1" applyFont="1">
      <alignment horizontal="center" vertical="center"/>
    </xf>
    <xf borderId="0" fillId="3" fontId="1" numFmtId="0" xfId="0" applyAlignment="1" applyFont="1">
      <alignment horizontal="left" vertical="center"/>
    </xf>
    <xf borderId="0" fillId="0" fontId="3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7.png"/><Relationship Id="rId5" Type="http://schemas.openxmlformats.org/officeDocument/2006/relationships/image" Target="../media/image6.png"/><Relationship Id="rId6" Type="http://schemas.openxmlformats.org/officeDocument/2006/relationships/image" Target="../media/image5.png"/><Relationship Id="rId7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</xdr:row>
      <xdr:rowOff>66675</xdr:rowOff>
    </xdr:from>
    <xdr:ext cx="5705475" cy="39052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5486400" cy="33528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57</xdr:row>
      <xdr:rowOff>28575</xdr:rowOff>
    </xdr:from>
    <xdr:ext cx="6172200" cy="14001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62</xdr:row>
      <xdr:rowOff>152400</xdr:rowOff>
    </xdr:from>
    <xdr:ext cx="2343150" cy="4057650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57150</xdr:colOff>
      <xdr:row>83</xdr:row>
      <xdr:rowOff>114300</xdr:rowOff>
    </xdr:from>
    <xdr:ext cx="2971800" cy="2676525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657225</xdr:colOff>
      <xdr:row>83</xdr:row>
      <xdr:rowOff>114300</xdr:rowOff>
    </xdr:from>
    <xdr:ext cx="2028825" cy="2400300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104</xdr:row>
      <xdr:rowOff>-76200</xdr:rowOff>
    </xdr:from>
    <xdr:ext cx="6543675" cy="6762750"/>
    <xdr:pic>
      <xdr:nvPicPr>
        <xdr:cNvPr id="0" name="image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0.57"/>
    <col customWidth="1" min="10" max="10" width="12.14"/>
    <col customWidth="1" min="11" max="33" width="10.57"/>
  </cols>
  <sheetData>
    <row r="1">
      <c r="A1" s="1"/>
      <c r="B1" s="1"/>
      <c r="C1" s="1"/>
      <c r="D1" s="1"/>
      <c r="E1" s="2" t="s">
        <v>0</v>
      </c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ht="33.0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6"/>
      <c r="U17" s="7"/>
      <c r="V17" s="7"/>
      <c r="W17" s="7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8"/>
      <c r="B23" s="8"/>
      <c r="C23" s="8"/>
      <c r="D23" s="8"/>
      <c r="E23" s="9" t="s">
        <v>1</v>
      </c>
      <c r="F23" s="3"/>
      <c r="G23" s="3"/>
      <c r="H23" s="3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10"/>
      <c r="B24" s="10"/>
      <c r="C24" s="10"/>
      <c r="D24" s="10"/>
      <c r="E24" s="10"/>
      <c r="F24" s="11"/>
      <c r="G24" s="11"/>
      <c r="H24" s="11"/>
      <c r="I24" s="11"/>
      <c r="J24" s="11"/>
      <c r="K24" s="1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ht="45.75" customHeight="1">
      <c r="A25" s="7"/>
      <c r="B25" s="7"/>
      <c r="C25" s="7"/>
      <c r="D25" s="7"/>
      <c r="E25" s="12"/>
      <c r="F25" s="13"/>
      <c r="G25" s="14" t="s">
        <v>2</v>
      </c>
      <c r="H25" s="15" t="s">
        <v>3</v>
      </c>
      <c r="I25" s="16"/>
      <c r="J25" s="17" t="s">
        <v>4</v>
      </c>
      <c r="K25" s="18" t="s">
        <v>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ht="75.0" customHeight="1">
      <c r="A26" s="7"/>
      <c r="B26" s="7"/>
      <c r="C26" s="7"/>
      <c r="D26" s="7"/>
      <c r="E26" s="12"/>
      <c r="F26" s="19" t="s">
        <v>6</v>
      </c>
      <c r="G26" s="20"/>
      <c r="H26" s="21" t="s">
        <v>7</v>
      </c>
      <c r="I26" s="22" t="s">
        <v>8</v>
      </c>
      <c r="J26" s="23"/>
      <c r="K26" s="2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ht="33.75" customHeight="1">
      <c r="A27" s="7"/>
      <c r="B27" s="7"/>
      <c r="C27" s="7"/>
      <c r="D27" s="7"/>
      <c r="E27" s="12"/>
      <c r="F27" s="24" t="s">
        <v>9</v>
      </c>
      <c r="G27" s="25"/>
      <c r="H27" s="26">
        <v>500.0</v>
      </c>
      <c r="I27" s="26">
        <v>300.0</v>
      </c>
      <c r="J27" s="26">
        <v>900.0</v>
      </c>
      <c r="K27" s="27">
        <f t="shared" ref="K27:K28" si="1">SUM(H27:J27)</f>
        <v>1700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ht="33.75" customHeight="1">
      <c r="A28" s="7"/>
      <c r="B28" s="7"/>
      <c r="C28" s="7"/>
      <c r="D28" s="7"/>
      <c r="E28" s="12"/>
      <c r="F28" s="28"/>
      <c r="G28" s="16"/>
      <c r="H28" s="26">
        <v>150.0</v>
      </c>
      <c r="I28" s="26">
        <v>200.0</v>
      </c>
      <c r="J28" s="26">
        <v>500.0</v>
      </c>
      <c r="K28" s="27">
        <f t="shared" si="1"/>
        <v>850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ht="22.5" customHeight="1">
      <c r="A29" s="7"/>
      <c r="B29" s="7"/>
      <c r="C29" s="7"/>
      <c r="D29" s="7"/>
      <c r="E29" s="12"/>
      <c r="F29" s="29" t="s">
        <v>10</v>
      </c>
      <c r="G29" s="30"/>
      <c r="H29" s="31">
        <v>1100.0</v>
      </c>
      <c r="I29" s="31">
        <v>800.0</v>
      </c>
      <c r="J29" s="32"/>
      <c r="K29" s="3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>
      <c r="A32" s="7"/>
      <c r="B32" s="7"/>
      <c r="C32" s="7"/>
      <c r="D32" s="7"/>
      <c r="E32" s="7"/>
      <c r="F32" s="7" t="s">
        <v>11</v>
      </c>
      <c r="G32" s="7"/>
      <c r="H32" s="7"/>
      <c r="I32" s="12"/>
      <c r="J32" s="7" t="s">
        <v>12</v>
      </c>
      <c r="K32" s="3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A33" s="10"/>
      <c r="B33" s="10"/>
      <c r="C33" s="10"/>
      <c r="D33" s="10"/>
      <c r="E33" s="10"/>
      <c r="F33" s="10"/>
      <c r="G33" s="10"/>
      <c r="H33" s="10"/>
      <c r="I33" s="12"/>
      <c r="J33" s="35" t="s">
        <v>13</v>
      </c>
      <c r="K33" s="36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>
      <c r="A36" s="7"/>
      <c r="B36" s="7"/>
      <c r="C36" s="7"/>
      <c r="D36" s="7"/>
      <c r="E36" s="7"/>
      <c r="F36" s="37" t="s">
        <v>14</v>
      </c>
      <c r="G36" s="7"/>
      <c r="H36" s="7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>
      <c r="A37" s="10"/>
      <c r="B37" s="10"/>
      <c r="C37" s="10"/>
      <c r="D37" s="10"/>
      <c r="E37" s="10"/>
      <c r="F37" s="11"/>
      <c r="G37" s="11"/>
      <c r="H37" s="11"/>
      <c r="I37" s="11"/>
      <c r="J37" s="11"/>
      <c r="K37" s="10"/>
      <c r="L37" s="11" t="s">
        <v>15</v>
      </c>
      <c r="M37" s="11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>
      <c r="A38" s="7"/>
      <c r="B38" s="7"/>
      <c r="C38" s="7"/>
      <c r="D38" s="7"/>
      <c r="E38" s="12"/>
      <c r="F38" s="38" t="s">
        <v>16</v>
      </c>
      <c r="G38" s="39">
        <f>H27/K27</f>
        <v>0.2941176471</v>
      </c>
      <c r="H38" s="39"/>
      <c r="I38" s="38" t="s">
        <v>17</v>
      </c>
      <c r="J38" s="40">
        <f>I27/K28</f>
        <v>0.3529411765</v>
      </c>
      <c r="K38" s="12"/>
      <c r="L38" s="41" t="s">
        <v>18</v>
      </c>
      <c r="M38" s="39">
        <f t="shared" ref="M38:M39" si="2">G38</f>
        <v>0.2941176471</v>
      </c>
      <c r="N38" s="40">
        <f t="shared" ref="N38:N39" si="3">J38</f>
        <v>0.3529411765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>
      <c r="A39" s="7"/>
      <c r="B39" s="7"/>
      <c r="C39" s="7"/>
      <c r="D39" s="7"/>
      <c r="E39" s="12"/>
      <c r="F39" s="42" t="s">
        <v>19</v>
      </c>
      <c r="G39" s="43">
        <f>H28/K27</f>
        <v>0.08823529412</v>
      </c>
      <c r="H39" s="43"/>
      <c r="I39" s="42" t="s">
        <v>20</v>
      </c>
      <c r="J39" s="44">
        <f>I28/K28</f>
        <v>0.2352941176</v>
      </c>
      <c r="K39" s="12"/>
      <c r="L39" s="45"/>
      <c r="M39" s="43">
        <f t="shared" si="2"/>
        <v>0.08823529412</v>
      </c>
      <c r="N39" s="44">
        <f t="shared" si="3"/>
        <v>0.2352941176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>
      <c r="A41" s="10"/>
      <c r="B41" s="10"/>
      <c r="C41" s="10"/>
      <c r="D41" s="10"/>
      <c r="E41" s="37" t="s">
        <v>21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ht="14.25" customHeight="1">
      <c r="A43" s="10"/>
      <c r="B43" s="10"/>
      <c r="C43" s="10"/>
      <c r="D43" s="10"/>
      <c r="E43" s="10"/>
      <c r="F43" s="46" t="s">
        <v>22</v>
      </c>
      <c r="K43" s="34"/>
      <c r="L43" s="41" t="s">
        <v>23</v>
      </c>
      <c r="M43" s="39">
        <f>1-M38</f>
        <v>0.7058823529</v>
      </c>
      <c r="N43" s="40">
        <f>0-N38</f>
        <v>-0.3529411765</v>
      </c>
      <c r="O43" s="37" t="s">
        <v>24</v>
      </c>
      <c r="P43" s="47">
        <f>MDETERM(M43:N44)</f>
        <v>0.508650519</v>
      </c>
      <c r="Q43" s="48" t="s">
        <v>25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ht="15.75" customHeight="1">
      <c r="A44" s="10"/>
      <c r="B44" s="10"/>
      <c r="C44" s="10"/>
      <c r="D44" s="10"/>
      <c r="E44" s="10"/>
      <c r="F44" s="7"/>
      <c r="G44" s="7"/>
      <c r="H44" s="7"/>
      <c r="I44" s="7"/>
      <c r="J44" s="7"/>
      <c r="K44" s="12"/>
      <c r="L44" s="45"/>
      <c r="M44" s="43">
        <f>0-M39</f>
        <v>-0.08823529412</v>
      </c>
      <c r="N44" s="44">
        <f>1-N39</f>
        <v>0.7647058824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ht="15.75" customHeight="1">
      <c r="A45" s="10"/>
      <c r="B45" s="10"/>
      <c r="C45" s="10"/>
      <c r="D45" s="10"/>
      <c r="E45" s="10"/>
      <c r="F45" s="7"/>
      <c r="G45" s="7"/>
      <c r="H45" s="7"/>
      <c r="I45" s="7"/>
      <c r="J45" s="7"/>
      <c r="K45" s="7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ht="15.75" customHeight="1">
      <c r="A46" s="10"/>
      <c r="B46" s="10"/>
      <c r="C46" s="10"/>
      <c r="D46" s="10"/>
      <c r="E46" s="10"/>
      <c r="F46" s="7"/>
      <c r="G46" s="10"/>
      <c r="H46" s="10"/>
      <c r="I46" s="10"/>
      <c r="J46" s="7"/>
      <c r="K46" s="35"/>
      <c r="L46" s="11"/>
      <c r="M46" s="11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ht="15.75" customHeight="1">
      <c r="A47" s="10"/>
      <c r="B47" s="10"/>
      <c r="C47" s="10"/>
      <c r="D47" s="10"/>
      <c r="E47" s="10"/>
      <c r="F47" s="7"/>
      <c r="G47" s="10" t="s">
        <v>26</v>
      </c>
      <c r="H47" s="10" t="s">
        <v>27</v>
      </c>
      <c r="I47" s="10"/>
      <c r="J47" s="12"/>
      <c r="K47" s="49" t="s">
        <v>28</v>
      </c>
      <c r="L47" s="39">
        <f t="array" ref="L47:M48">MINVERSE(M43:N44)</f>
        <v>1.503401361</v>
      </c>
      <c r="M47" s="40">
        <v>0.6938775510204084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ht="15.75" customHeight="1">
      <c r="A48" s="10"/>
      <c r="B48" s="10"/>
      <c r="C48" s="10"/>
      <c r="D48" s="10"/>
      <c r="E48" s="10"/>
      <c r="F48" s="10"/>
      <c r="G48" s="10"/>
      <c r="H48" s="10" t="s">
        <v>29</v>
      </c>
      <c r="I48" s="10"/>
      <c r="J48" s="50"/>
      <c r="K48" s="45"/>
      <c r="L48" s="43">
        <v>0.1734693877551021</v>
      </c>
      <c r="M48" s="44">
        <v>1.3877551020408165</v>
      </c>
      <c r="N48" s="10"/>
      <c r="O48" s="37" t="s">
        <v>30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ht="15.75" customHeight="1">
      <c r="A49" s="10"/>
      <c r="B49" s="10"/>
      <c r="C49" s="10"/>
      <c r="D49" s="10"/>
      <c r="E49" s="10"/>
      <c r="F49" s="10"/>
      <c r="G49" s="11"/>
      <c r="H49" s="11"/>
      <c r="I49" s="10"/>
      <c r="J49" s="10"/>
      <c r="K49" s="10"/>
      <c r="L49" s="10"/>
      <c r="M49" s="10"/>
      <c r="N49" s="10"/>
      <c r="O49" s="37" t="s">
        <v>31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ht="15.75" customHeight="1">
      <c r="A50" s="10"/>
      <c r="B50" s="10"/>
      <c r="C50" s="10"/>
      <c r="D50" s="10"/>
      <c r="E50" s="10"/>
      <c r="F50" s="50"/>
      <c r="G50" s="51" t="s">
        <v>32</v>
      </c>
      <c r="H50" s="52">
        <f t="array" ref="H50:H51">MMULT(MINVERSE(L47:M48),TRANSPOSE(H29:I29))</f>
        <v>494.1176471</v>
      </c>
      <c r="I50" s="10"/>
      <c r="J50" s="10"/>
      <c r="K50" s="10"/>
      <c r="L50" s="10"/>
      <c r="M50" s="10"/>
      <c r="N50" s="10"/>
      <c r="O50" s="48" t="s">
        <v>33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ht="15.75" customHeight="1">
      <c r="A51" s="10"/>
      <c r="B51" s="10"/>
      <c r="C51" s="10"/>
      <c r="D51" s="10"/>
      <c r="E51" s="10"/>
      <c r="F51" s="50"/>
      <c r="G51" s="36"/>
      <c r="H51" s="53">
        <v>514.7058823529411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>
      <c r="A53" s="1"/>
      <c r="B53" s="1"/>
      <c r="C53" s="1"/>
      <c r="D53" s="1"/>
      <c r="E53" s="2" t="s">
        <v>34</v>
      </c>
      <c r="F53" s="3"/>
      <c r="G53" s="3"/>
      <c r="H53" s="3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7"/>
      <c r="S54" s="7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ht="15.75" customHeight="1">
      <c r="A55" s="6"/>
      <c r="B55" s="6"/>
      <c r="C55" s="6"/>
      <c r="D55" s="6"/>
      <c r="E55" s="6"/>
      <c r="F55" s="54" t="s">
        <v>35</v>
      </c>
      <c r="G55" s="3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55"/>
      <c r="Q56" s="56">
        <v>0.5</v>
      </c>
      <c r="R56" s="56">
        <v>0.1</v>
      </c>
      <c r="S56" s="57">
        <v>0.5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ht="15.75" customHeight="1">
      <c r="A57" s="6"/>
      <c r="B57" s="6"/>
      <c r="C57" s="6"/>
      <c r="D57" s="6"/>
      <c r="E57" s="6"/>
      <c r="F57" s="58" t="s">
        <v>36</v>
      </c>
      <c r="G57" s="6"/>
      <c r="H57" s="6"/>
      <c r="J57" s="6"/>
      <c r="K57" s="6"/>
      <c r="L57" s="6"/>
      <c r="M57" s="6"/>
      <c r="N57" s="6"/>
      <c r="O57" s="6"/>
      <c r="P57" s="59" t="s">
        <v>18</v>
      </c>
      <c r="Q57" s="37">
        <v>0.0</v>
      </c>
      <c r="R57" s="37">
        <v>0.3</v>
      </c>
      <c r="S57" s="12">
        <v>0.1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0"/>
      <c r="Q58" s="61">
        <v>0.2</v>
      </c>
      <c r="R58" s="61">
        <v>0.3</v>
      </c>
      <c r="S58" s="62">
        <f>0.1</f>
        <v>0.1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3" t="s">
        <v>37</v>
      </c>
      <c r="Q62" s="64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55" t="s">
        <v>38</v>
      </c>
      <c r="Q63" s="65">
        <v>-0.1236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9" t="s">
        <v>39</v>
      </c>
      <c r="Q64" s="66">
        <v>0.3236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0" t="s">
        <v>40</v>
      </c>
      <c r="Q65" s="67">
        <v>0.7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  <c r="Q66" s="68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ht="15.75" customHeight="1">
      <c r="A67" s="6"/>
      <c r="B67" s="6"/>
      <c r="C67" s="6"/>
      <c r="D67" s="69"/>
      <c r="E67" s="69"/>
      <c r="F67" s="69"/>
      <c r="G67" s="69"/>
      <c r="H67" s="69"/>
      <c r="I67" s="6"/>
      <c r="J67" s="6"/>
      <c r="K67" s="6"/>
      <c r="L67" s="6"/>
      <c r="M67" s="6"/>
      <c r="N67" s="6"/>
      <c r="O67" s="6"/>
      <c r="P67" s="7"/>
      <c r="Q67" s="68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"/>
      <c r="P69" s="70" t="s">
        <v>41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ht="15.75" customHeight="1">
      <c r="A70" s="6"/>
      <c r="B70" s="6"/>
      <c r="C70" s="6"/>
      <c r="D70" s="69"/>
      <c r="E70" s="69"/>
      <c r="F70" s="69"/>
      <c r="G70" s="69"/>
      <c r="H70" s="6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ht="15.0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"/>
      <c r="P71" s="71">
        <f>MAX(Q63:Q65)</f>
        <v>0.7</v>
      </c>
      <c r="Q71" s="6" t="s">
        <v>42</v>
      </c>
      <c r="R71" s="70" t="s">
        <v>43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46" t="s">
        <v>44</v>
      </c>
      <c r="Y76" s="6"/>
      <c r="Z76" s="6"/>
      <c r="AA76" s="6"/>
      <c r="AB76" s="6"/>
      <c r="AC76" s="6"/>
      <c r="AD76" s="6"/>
      <c r="AE76" s="6"/>
      <c r="AF76" s="6"/>
      <c r="AG76" s="6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Y77" s="6"/>
      <c r="Z77" s="6"/>
      <c r="AA77" s="6"/>
      <c r="AB77" s="6"/>
      <c r="AC77" s="6"/>
      <c r="AD77" s="6"/>
      <c r="AE77" s="6"/>
      <c r="AF77" s="6"/>
      <c r="AG77" s="6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Y79" s="6"/>
      <c r="Z79" s="6"/>
      <c r="AA79" s="6"/>
      <c r="AB79" s="6"/>
      <c r="AC79" s="6"/>
      <c r="AD79" s="6"/>
      <c r="AE79" s="6"/>
      <c r="AF79" s="6"/>
      <c r="AG79" s="6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Y80" s="6"/>
      <c r="Z80" s="6"/>
      <c r="AA80" s="6"/>
      <c r="AB80" s="6"/>
      <c r="AC80" s="6"/>
      <c r="AD80" s="6"/>
      <c r="AE80" s="6"/>
      <c r="AF80" s="6"/>
      <c r="AG80" s="6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2" t="s">
        <v>45</v>
      </c>
      <c r="Q83" s="73"/>
      <c r="R83" s="73"/>
      <c r="S83" s="7"/>
      <c r="T83" s="72" t="s">
        <v>46</v>
      </c>
      <c r="U83" s="73"/>
      <c r="V83" s="73"/>
      <c r="W83" s="7"/>
      <c r="X83" s="69" t="s">
        <v>47</v>
      </c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  <c r="Q84" s="7"/>
      <c r="R84" s="7"/>
      <c r="S84" s="7"/>
      <c r="T84" s="7"/>
      <c r="U84" s="7"/>
      <c r="V84" s="7"/>
      <c r="W84" s="7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  <c r="Q85" s="7"/>
      <c r="R85" s="7"/>
      <c r="S85" s="7"/>
      <c r="T85" s="7"/>
      <c r="U85" s="7"/>
      <c r="V85" s="7"/>
      <c r="W85" s="7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  <c r="Q86" s="7"/>
      <c r="R86" s="7"/>
      <c r="S86" s="7"/>
      <c r="T86" s="7"/>
      <c r="U86" s="7"/>
      <c r="V86" s="7"/>
      <c r="W86" s="7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ht="15.75" customHeight="1">
      <c r="A87" s="41"/>
      <c r="B87" s="41"/>
      <c r="C87" s="41"/>
      <c r="D87" s="41"/>
      <c r="E87" s="73" t="s">
        <v>48</v>
      </c>
      <c r="F87" s="73"/>
      <c r="G87" s="73"/>
      <c r="H87" s="73"/>
      <c r="I87" s="73"/>
      <c r="J87" s="7"/>
      <c r="K87" s="7"/>
      <c r="L87" s="7"/>
      <c r="M87" s="7"/>
      <c r="N87" s="6"/>
      <c r="O87" s="6"/>
      <c r="P87" s="7"/>
      <c r="Q87" s="7"/>
      <c r="R87" s="7"/>
      <c r="S87" s="7"/>
      <c r="T87" s="7"/>
      <c r="U87" s="7"/>
      <c r="V87" s="7"/>
      <c r="W87" s="7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6"/>
      <c r="O88" s="6"/>
      <c r="P88" s="7"/>
      <c r="Q88" s="7"/>
      <c r="R88" s="7"/>
      <c r="S88" s="7"/>
      <c r="T88" s="7"/>
      <c r="U88" s="7"/>
      <c r="V88" s="7"/>
      <c r="W88" s="7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ht="15.75" customHeight="1">
      <c r="A89" s="7"/>
      <c r="B89" s="7"/>
      <c r="C89" s="7"/>
      <c r="D89" s="7"/>
      <c r="E89" s="7" t="s">
        <v>49</v>
      </c>
      <c r="F89" s="7"/>
      <c r="G89" s="7"/>
      <c r="H89" s="7"/>
      <c r="I89" s="7"/>
      <c r="J89" s="7"/>
      <c r="K89" s="7"/>
      <c r="L89" s="7"/>
      <c r="M89" s="7"/>
      <c r="N89" s="6"/>
      <c r="O89" s="6"/>
      <c r="P89" s="7"/>
      <c r="Q89" s="7"/>
      <c r="R89" s="7"/>
      <c r="S89" s="7"/>
      <c r="T89" s="7"/>
      <c r="U89" s="7"/>
      <c r="V89" s="7"/>
      <c r="W89" s="7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ht="15.75" customHeight="1">
      <c r="A90" s="7"/>
      <c r="B90" s="7"/>
      <c r="C90" s="7"/>
      <c r="D90" s="7"/>
      <c r="E90" s="7" t="s">
        <v>50</v>
      </c>
      <c r="F90" s="7"/>
      <c r="G90" s="7"/>
      <c r="H90" s="7"/>
      <c r="I90" s="7"/>
      <c r="J90" s="7"/>
      <c r="K90" s="7"/>
      <c r="L90" s="7"/>
      <c r="M90" s="7"/>
      <c r="N90" s="6"/>
      <c r="O90" s="6"/>
      <c r="P90" s="7"/>
      <c r="Q90" s="7"/>
      <c r="R90" s="7"/>
      <c r="S90" s="7"/>
      <c r="T90" s="7"/>
      <c r="U90" s="7"/>
      <c r="V90" s="7"/>
      <c r="W90" s="7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ht="15.75" customHeight="1">
      <c r="A91" s="7"/>
      <c r="B91" s="7"/>
      <c r="C91" s="7"/>
      <c r="D91" s="7"/>
      <c r="E91" s="7" t="s">
        <v>51</v>
      </c>
      <c r="F91" s="7"/>
      <c r="G91" s="7"/>
      <c r="H91" s="7"/>
      <c r="I91" s="7"/>
      <c r="J91" s="7"/>
      <c r="K91" s="7"/>
      <c r="L91" s="7"/>
      <c r="M91" s="7"/>
      <c r="N91" s="6"/>
      <c r="O91" s="6"/>
      <c r="P91" s="7"/>
      <c r="Q91" s="7"/>
      <c r="R91" s="7"/>
      <c r="S91" s="7"/>
      <c r="T91" s="7"/>
      <c r="U91" s="7"/>
      <c r="V91" s="7"/>
      <c r="W91" s="7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6"/>
      <c r="O92" s="6"/>
      <c r="P92" s="7"/>
      <c r="Q92" s="7"/>
      <c r="R92" s="7"/>
      <c r="S92" s="7"/>
      <c r="T92" s="7"/>
      <c r="U92" s="7"/>
      <c r="V92" s="7"/>
      <c r="W92" s="7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ht="15.75" customHeight="1">
      <c r="A93" s="7"/>
      <c r="B93" s="7"/>
      <c r="C93" s="7"/>
      <c r="D93" s="7"/>
      <c r="E93" s="74"/>
      <c r="F93" s="75">
        <v>1.0</v>
      </c>
      <c r="G93" s="75">
        <v>0.0</v>
      </c>
      <c r="H93" s="76">
        <v>0.0</v>
      </c>
      <c r="I93" s="7"/>
      <c r="J93" s="74"/>
      <c r="K93" s="75">
        <f t="array" ref="K93:M95">F97:H99-F93:H95</f>
        <v>-0.5</v>
      </c>
      <c r="L93" s="75">
        <v>0.1</v>
      </c>
      <c r="M93" s="76">
        <v>0.5</v>
      </c>
      <c r="N93" s="6"/>
      <c r="O93" s="6"/>
      <c r="P93" s="7"/>
      <c r="Q93" s="7"/>
      <c r="R93" s="7"/>
      <c r="S93" s="7"/>
      <c r="T93" s="7"/>
      <c r="U93" s="7"/>
      <c r="V93" s="7"/>
      <c r="W93" s="7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ht="15.75" customHeight="1">
      <c r="A94" s="7"/>
      <c r="B94" s="7"/>
      <c r="C94" s="7"/>
      <c r="D94" s="7"/>
      <c r="E94" s="77" t="s">
        <v>52</v>
      </c>
      <c r="F94" s="7">
        <v>0.0</v>
      </c>
      <c r="G94" s="7">
        <v>1.0</v>
      </c>
      <c r="H94" s="12">
        <v>0.0</v>
      </c>
      <c r="I94" s="7"/>
      <c r="J94" s="77" t="s">
        <v>53</v>
      </c>
      <c r="K94" s="7">
        <v>0.0</v>
      </c>
      <c r="L94" s="7">
        <v>-0.7</v>
      </c>
      <c r="M94" s="12">
        <v>0.1</v>
      </c>
      <c r="N94" s="6"/>
      <c r="O94" s="6"/>
      <c r="P94" s="7"/>
      <c r="Q94" s="7"/>
      <c r="R94" s="7"/>
      <c r="S94" s="7"/>
      <c r="T94" s="7"/>
      <c r="U94" s="7"/>
      <c r="V94" s="7"/>
      <c r="W94" s="7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ht="15.75" customHeight="1">
      <c r="A95" s="7"/>
      <c r="B95" s="7"/>
      <c r="C95" s="7"/>
      <c r="D95" s="7"/>
      <c r="E95" s="78"/>
      <c r="F95" s="35">
        <v>0.0</v>
      </c>
      <c r="G95" s="35">
        <v>0.0</v>
      </c>
      <c r="H95" s="62">
        <v>1.0</v>
      </c>
      <c r="I95" s="7"/>
      <c r="J95" s="78"/>
      <c r="K95" s="35">
        <v>0.2</v>
      </c>
      <c r="L95" s="35">
        <v>0.3</v>
      </c>
      <c r="M95" s="62">
        <v>-0.9</v>
      </c>
      <c r="N95" s="6"/>
      <c r="O95" s="6"/>
      <c r="P95" s="7"/>
      <c r="Q95" s="7"/>
      <c r="R95" s="7"/>
      <c r="S95" s="7"/>
      <c r="T95" s="7"/>
      <c r="U95" s="7"/>
      <c r="V95" s="7"/>
      <c r="W95" s="7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6"/>
      <c r="O96" s="6"/>
      <c r="P96" s="7"/>
      <c r="Q96" s="7"/>
      <c r="R96" s="7"/>
      <c r="S96" s="7"/>
      <c r="T96" s="7"/>
      <c r="U96" s="7"/>
      <c r="V96" s="7"/>
      <c r="W96" s="7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ht="15.75" customHeight="1">
      <c r="A97" s="7"/>
      <c r="B97" s="7"/>
      <c r="C97" s="7"/>
      <c r="D97" s="7"/>
      <c r="E97" s="74"/>
      <c r="F97" s="56">
        <v>0.5</v>
      </c>
      <c r="G97" s="56">
        <v>0.1</v>
      </c>
      <c r="H97" s="57">
        <v>0.5</v>
      </c>
      <c r="I97" s="7"/>
      <c r="J97" s="74"/>
      <c r="K97" s="75">
        <f t="array" ref="K97:M99">F101:H103-F97:H99</f>
        <v>-0.15</v>
      </c>
      <c r="L97" s="75">
        <v>0.12999999999999998</v>
      </c>
      <c r="M97" s="76">
        <v>-0.19</v>
      </c>
      <c r="N97" s="6"/>
      <c r="O97" s="6"/>
      <c r="P97" s="7"/>
      <c r="Q97" s="7"/>
      <c r="R97" s="7"/>
      <c r="S97" s="7"/>
      <c r="T97" s="7"/>
      <c r="U97" s="7"/>
      <c r="V97" s="7"/>
      <c r="W97" s="7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ht="15.75" customHeight="1">
      <c r="A98" s="7"/>
      <c r="B98" s="7"/>
      <c r="C98" s="7"/>
      <c r="D98" s="7"/>
      <c r="E98" s="77" t="s">
        <v>18</v>
      </c>
      <c r="F98" s="37">
        <v>0.0</v>
      </c>
      <c r="G98" s="37">
        <v>0.3</v>
      </c>
      <c r="H98" s="12">
        <v>0.1</v>
      </c>
      <c r="I98" s="7"/>
      <c r="J98" s="77" t="s">
        <v>54</v>
      </c>
      <c r="K98" s="7">
        <v>0.020000000000000004</v>
      </c>
      <c r="L98" s="7">
        <v>-0.18</v>
      </c>
      <c r="M98" s="12">
        <v>-0.060000000000000005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ht="15.75" customHeight="1">
      <c r="A99" s="7"/>
      <c r="B99" s="7"/>
      <c r="C99" s="7"/>
      <c r="D99" s="7"/>
      <c r="E99" s="78"/>
      <c r="F99" s="61">
        <v>0.2</v>
      </c>
      <c r="G99" s="61">
        <v>0.3</v>
      </c>
      <c r="H99" s="62">
        <f>0.1</f>
        <v>0.1</v>
      </c>
      <c r="I99" s="7"/>
      <c r="J99" s="78"/>
      <c r="K99" s="35">
        <v>-0.08</v>
      </c>
      <c r="L99" s="35">
        <v>-0.15999999999999998</v>
      </c>
      <c r="M99" s="62">
        <v>0.04000000000000001</v>
      </c>
      <c r="N99" s="6"/>
      <c r="O99" s="79" t="s">
        <v>55</v>
      </c>
      <c r="P99" s="80"/>
      <c r="Q99" s="80"/>
      <c r="R99" s="80"/>
      <c r="S99" s="7"/>
      <c r="T99" s="7"/>
      <c r="U99" s="7"/>
      <c r="V99" s="7"/>
      <c r="W99" s="7"/>
      <c r="X99" s="7"/>
      <c r="Y99" s="7"/>
      <c r="Z99" s="7"/>
      <c r="AA99" s="6"/>
      <c r="AB99" s="6"/>
      <c r="AC99" s="6"/>
      <c r="AD99" s="6"/>
      <c r="AE99" s="6"/>
      <c r="AF99" s="6"/>
      <c r="AG99" s="6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6"/>
      <c r="AB100" s="6"/>
      <c r="AC100" s="6"/>
      <c r="AD100" s="6"/>
      <c r="AE100" s="6"/>
      <c r="AF100" s="6"/>
      <c r="AG100" s="6"/>
    </row>
    <row r="101" ht="15.75" customHeight="1">
      <c r="A101" s="7"/>
      <c r="B101" s="7"/>
      <c r="C101" s="7"/>
      <c r="D101" s="7"/>
      <c r="E101" s="74"/>
      <c r="F101" s="75">
        <f t="array" ref="F101:H103">MMULT(F97:H99,F97:H99)</f>
        <v>0.35</v>
      </c>
      <c r="G101" s="75">
        <v>0.22999999999999998</v>
      </c>
      <c r="H101" s="81">
        <v>0.31</v>
      </c>
      <c r="I101" s="7"/>
      <c r="J101" s="7"/>
      <c r="K101" s="7"/>
      <c r="L101" s="7"/>
      <c r="M101" s="7"/>
      <c r="N101" s="6"/>
      <c r="O101" s="74"/>
      <c r="P101" s="82">
        <f t="array" ref="P101:R103">MINVERSE(X105:Z107)</f>
        <v>2.631578947</v>
      </c>
      <c r="Q101" s="82">
        <v>1.0526315789473686</v>
      </c>
      <c r="R101" s="83">
        <v>1.5789473684210527</v>
      </c>
      <c r="S101" s="7"/>
      <c r="T101" s="84"/>
      <c r="U101" s="84"/>
      <c r="V101" s="7"/>
      <c r="W101" s="74"/>
      <c r="X101" s="75">
        <v>1.0</v>
      </c>
      <c r="Y101" s="75">
        <v>0.0</v>
      </c>
      <c r="Z101" s="76">
        <v>0.0</v>
      </c>
      <c r="AA101" s="6"/>
      <c r="AB101" s="6"/>
      <c r="AC101" s="6"/>
      <c r="AD101" s="6"/>
      <c r="AE101" s="6"/>
      <c r="AF101" s="6"/>
      <c r="AG101" s="6"/>
    </row>
    <row r="102" ht="15.75" customHeight="1">
      <c r="A102" s="7"/>
      <c r="B102" s="7"/>
      <c r="C102" s="7"/>
      <c r="D102" s="7"/>
      <c r="E102" s="77" t="s">
        <v>56</v>
      </c>
      <c r="F102" s="7">
        <v>0.020000000000000004</v>
      </c>
      <c r="G102" s="7">
        <v>0.12</v>
      </c>
      <c r="H102" s="85">
        <v>0.04</v>
      </c>
      <c r="I102" s="7"/>
      <c r="J102" s="7"/>
      <c r="K102" s="7"/>
      <c r="L102" s="7"/>
      <c r="M102" s="7"/>
      <c r="N102" s="6"/>
      <c r="O102" s="77" t="s">
        <v>57</v>
      </c>
      <c r="P102" s="39">
        <v>0.08771929824561407</v>
      </c>
      <c r="Q102" s="39">
        <v>1.5350877192982455</v>
      </c>
      <c r="R102" s="40">
        <v>0.21929824561403516</v>
      </c>
      <c r="S102" s="7"/>
      <c r="T102" s="84" t="s">
        <v>58</v>
      </c>
      <c r="U102" s="84"/>
      <c r="V102" s="7"/>
      <c r="W102" s="77" t="s">
        <v>52</v>
      </c>
      <c r="X102" s="7">
        <v>0.0</v>
      </c>
      <c r="Y102" s="7">
        <v>1.0</v>
      </c>
      <c r="Z102" s="12">
        <v>0.0</v>
      </c>
      <c r="AA102" s="6"/>
      <c r="AB102" s="6"/>
      <c r="AC102" s="6"/>
      <c r="AD102" s="6"/>
      <c r="AE102" s="6"/>
      <c r="AF102" s="6"/>
      <c r="AG102" s="6"/>
    </row>
    <row r="103" ht="15.75" customHeight="1">
      <c r="A103" s="7"/>
      <c r="B103" s="7"/>
      <c r="C103" s="7"/>
      <c r="D103" s="7"/>
      <c r="E103" s="78"/>
      <c r="F103" s="35">
        <v>0.12000000000000001</v>
      </c>
      <c r="G103" s="35">
        <v>0.14</v>
      </c>
      <c r="H103" s="32">
        <v>0.14</v>
      </c>
      <c r="I103" s="7"/>
      <c r="J103" s="7"/>
      <c r="K103" s="7"/>
      <c r="L103" s="7"/>
      <c r="M103" s="7"/>
      <c r="N103" s="6"/>
      <c r="O103" s="78"/>
      <c r="P103" s="43">
        <v>0.6140350877192984</v>
      </c>
      <c r="Q103" s="43">
        <v>0.7456140350877194</v>
      </c>
      <c r="R103" s="44">
        <v>1.5350877192982457</v>
      </c>
      <c r="S103" s="7"/>
      <c r="T103" s="84"/>
      <c r="U103" s="84"/>
      <c r="V103" s="7"/>
      <c r="W103" s="78"/>
      <c r="X103" s="35">
        <v>0.0</v>
      </c>
      <c r="Y103" s="35">
        <v>0.0</v>
      </c>
      <c r="Z103" s="62">
        <v>1.0</v>
      </c>
      <c r="AA103" s="6"/>
      <c r="AB103" s="6"/>
      <c r="AC103" s="6"/>
      <c r="AD103" s="6"/>
      <c r="AE103" s="6"/>
      <c r="AF103" s="6"/>
      <c r="AG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6"/>
      <c r="AB104" s="6"/>
      <c r="AC104" s="6"/>
      <c r="AD104" s="6"/>
      <c r="AE104" s="6"/>
      <c r="AF104" s="6"/>
      <c r="AG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7"/>
      <c r="P105" s="7"/>
      <c r="Q105" s="7"/>
      <c r="R105" s="7"/>
      <c r="S105" s="7"/>
      <c r="T105" s="7"/>
      <c r="U105" s="7"/>
      <c r="V105" s="7"/>
      <c r="W105" s="74"/>
      <c r="X105" s="74">
        <f t="shared" ref="X105:Z105" si="4">X101-Q56</f>
        <v>0.5</v>
      </c>
      <c r="Y105" s="75">
        <f t="shared" si="4"/>
        <v>-0.1</v>
      </c>
      <c r="Z105" s="76">
        <f t="shared" si="4"/>
        <v>-0.5</v>
      </c>
      <c r="AA105" s="6"/>
      <c r="AB105" s="6"/>
      <c r="AC105" s="6"/>
      <c r="AD105" s="6"/>
      <c r="AE105" s="6"/>
      <c r="AF105" s="6"/>
      <c r="AG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7"/>
      <c r="P106" s="7"/>
      <c r="Q106" s="7"/>
      <c r="R106" s="7"/>
      <c r="S106" s="7"/>
      <c r="T106" s="7"/>
      <c r="U106" s="7"/>
      <c r="V106" s="7"/>
      <c r="W106" s="77" t="s">
        <v>59</v>
      </c>
      <c r="X106" s="74">
        <f t="shared" ref="X106:Z106" si="5">X102-Q57</f>
        <v>0</v>
      </c>
      <c r="Y106" s="75">
        <f t="shared" si="5"/>
        <v>0.7</v>
      </c>
      <c r="Z106" s="76">
        <f t="shared" si="5"/>
        <v>-0.1</v>
      </c>
      <c r="AA106" s="6"/>
      <c r="AB106" s="6"/>
      <c r="AC106" s="6"/>
      <c r="AD106" s="6"/>
      <c r="AE106" s="6"/>
      <c r="AF106" s="6"/>
      <c r="AG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7"/>
      <c r="O107" s="84"/>
      <c r="P107" s="84"/>
      <c r="Q107" s="7"/>
      <c r="R107" s="84"/>
      <c r="S107" s="84">
        <v>1.1340203</v>
      </c>
      <c r="T107" s="7"/>
      <c r="U107" s="7"/>
      <c r="V107" s="7"/>
      <c r="W107" s="78"/>
      <c r="X107" s="86">
        <f t="shared" ref="X107:Z107" si="6">X103-Q58</f>
        <v>-0.2</v>
      </c>
      <c r="Y107" s="87">
        <f t="shared" si="6"/>
        <v>-0.3</v>
      </c>
      <c r="Z107" s="88">
        <f t="shared" si="6"/>
        <v>0.9</v>
      </c>
      <c r="AA107" s="6"/>
      <c r="AB107" s="6"/>
      <c r="AC107" s="6"/>
      <c r="AD107" s="6"/>
      <c r="AE107" s="6"/>
      <c r="AF107" s="6"/>
      <c r="AG107" s="6"/>
    </row>
    <row r="108" ht="15.75" customHeight="1">
      <c r="A108" s="7"/>
      <c r="B108" s="37"/>
      <c r="C108" s="37"/>
      <c r="D108" s="37"/>
      <c r="E108" s="6"/>
      <c r="F108" s="6"/>
      <c r="G108" s="6"/>
      <c r="H108" s="6"/>
      <c r="I108" s="6"/>
      <c r="J108" s="6"/>
      <c r="K108" s="6"/>
      <c r="L108" s="6"/>
      <c r="M108" s="6"/>
      <c r="N108" s="7"/>
      <c r="O108" s="84"/>
      <c r="P108" s="84"/>
      <c r="Q108" s="7"/>
      <c r="R108" s="84"/>
      <c r="S108" s="84"/>
      <c r="T108" s="7"/>
      <c r="U108" s="7"/>
      <c r="V108" s="7"/>
      <c r="W108" s="7"/>
      <c r="X108" s="7"/>
      <c r="Y108" s="7"/>
      <c r="Z108" s="7"/>
      <c r="AA108" s="6"/>
      <c r="AB108" s="6"/>
      <c r="AC108" s="6"/>
      <c r="AD108" s="6"/>
      <c r="AE108" s="6"/>
      <c r="AF108" s="6"/>
      <c r="AG108" s="6"/>
    </row>
    <row r="109" ht="15.75" customHeight="1">
      <c r="A109" s="7"/>
      <c r="B109" s="37"/>
      <c r="C109" s="37"/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7"/>
      <c r="O109" s="84"/>
      <c r="P109" s="84"/>
      <c r="Q109" s="7"/>
      <c r="R109" s="84"/>
      <c r="S109" s="84"/>
      <c r="T109" s="7"/>
      <c r="U109" s="7"/>
      <c r="V109" s="7"/>
      <c r="W109" s="7"/>
      <c r="X109" s="7"/>
      <c r="Y109" s="7"/>
      <c r="Z109" s="7"/>
      <c r="AA109" s="6"/>
      <c r="AB109" s="6"/>
      <c r="AC109" s="6"/>
      <c r="AD109" s="6"/>
      <c r="AE109" s="6"/>
      <c r="AF109" s="6"/>
      <c r="AG109" s="6"/>
    </row>
    <row r="110" ht="15.75" customHeight="1">
      <c r="A110" s="7"/>
      <c r="B110" s="37"/>
      <c r="C110" s="37"/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7"/>
      <c r="P110" s="84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7"/>
      <c r="P111" s="84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7"/>
      <c r="P112" s="84"/>
      <c r="Q112" s="89"/>
      <c r="R112" s="90" t="s">
        <v>60</v>
      </c>
      <c r="S112" s="89"/>
      <c r="T112" s="89"/>
      <c r="U112" s="89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7"/>
      <c r="P113" s="84"/>
      <c r="Q113" s="6"/>
      <c r="R113" s="6" t="s">
        <v>61</v>
      </c>
      <c r="S113" s="58">
        <v>0.2</v>
      </c>
      <c r="T113" s="58">
        <v>0.3</v>
      </c>
      <c r="U113" s="58">
        <v>0.4</v>
      </c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9" t="s">
        <v>62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 t="s">
        <v>63</v>
      </c>
      <c r="P116" s="91">
        <f t="array" ref="P116:R116">MMULT(S113:U113,P101:R103)</f>
        <v>0.798245614</v>
      </c>
      <c r="Q116" s="91">
        <v>0.9692982456140351</v>
      </c>
      <c r="R116" s="91">
        <v>0.9956140350877195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</row>
    <row r="1009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</row>
    <row r="1010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</row>
    <row r="1011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</row>
    <row r="1012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</row>
    <row r="1013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</row>
    <row r="1014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</row>
    <row r="1015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</row>
    <row r="1016" ht="15.7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</row>
    <row r="1017" ht="15.7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</row>
    <row r="1018" ht="15.7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</row>
    <row r="1019" ht="15.7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</row>
    <row r="1020" ht="15.7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</row>
    <row r="1021" ht="15.7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</row>
    <row r="1022" ht="15.7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</row>
    <row r="1023" ht="15.7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</row>
    <row r="1024" ht="15.7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</row>
    <row r="1025" ht="15.7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</row>
    <row r="1026" ht="15.7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</row>
    <row r="1027" ht="15.7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</row>
    <row r="1028" ht="15.7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</row>
    <row r="1029" ht="15.75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</row>
    <row r="1030" ht="15.75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</row>
    <row r="1031" ht="15.75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</row>
    <row r="1032" ht="15.75" customHeigh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</row>
    <row r="1033" ht="15.75" customHeigh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</row>
    <row r="1034" ht="15.75" customHeight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</row>
  </sheetData>
  <mergeCells count="19">
    <mergeCell ref="E1:H1"/>
    <mergeCell ref="E23:I23"/>
    <mergeCell ref="H25:I25"/>
    <mergeCell ref="J25:J26"/>
    <mergeCell ref="K25:K26"/>
    <mergeCell ref="F27:G28"/>
    <mergeCell ref="F29:G29"/>
    <mergeCell ref="E53:I53"/>
    <mergeCell ref="F55:H55"/>
    <mergeCell ref="P62:Q62"/>
    <mergeCell ref="O76:X77"/>
    <mergeCell ref="X83:AG84"/>
    <mergeCell ref="J32:K32"/>
    <mergeCell ref="J33:K33"/>
    <mergeCell ref="L38:L39"/>
    <mergeCell ref="F43:K43"/>
    <mergeCell ref="L43:L44"/>
    <mergeCell ref="K47:K48"/>
    <mergeCell ref="G50:G51"/>
  </mergeCells>
  <printOptions/>
  <pageMargins bottom="0.75" footer="0.0" header="0.0" left="0.7" right="0.7" top="0.75"/>
  <pageSetup paperSize="9" orientation="portrait"/>
  <drawing r:id="rId1"/>
</worksheet>
</file>