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C5A8CCAE-0161-46B1-B750-8A56331411D8}" xr6:coauthVersionLast="36" xr6:coauthVersionMax="36" xr10:uidLastSave="{00000000-0000-0000-0000-000000000000}"/>
  <bookViews>
    <workbookView xWindow="0" yWindow="0" windowWidth="23040" windowHeight="9060" firstSheet="8" activeTab="15" xr2:uid="{56C5C418-14F9-441E-A02D-064758B63C81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  <sheet name="Exercício 6" sheetId="6" r:id="rId6"/>
    <sheet name="Exercício 7" sheetId="7" r:id="rId7"/>
    <sheet name="Exercício 8" sheetId="8" r:id="rId8"/>
    <sheet name="Exercício 9" sheetId="9" r:id="rId9"/>
    <sheet name="Exercício 10" sheetId="10" r:id="rId10"/>
    <sheet name="Exercício 11" sheetId="11" r:id="rId11"/>
    <sheet name="Exercício 12" sheetId="12" r:id="rId12"/>
    <sheet name="Exercício 13" sheetId="13" r:id="rId13"/>
    <sheet name="Exercício 14" sheetId="14" r:id="rId14"/>
    <sheet name="Exercício 15" sheetId="15" r:id="rId15"/>
    <sheet name="Exercício 16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6" l="1"/>
  <c r="I3" i="16"/>
  <c r="J5" i="16"/>
  <c r="J4" i="16"/>
  <c r="I4" i="16"/>
  <c r="I5" i="16"/>
  <c r="I6" i="16"/>
  <c r="I7" i="16"/>
  <c r="I8" i="16"/>
  <c r="I9" i="16"/>
  <c r="I10" i="16"/>
  <c r="I11" i="16"/>
  <c r="I12" i="16"/>
  <c r="I13" i="16"/>
  <c r="I14" i="16"/>
  <c r="J6" i="16"/>
  <c r="J7" i="16"/>
  <c r="J8" i="16"/>
  <c r="J9" i="16"/>
  <c r="J10" i="16"/>
  <c r="J11" i="16"/>
  <c r="J12" i="16"/>
  <c r="J13" i="16"/>
  <c r="J14" i="16"/>
  <c r="C25" i="12"/>
  <c r="B11" i="8" l="1"/>
  <c r="G6" i="7"/>
  <c r="F17" i="6"/>
  <c r="C16" i="6"/>
  <c r="D16" i="6"/>
  <c r="E16" i="6"/>
  <c r="B16" i="6"/>
  <c r="F4" i="6"/>
  <c r="F6" i="3"/>
  <c r="F7" i="3"/>
  <c r="F8" i="3"/>
  <c r="F9" i="3"/>
  <c r="F10" i="3"/>
  <c r="F11" i="3"/>
  <c r="F12" i="3"/>
  <c r="F5" i="3"/>
  <c r="G23" i="1"/>
  <c r="F23" i="1"/>
  <c r="G21" i="1"/>
  <c r="F21" i="1"/>
  <c r="E21" i="1"/>
  <c r="D21" i="1"/>
  <c r="C21" i="1"/>
  <c r="G15" i="1"/>
  <c r="G16" i="1"/>
  <c r="G17" i="1"/>
  <c r="G18" i="1"/>
  <c r="G19" i="1"/>
  <c r="G14" i="1"/>
  <c r="F15" i="1"/>
  <c r="F16" i="1"/>
  <c r="F17" i="1"/>
  <c r="F18" i="1"/>
  <c r="F19" i="1"/>
  <c r="F14" i="1"/>
  <c r="G11" i="1"/>
  <c r="F11" i="1"/>
  <c r="E11" i="1"/>
  <c r="D11" i="1"/>
  <c r="C11" i="1"/>
  <c r="G5" i="1"/>
  <c r="G6" i="1"/>
  <c r="G7" i="1"/>
  <c r="G8" i="1"/>
  <c r="G9" i="1"/>
  <c r="G4" i="1"/>
  <c r="F5" i="1"/>
  <c r="F6" i="1"/>
  <c r="F7" i="1"/>
  <c r="F8" i="1"/>
  <c r="F9" i="1"/>
  <c r="F4" i="1"/>
  <c r="D13" i="12" l="1"/>
  <c r="N13" i="9"/>
  <c r="N12" i="9"/>
  <c r="N11" i="9"/>
  <c r="N10" i="9"/>
  <c r="N9" i="9"/>
  <c r="N8" i="9"/>
  <c r="N7" i="9"/>
  <c r="N6" i="9"/>
  <c r="N5" i="9"/>
  <c r="N4" i="9"/>
  <c r="N3" i="9"/>
</calcChain>
</file>

<file path=xl/sharedStrings.xml><?xml version="1.0" encoding="utf-8"?>
<sst xmlns="http://schemas.openxmlformats.org/spreadsheetml/2006/main" count="690" uniqueCount="329">
  <si>
    <t>Empresa Nacional S/A</t>
  </si>
  <si>
    <t>Código</t>
  </si>
  <si>
    <t>Produto</t>
  </si>
  <si>
    <t>Jan</t>
  </si>
  <si>
    <t>Fev</t>
  </si>
  <si>
    <t>Mar</t>
  </si>
  <si>
    <t>Total 1º Trim</t>
  </si>
  <si>
    <t>Máximo</t>
  </si>
  <si>
    <t>Mínimo</t>
  </si>
  <si>
    <t>Média</t>
  </si>
  <si>
    <t>Totais</t>
  </si>
  <si>
    <t>Porca</t>
  </si>
  <si>
    <t>Parafuso</t>
  </si>
  <si>
    <t>Arruela</t>
  </si>
  <si>
    <t>Prego</t>
  </si>
  <si>
    <t>Alicate</t>
  </si>
  <si>
    <t>Martelo</t>
  </si>
  <si>
    <t>Abr</t>
  </si>
  <si>
    <t>Mai</t>
  </si>
  <si>
    <t>Jun</t>
  </si>
  <si>
    <t>Total semestre</t>
  </si>
  <si>
    <t>Contas a pagar</t>
  </si>
  <si>
    <t>Janeiro</t>
  </si>
  <si>
    <t>Fevereiro</t>
  </si>
  <si>
    <t>Março</t>
  </si>
  <si>
    <t>Abril</t>
  </si>
  <si>
    <t>Maio</t>
  </si>
  <si>
    <t>Junho</t>
  </si>
  <si>
    <t>Salário</t>
  </si>
  <si>
    <t>Contas</t>
  </si>
  <si>
    <t>Água</t>
  </si>
  <si>
    <t>Luz</t>
  </si>
  <si>
    <t>Escola</t>
  </si>
  <si>
    <t>IPTU</t>
  </si>
  <si>
    <t>IPVA</t>
  </si>
  <si>
    <t>Shopping</t>
  </si>
  <si>
    <t>Combustível</t>
  </si>
  <si>
    <t>Academia</t>
  </si>
  <si>
    <t>Total de Contas</t>
  </si>
  <si>
    <t>Saldo</t>
  </si>
  <si>
    <t>Araras Informática - Hardware e Software</t>
  </si>
  <si>
    <t>Rua São Francisco de Assis, 123 - Araras/SP</t>
  </si>
  <si>
    <t>N°</t>
  </si>
  <si>
    <t>Nome</t>
  </si>
  <si>
    <t>Salário Bruto</t>
  </si>
  <si>
    <t>INSS</t>
  </si>
  <si>
    <t>Gratificação</t>
  </si>
  <si>
    <t>INSS R$</t>
  </si>
  <si>
    <t>Gratificação R$</t>
  </si>
  <si>
    <t>Eduardo</t>
  </si>
  <si>
    <t>Maria</t>
  </si>
  <si>
    <t>Helena</t>
  </si>
  <si>
    <t>Gabriela</t>
  </si>
  <si>
    <t>Edson</t>
  </si>
  <si>
    <t>Elisângela</t>
  </si>
  <si>
    <t>Regina</t>
  </si>
  <si>
    <t>Paulo</t>
  </si>
  <si>
    <t>Salário Líquido</t>
  </si>
  <si>
    <t>Valor do Dolar:</t>
  </si>
  <si>
    <t>Papelaria Papel Branco</t>
  </si>
  <si>
    <t>Produtos</t>
  </si>
  <si>
    <t>Qtde</t>
  </si>
  <si>
    <t>Preço Unit.</t>
  </si>
  <si>
    <t>Total R$</t>
  </si>
  <si>
    <t>Total U$$</t>
  </si>
  <si>
    <t>Caneta Azul</t>
  </si>
  <si>
    <t>Caneta Vermelha</t>
  </si>
  <si>
    <t>Caderno</t>
  </si>
  <si>
    <t>Régua</t>
  </si>
  <si>
    <t>Lápis</t>
  </si>
  <si>
    <t>Papel Sulfite</t>
  </si>
  <si>
    <t>Tinta Nanquim</t>
  </si>
  <si>
    <t>Aumento</t>
  </si>
  <si>
    <t>Novo Salário</t>
  </si>
  <si>
    <t>João dos Santos</t>
  </si>
  <si>
    <t>Maria da Silva</t>
  </si>
  <si>
    <t>Manoel das Flores</t>
  </si>
  <si>
    <t>Lambarildo Peixe</t>
  </si>
  <si>
    <t>Sebastião Souza</t>
  </si>
  <si>
    <t>Ana Flávia Silveira</t>
  </si>
  <si>
    <t>Silvia Helena Santos</t>
  </si>
  <si>
    <t>Alberto Roberto</t>
  </si>
  <si>
    <t>Até R$ 1000,00</t>
  </si>
  <si>
    <t>Mais de R$ 1000,00</t>
  </si>
  <si>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</si>
  <si>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</si>
  <si>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</si>
  <si>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</si>
  <si>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</si>
  <si>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</si>
  <si>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</si>
  <si>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Receita Líquida</t>
  </si>
  <si>
    <t>Salários</t>
  </si>
  <si>
    <t>Juros</t>
  </si>
  <si>
    <t>Aluguel</t>
  </si>
  <si>
    <t>Propaganda</t>
  </si>
  <si>
    <t>Suprimentos</t>
  </si>
  <si>
    <t>Diversos</t>
  </si>
  <si>
    <t>Total Todo Tri.</t>
  </si>
  <si>
    <t>Situação</t>
  </si>
  <si>
    <t>Valor acumulado do ano de despesas</t>
  </si>
  <si>
    <t>Despesa Líquida</t>
  </si>
  <si>
    <t>Controle de vendas</t>
  </si>
  <si>
    <t>Resultado</t>
  </si>
  <si>
    <t>A</t>
  </si>
  <si>
    <t>B</t>
  </si>
  <si>
    <t>D</t>
  </si>
  <si>
    <t>E</t>
  </si>
  <si>
    <t>F</t>
  </si>
  <si>
    <t>C</t>
  </si>
  <si>
    <t>Controle de Idade</t>
  </si>
  <si>
    <t>Idade do Candidato</t>
  </si>
  <si>
    <t>Idade Mínima</t>
  </si>
  <si>
    <t>Idade Máxima</t>
  </si>
  <si>
    <t>Tabela de Faturamento</t>
  </si>
  <si>
    <t>Imposto</t>
  </si>
  <si>
    <t>Comissões</t>
  </si>
  <si>
    <t>Faturamento</t>
  </si>
  <si>
    <t>Valor Líquido</t>
  </si>
  <si>
    <t>Total de Faturamento</t>
  </si>
  <si>
    <t>Total Líquido</t>
  </si>
  <si>
    <t>Média de Faturamento</t>
  </si>
  <si>
    <t>Maior Faturamento</t>
  </si>
  <si>
    <t>Menor Faturamento</t>
  </si>
  <si>
    <t>Orçamento Doméstico</t>
  </si>
  <si>
    <t>Julho</t>
  </si>
  <si>
    <t>Agosto</t>
  </si>
  <si>
    <t>Setembro</t>
  </si>
  <si>
    <t>Outubro</t>
  </si>
  <si>
    <t>Novembro</t>
  </si>
  <si>
    <t>Dezembro</t>
  </si>
  <si>
    <t>Total</t>
  </si>
  <si>
    <t>Telefone</t>
  </si>
  <si>
    <t>Celular</t>
  </si>
  <si>
    <t>Cartão de Crédito</t>
  </si>
  <si>
    <t>Educação</t>
  </si>
  <si>
    <t>Café</t>
  </si>
  <si>
    <t>Alimentação</t>
  </si>
  <si>
    <t>Lanche</t>
  </si>
  <si>
    <t>Jornal</t>
  </si>
  <si>
    <t>Moradia</t>
  </si>
  <si>
    <t>Receita</t>
  </si>
  <si>
    <t>Boletim Escolar</t>
  </si>
  <si>
    <t>Disciplinas</t>
  </si>
  <si>
    <t>1º Bimestre</t>
  </si>
  <si>
    <t>2º Bimestre</t>
  </si>
  <si>
    <t>3º Bimestre</t>
  </si>
  <si>
    <t>4º Bimestre</t>
  </si>
  <si>
    <t>Soma</t>
  </si>
  <si>
    <t>Português</t>
  </si>
  <si>
    <t>Matemática</t>
  </si>
  <si>
    <t>História</t>
  </si>
  <si>
    <t>Geografia</t>
  </si>
  <si>
    <t>Química</t>
  </si>
  <si>
    <t>Filosofia</t>
  </si>
  <si>
    <t>Física</t>
  </si>
  <si>
    <t>Cadastro de Funcionários</t>
  </si>
  <si>
    <t>Matrícula</t>
  </si>
  <si>
    <t>Cargo</t>
  </si>
  <si>
    <t>Cidade</t>
  </si>
  <si>
    <t>Valor da Hora Trabalhada</t>
  </si>
  <si>
    <t>Nº de Horas Trabalhadas</t>
  </si>
  <si>
    <t>Paula Delgado</t>
  </si>
  <si>
    <t>Auxiliar Adm</t>
  </si>
  <si>
    <t>Vila Velha</t>
  </si>
  <si>
    <t>(27)3340-1890</t>
  </si>
  <si>
    <t>(27)9914-4534</t>
  </si>
  <si>
    <t>Maria Januária de Macedo</t>
  </si>
  <si>
    <t>Vendedora</t>
  </si>
  <si>
    <t>Vitória</t>
  </si>
  <si>
    <t>(27)3245-6745</t>
  </si>
  <si>
    <t>(27)9932-4567</t>
  </si>
  <si>
    <t>João Carlos de Assis</t>
  </si>
  <si>
    <t>Gerente</t>
  </si>
  <si>
    <t>Serra</t>
  </si>
  <si>
    <t>(27)3320-5647</t>
  </si>
  <si>
    <t>(27)8812-3456</t>
  </si>
  <si>
    <t>Belinha de Assis</t>
  </si>
  <si>
    <t>Cariacica</t>
  </si>
  <si>
    <t>(27)2233-6474</t>
  </si>
  <si>
    <t>(27)7265-7890</t>
  </si>
  <si>
    <t>Carla Maria de Andrada</t>
  </si>
  <si>
    <t>Auxiliar de Serviços Gerais</t>
  </si>
  <si>
    <t>(27)2132-3434</t>
  </si>
  <si>
    <t>(27)8843-2526</t>
  </si>
  <si>
    <t>Beatriz Silva</t>
  </si>
  <si>
    <t>Gerente Financeiro</t>
  </si>
  <si>
    <t>(27)3434-7665</t>
  </si>
  <si>
    <t>(27)9934-5667</t>
  </si>
  <si>
    <t>Patrícia Almeida Neves</t>
  </si>
  <si>
    <t>Telefonista</t>
  </si>
  <si>
    <t>(27)2334-7854</t>
  </si>
  <si>
    <t>(27)9923-5252</t>
  </si>
  <si>
    <t>Alessandra Nunes Filho</t>
  </si>
  <si>
    <t>(27)3234-3454</t>
  </si>
  <si>
    <t>(27)8213-2425</t>
  </si>
  <si>
    <t>Leandro Batista Aguiar</t>
  </si>
  <si>
    <t>(27)3423-5634</t>
  </si>
  <si>
    <t>(27)8123-4567</t>
  </si>
  <si>
    <t>Maria Andrade Silva</t>
  </si>
  <si>
    <t>(27)3245-6565</t>
  </si>
  <si>
    <t>(27)9934-1234</t>
  </si>
  <si>
    <t>Folha de Pagamento</t>
  </si>
  <si>
    <t>Nº de Horas Trabalhada</t>
  </si>
  <si>
    <t>Imposto Sindical</t>
  </si>
  <si>
    <t>Vale Transporte</t>
  </si>
  <si>
    <t>IRRF</t>
  </si>
  <si>
    <t>Total de Descontos</t>
  </si>
  <si>
    <t>Valor Passagem</t>
  </si>
  <si>
    <t>Qtde Dias</t>
  </si>
  <si>
    <t>Cadastro das Empresas</t>
  </si>
  <si>
    <t>Relação de Produtos</t>
  </si>
  <si>
    <t>CNPJ</t>
  </si>
  <si>
    <t>Nome da Empresa</t>
  </si>
  <si>
    <t>Contato</t>
  </si>
  <si>
    <t>Preço</t>
  </si>
  <si>
    <t>27.234.234/0001-23</t>
  </si>
  <si>
    <t>OTN - Corporation</t>
  </si>
  <si>
    <t>Orlando Nunes</t>
  </si>
  <si>
    <t>(27)3200-3445</t>
  </si>
  <si>
    <t>12.345.654/0001-65</t>
  </si>
  <si>
    <t>Casa das Peças</t>
  </si>
  <si>
    <t>Maria Silva</t>
  </si>
  <si>
    <t>(27)3200-4536</t>
  </si>
  <si>
    <t>Cimento</t>
  </si>
  <si>
    <t>42.675.345/0001-87</t>
  </si>
  <si>
    <t>Embalagens Perfeitas</t>
  </si>
  <si>
    <t>Mariana Pereira</t>
  </si>
  <si>
    <t>(27)3200-8473</t>
  </si>
  <si>
    <t>Barro</t>
  </si>
  <si>
    <t>Areia</t>
  </si>
  <si>
    <t>Ferragem</t>
  </si>
  <si>
    <t>Cano</t>
  </si>
  <si>
    <t>Ficha do Pedido</t>
  </si>
  <si>
    <t>Data e Hora</t>
  </si>
  <si>
    <t>Desconto dado</t>
  </si>
  <si>
    <t>Acréscimo dado</t>
  </si>
  <si>
    <t>Código do Produto</t>
  </si>
  <si>
    <t>Quantidade</t>
  </si>
  <si>
    <t>Preço Total</t>
  </si>
  <si>
    <t>Subtotal</t>
  </si>
  <si>
    <t>Valor do Desconto</t>
  </si>
  <si>
    <t>Valor do Acréscimo</t>
  </si>
  <si>
    <t>Total da Compra</t>
  </si>
  <si>
    <t>Chamada</t>
  </si>
  <si>
    <t>Alunos</t>
  </si>
  <si>
    <t>Dia</t>
  </si>
  <si>
    <t>Total de Faltas</t>
  </si>
  <si>
    <t>André</t>
  </si>
  <si>
    <t>.</t>
  </si>
  <si>
    <t>Pedro</t>
  </si>
  <si>
    <t>João</t>
  </si>
  <si>
    <t>Sandra</t>
  </si>
  <si>
    <t>Carla</t>
  </si>
  <si>
    <t>Alexandra</t>
  </si>
  <si>
    <t>Letícia</t>
  </si>
  <si>
    <t>VENDEDOR</t>
  </si>
  <si>
    <t>DATA</t>
  </si>
  <si>
    <t>VALOR</t>
  </si>
  <si>
    <t>COMISSÃO (sem E)</t>
  </si>
  <si>
    <t>COMISSÃO (com E)</t>
  </si>
  <si>
    <t>REGIÃO</t>
  </si>
  <si>
    <t>ROSA</t>
  </si>
  <si>
    <t>NORTE</t>
  </si>
  <si>
    <t>MARIA</t>
  </si>
  <si>
    <t>PEDRO</t>
  </si>
  <si>
    <t>SUL</t>
  </si>
  <si>
    <t>SANDRO</t>
  </si>
  <si>
    <t>ANA</t>
  </si>
  <si>
    <t>BEATRIZ</t>
  </si>
  <si>
    <t>PATRICIA</t>
  </si>
  <si>
    <t>LENA</t>
  </si>
  <si>
    <t>ANA PAULA</t>
  </si>
  <si>
    <t>DANIELE</t>
  </si>
  <si>
    <t>MAURA</t>
  </si>
  <si>
    <t>JOÃO</t>
  </si>
  <si>
    <t>ALESSANDRO</t>
  </si>
  <si>
    <t>SUDESTE</t>
  </si>
  <si>
    <t>Ana</t>
  </si>
  <si>
    <t>Vendedor</t>
  </si>
  <si>
    <t>Supervisora</t>
  </si>
  <si>
    <t>Beatriz</t>
  </si>
  <si>
    <t>Jonas</t>
  </si>
  <si>
    <t>Marcelo</t>
  </si>
  <si>
    <t>Marcela</t>
  </si>
  <si>
    <t>Alessandro</t>
  </si>
  <si>
    <t>Entregador</t>
  </si>
  <si>
    <t>Roberto</t>
  </si>
  <si>
    <t>Relatório de Vendas</t>
  </si>
  <si>
    <t>Região</t>
  </si>
  <si>
    <t>Comissão Vendedor</t>
  </si>
  <si>
    <t>Total da Venda</t>
  </si>
  <si>
    <t>Total da Comissão</t>
  </si>
  <si>
    <t>José</t>
  </si>
  <si>
    <t>Antônio</t>
  </si>
  <si>
    <t>Soma Comissão Jan</t>
  </si>
  <si>
    <t>Soma Comissão Fev</t>
  </si>
  <si>
    <t>Soma Comissão Mar</t>
  </si>
  <si>
    <t>Soma da Comissão</t>
  </si>
  <si>
    <t>Se saldo &gt; 500</t>
  </si>
  <si>
    <t>Bom</t>
  </si>
  <si>
    <t>Se saldo &lt; 0</t>
  </si>
  <si>
    <t>Ruim</t>
  </si>
  <si>
    <t>Péssimo</t>
  </si>
  <si>
    <t>Recuperação</t>
  </si>
  <si>
    <t>Aprovado</t>
  </si>
  <si>
    <t>Se &lt; 5</t>
  </si>
  <si>
    <t>Reprovado</t>
  </si>
  <si>
    <t>Salário bruto * 8%</t>
  </si>
  <si>
    <t>Salário bruto * 1%</t>
  </si>
  <si>
    <t>Se valor gasto com ônibus &gt; 6% do salário, calcular 6% do salário, se não, 0</t>
  </si>
  <si>
    <t>Se &lt;= 1250 então é 0</t>
  </si>
  <si>
    <t>Se &gt; 1250 e &lt;= 2500 então é 10% salário bruto</t>
  </si>
  <si>
    <t>Se &gt; 2500 e &lt;=4600 então é 15% salário bruto</t>
  </si>
  <si>
    <t>Se &gt; 4600 então é 27% salário bruto</t>
  </si>
  <si>
    <t>Se saldo &lt; -1000</t>
  </si>
  <si>
    <t>Senão for nada</t>
  </si>
  <si>
    <t>Normal</t>
  </si>
  <si>
    <t>Total de Presenças</t>
  </si>
  <si>
    <t>Comissão: se &lt;= 1000 = 5%; se &gt; 1000 e &lt;=3000 = 10%</t>
  </si>
  <si>
    <t>se &gt; 3000 = 15%</t>
  </si>
  <si>
    <t>Situação &lt; 1000</t>
  </si>
  <si>
    <t>Situação &lt; 5000</t>
  </si>
  <si>
    <t>Lucro Total</t>
  </si>
  <si>
    <t>Situação &gt; 5000</t>
  </si>
  <si>
    <t>Lucro Médio</t>
  </si>
  <si>
    <t>Prejuízo Total</t>
  </si>
  <si>
    <t>Se &gt;= 7</t>
  </si>
  <si>
    <t>Se &gt;= 5 e &lt;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</si>
</sst>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44" fontId="0" fillId="0" borderId="13" xfId="1" applyFont="1" applyBorder="1"/>
    <xf numFmtId="44" fontId="0" fillId="0" borderId="20" xfId="1" applyFont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44" fontId="0" fillId="0" borderId="13" xfId="0" applyNumberFormat="1" applyBorder="1"/>
    <xf numFmtId="44" fontId="0" fillId="0" borderId="18" xfId="0" applyNumberFormat="1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44" fontId="0" fillId="0" borderId="17" xfId="1" applyFont="1" applyBorder="1"/>
    <xf numFmtId="44" fontId="0" fillId="0" borderId="19" xfId="1" applyFont="1" applyBorder="1"/>
    <xf numFmtId="44" fontId="0" fillId="0" borderId="23" xfId="0" applyNumberFormat="1" applyBorder="1"/>
    <xf numFmtId="44" fontId="0" fillId="0" borderId="23" xfId="1" applyFont="1" applyBorder="1"/>
    <xf numFmtId="44" fontId="0" fillId="0" borderId="24" xfId="0" applyNumberFormat="1" applyBorder="1"/>
    <xf numFmtId="0" fontId="0" fillId="0" borderId="0" xfId="0" applyAlignment="1">
      <alignment horizontal="left"/>
    </xf>
    <xf numFmtId="44" fontId="0" fillId="0" borderId="21" xfId="1" applyFont="1" applyBorder="1"/>
    <xf numFmtId="44" fontId="0" fillId="0" borderId="0" xfId="1" applyFont="1"/>
    <xf numFmtId="44" fontId="0" fillId="0" borderId="15" xfId="1" applyFont="1" applyBorder="1"/>
    <xf numFmtId="44" fontId="0" fillId="0" borderId="16" xfId="1" applyFont="1" applyBorder="1"/>
    <xf numFmtId="44" fontId="0" fillId="0" borderId="18" xfId="1" applyFont="1" applyBorder="1"/>
    <xf numFmtId="10" fontId="0" fillId="0" borderId="13" xfId="2" applyNumberFormat="1" applyFont="1" applyBorder="1"/>
    <xf numFmtId="10" fontId="0" fillId="0" borderId="20" xfId="2" applyNumberFormat="1" applyFont="1" applyBorder="1"/>
    <xf numFmtId="0" fontId="0" fillId="0" borderId="1" xfId="0" applyBorder="1"/>
    <xf numFmtId="0" fontId="0" fillId="0" borderId="28" xfId="0" applyBorder="1"/>
    <xf numFmtId="44" fontId="0" fillId="0" borderId="28" xfId="1" applyFont="1" applyBorder="1"/>
    <xf numFmtId="164" fontId="0" fillId="0" borderId="18" xfId="1" applyNumberFormat="1" applyFont="1" applyBorder="1"/>
    <xf numFmtId="9" fontId="0" fillId="0" borderId="13" xfId="2" applyFont="1" applyBorder="1"/>
    <xf numFmtId="44" fontId="0" fillId="0" borderId="15" xfId="0" applyNumberFormat="1" applyBorder="1"/>
    <xf numFmtId="44" fontId="0" fillId="0" borderId="14" xfId="1" applyFont="1" applyBorder="1"/>
    <xf numFmtId="0" fontId="0" fillId="0" borderId="8" xfId="1" applyNumberFormat="1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9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/>
    <xf numFmtId="9" fontId="0" fillId="0" borderId="13" xfId="0" applyNumberFormat="1" applyBorder="1"/>
    <xf numFmtId="0" fontId="0" fillId="2" borderId="13" xfId="0" applyFill="1" applyBorder="1"/>
    <xf numFmtId="14" fontId="0" fillId="0" borderId="0" xfId="0" applyNumberFormat="1"/>
    <xf numFmtId="0" fontId="0" fillId="3" borderId="0" xfId="0" applyFill="1"/>
    <xf numFmtId="44" fontId="0" fillId="4" borderId="0" xfId="0" applyNumberFormat="1" applyFill="1"/>
    <xf numFmtId="44" fontId="0" fillId="4" borderId="0" xfId="1" applyFont="1" applyFill="1"/>
    <xf numFmtId="44" fontId="0" fillId="0" borderId="0" xfId="1" applyFont="1" applyFill="1"/>
    <xf numFmtId="0" fontId="0" fillId="4" borderId="0" xfId="0" applyFill="1"/>
    <xf numFmtId="165" fontId="0" fillId="4" borderId="0" xfId="0" applyNumberFormat="1" applyFill="1"/>
    <xf numFmtId="0" fontId="0" fillId="4" borderId="13" xfId="0" applyFill="1" applyBorder="1"/>
    <xf numFmtId="44" fontId="0" fillId="4" borderId="13" xfId="1" applyFont="1" applyFill="1" applyBorder="1"/>
    <xf numFmtId="44" fontId="0" fillId="4" borderId="13" xfId="0" applyNumberFormat="1" applyFill="1" applyBorder="1"/>
    <xf numFmtId="0" fontId="0" fillId="0" borderId="0" xfId="0" quotePrefix="1"/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4" borderId="13" xfId="0" quotePrefix="1" applyFill="1" applyBorder="1"/>
    <xf numFmtId="0" fontId="0" fillId="4" borderId="0" xfId="0" quotePrefix="1" applyFill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3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2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44" fontId="0" fillId="4" borderId="0" xfId="1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C50D-FDD8-4EC2-89F1-6A3A68788F0E}">
  <dimension ref="A1:I23"/>
  <sheetViews>
    <sheetView zoomScale="145" zoomScaleNormal="145" workbookViewId="0">
      <selection activeCell="G23" sqref="G23"/>
    </sheetView>
  </sheetViews>
  <sheetFormatPr defaultRowHeight="14.4" x14ac:dyDescent="0.3"/>
  <cols>
    <col min="1" max="1" width="7.109375" bestFit="1" customWidth="1"/>
    <col min="2" max="2" width="8.6640625" bestFit="1" customWidth="1"/>
    <col min="3" max="5" width="13.44140625" bestFit="1" customWidth="1"/>
    <col min="6" max="6" width="14.33203125" bestFit="1" customWidth="1"/>
    <col min="7" max="9" width="13.44140625" bestFit="1" customWidth="1"/>
  </cols>
  <sheetData>
    <row r="1" spans="1:9" ht="15" thickBot="1" x14ac:dyDescent="0.35">
      <c r="A1" s="73" t="s">
        <v>0</v>
      </c>
      <c r="B1" s="74"/>
      <c r="C1" s="74"/>
      <c r="D1" s="74"/>
      <c r="E1" s="74"/>
      <c r="F1" s="74"/>
      <c r="G1" s="74"/>
      <c r="H1" s="74"/>
      <c r="I1" s="75"/>
    </row>
    <row r="2" spans="1:9" ht="15" thickBot="1" x14ac:dyDescent="0.35"/>
    <row r="3" spans="1:9" x14ac:dyDescent="0.3">
      <c r="A3" s="16" t="s">
        <v>1</v>
      </c>
      <c r="B3" s="23" t="s">
        <v>2</v>
      </c>
      <c r="C3" s="16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8" t="s">
        <v>9</v>
      </c>
    </row>
    <row r="4" spans="1:9" x14ac:dyDescent="0.3">
      <c r="A4" s="14">
        <v>1</v>
      </c>
      <c r="B4" s="24" t="s">
        <v>11</v>
      </c>
      <c r="C4" s="26">
        <v>4500</v>
      </c>
      <c r="D4" s="12">
        <v>5040</v>
      </c>
      <c r="E4" s="12">
        <v>5696</v>
      </c>
      <c r="F4" s="21">
        <f>SUM(C4:E4)</f>
        <v>15236</v>
      </c>
      <c r="G4" s="21">
        <f>MAX(C4:E4)</f>
        <v>5696</v>
      </c>
      <c r="H4" s="21"/>
      <c r="I4" s="22"/>
    </row>
    <row r="5" spans="1:9" x14ac:dyDescent="0.3">
      <c r="A5" s="14">
        <v>2</v>
      </c>
      <c r="B5" s="24" t="s">
        <v>12</v>
      </c>
      <c r="C5" s="26">
        <v>6250</v>
      </c>
      <c r="D5" s="12">
        <v>7000</v>
      </c>
      <c r="E5" s="12">
        <v>7910</v>
      </c>
      <c r="F5" s="21">
        <f t="shared" ref="F5:F9" si="0">SUM(C5:E5)</f>
        <v>21160</v>
      </c>
      <c r="G5" s="21">
        <f t="shared" ref="G5:G9" si="1">MAX(C5:E5)</f>
        <v>7910</v>
      </c>
      <c r="H5" s="21"/>
      <c r="I5" s="22"/>
    </row>
    <row r="6" spans="1:9" x14ac:dyDescent="0.3">
      <c r="A6" s="14">
        <v>3</v>
      </c>
      <c r="B6" s="24" t="s">
        <v>13</v>
      </c>
      <c r="C6" s="26">
        <v>3300</v>
      </c>
      <c r="D6" s="12">
        <v>3696</v>
      </c>
      <c r="E6" s="12">
        <v>4176</v>
      </c>
      <c r="F6" s="21">
        <f t="shared" si="0"/>
        <v>11172</v>
      </c>
      <c r="G6" s="21">
        <f t="shared" si="1"/>
        <v>4176</v>
      </c>
      <c r="H6" s="21"/>
      <c r="I6" s="22"/>
    </row>
    <row r="7" spans="1:9" x14ac:dyDescent="0.3">
      <c r="A7" s="14">
        <v>4</v>
      </c>
      <c r="B7" s="24" t="s">
        <v>14</v>
      </c>
      <c r="C7" s="26">
        <v>8000</v>
      </c>
      <c r="D7" s="12">
        <v>8690</v>
      </c>
      <c r="E7" s="12">
        <v>10125</v>
      </c>
      <c r="F7" s="21">
        <f t="shared" si="0"/>
        <v>26815</v>
      </c>
      <c r="G7" s="21">
        <f t="shared" si="1"/>
        <v>10125</v>
      </c>
      <c r="H7" s="21"/>
      <c r="I7" s="22"/>
    </row>
    <row r="8" spans="1:9" x14ac:dyDescent="0.3">
      <c r="A8" s="14">
        <v>5</v>
      </c>
      <c r="B8" s="24" t="s">
        <v>15</v>
      </c>
      <c r="C8" s="26">
        <v>4557</v>
      </c>
      <c r="D8" s="12">
        <v>5104</v>
      </c>
      <c r="E8" s="12">
        <v>5676</v>
      </c>
      <c r="F8" s="21">
        <f t="shared" si="0"/>
        <v>15337</v>
      </c>
      <c r="G8" s="21">
        <f t="shared" si="1"/>
        <v>5676</v>
      </c>
      <c r="H8" s="21"/>
      <c r="I8" s="22"/>
    </row>
    <row r="9" spans="1:9" ht="15" thickBot="1" x14ac:dyDescent="0.35">
      <c r="A9" s="15">
        <v>6</v>
      </c>
      <c r="B9" s="25" t="s">
        <v>16</v>
      </c>
      <c r="C9" s="27">
        <v>3260</v>
      </c>
      <c r="D9" s="13">
        <v>3640</v>
      </c>
      <c r="E9" s="13">
        <v>4113</v>
      </c>
      <c r="F9" s="21">
        <f t="shared" si="0"/>
        <v>11013</v>
      </c>
      <c r="G9" s="21">
        <f t="shared" si="1"/>
        <v>4113</v>
      </c>
      <c r="H9" s="21"/>
      <c r="I9" s="22"/>
    </row>
    <row r="10" spans="1:9" ht="15" thickBot="1" x14ac:dyDescent="0.35">
      <c r="F10" s="50"/>
    </row>
    <row r="11" spans="1:9" ht="15" thickBot="1" x14ac:dyDescent="0.35">
      <c r="A11" s="19" t="s">
        <v>10</v>
      </c>
      <c r="B11" s="20"/>
      <c r="C11" s="28">
        <f>SUM(C4:C9)</f>
        <v>29867</v>
      </c>
      <c r="D11" s="28">
        <f>SUM(D4:D9)</f>
        <v>33170</v>
      </c>
      <c r="E11" s="28">
        <f>SUM(E4:E9)</f>
        <v>37696</v>
      </c>
      <c r="F11" s="28">
        <f>SUM(F4:F9)</f>
        <v>100733</v>
      </c>
      <c r="G11" s="29">
        <f>MAX(G4:G10)</f>
        <v>10125</v>
      </c>
      <c r="H11" s="29"/>
      <c r="I11" s="30"/>
    </row>
    <row r="12" spans="1:9" ht="15" thickBot="1" x14ac:dyDescent="0.35"/>
    <row r="13" spans="1:9" x14ac:dyDescent="0.3">
      <c r="A13" s="16" t="s">
        <v>1</v>
      </c>
      <c r="B13" s="17" t="s">
        <v>2</v>
      </c>
      <c r="C13" s="17" t="s">
        <v>17</v>
      </c>
      <c r="D13" s="17" t="s">
        <v>18</v>
      </c>
      <c r="E13" s="17" t="s">
        <v>19</v>
      </c>
      <c r="F13" s="17" t="s">
        <v>6</v>
      </c>
      <c r="G13" s="17" t="s">
        <v>7</v>
      </c>
      <c r="H13" s="17"/>
      <c r="I13" s="18"/>
    </row>
    <row r="14" spans="1:9" x14ac:dyDescent="0.3">
      <c r="A14" s="14">
        <v>1</v>
      </c>
      <c r="B14" s="5" t="s">
        <v>11</v>
      </c>
      <c r="C14" s="12">
        <v>6265</v>
      </c>
      <c r="D14" s="12">
        <v>6954</v>
      </c>
      <c r="E14" s="12">
        <v>7858</v>
      </c>
      <c r="F14" s="21">
        <f>SUM(C14:E14)</f>
        <v>21077</v>
      </c>
      <c r="G14" s="21">
        <f>MAX(C14:E14)</f>
        <v>7858</v>
      </c>
      <c r="H14" s="21"/>
      <c r="I14" s="22"/>
    </row>
    <row r="15" spans="1:9" x14ac:dyDescent="0.3">
      <c r="A15" s="14">
        <v>2</v>
      </c>
      <c r="B15" s="5" t="s">
        <v>12</v>
      </c>
      <c r="C15" s="12">
        <v>8701</v>
      </c>
      <c r="D15" s="12">
        <v>9658</v>
      </c>
      <c r="E15" s="12">
        <v>10197</v>
      </c>
      <c r="F15" s="21">
        <f t="shared" ref="F15:F19" si="2">SUM(C15:E15)</f>
        <v>28556</v>
      </c>
      <c r="G15" s="21">
        <f t="shared" ref="G15:G19" si="3">MAX(C15:E15)</f>
        <v>10197</v>
      </c>
      <c r="H15" s="21"/>
      <c r="I15" s="22"/>
    </row>
    <row r="16" spans="1:9" x14ac:dyDescent="0.3">
      <c r="A16" s="14">
        <v>3</v>
      </c>
      <c r="B16" s="5" t="s">
        <v>13</v>
      </c>
      <c r="C16" s="12">
        <v>4569</v>
      </c>
      <c r="D16" s="12">
        <v>5099</v>
      </c>
      <c r="E16" s="12">
        <v>5769</v>
      </c>
      <c r="F16" s="21">
        <f t="shared" si="2"/>
        <v>15437</v>
      </c>
      <c r="G16" s="21">
        <f t="shared" si="3"/>
        <v>5769</v>
      </c>
      <c r="H16" s="21"/>
      <c r="I16" s="22"/>
    </row>
    <row r="17" spans="1:9" x14ac:dyDescent="0.3">
      <c r="A17" s="14">
        <v>4</v>
      </c>
      <c r="B17" s="5" t="s">
        <v>14</v>
      </c>
      <c r="C17" s="12">
        <v>12341</v>
      </c>
      <c r="D17" s="12">
        <v>12365</v>
      </c>
      <c r="E17" s="12">
        <v>13969</v>
      </c>
      <c r="F17" s="21">
        <f t="shared" si="2"/>
        <v>38675</v>
      </c>
      <c r="G17" s="21">
        <f t="shared" si="3"/>
        <v>13969</v>
      </c>
      <c r="H17" s="21"/>
      <c r="I17" s="22"/>
    </row>
    <row r="18" spans="1:9" x14ac:dyDescent="0.3">
      <c r="A18" s="14">
        <v>5</v>
      </c>
      <c r="B18" s="5" t="s">
        <v>15</v>
      </c>
      <c r="C18" s="12">
        <v>6344</v>
      </c>
      <c r="D18" s="12">
        <v>7042</v>
      </c>
      <c r="E18" s="12">
        <v>7957</v>
      </c>
      <c r="F18" s="21">
        <f t="shared" si="2"/>
        <v>21343</v>
      </c>
      <c r="G18" s="21">
        <f t="shared" si="3"/>
        <v>7957</v>
      </c>
      <c r="H18" s="21"/>
      <c r="I18" s="22"/>
    </row>
    <row r="19" spans="1:9" ht="15" thickBot="1" x14ac:dyDescent="0.35">
      <c r="A19" s="15">
        <v>6</v>
      </c>
      <c r="B19" s="11" t="s">
        <v>16</v>
      </c>
      <c r="C19" s="13">
        <v>4525</v>
      </c>
      <c r="D19" s="13">
        <v>5022</v>
      </c>
      <c r="E19" s="13">
        <v>5671</v>
      </c>
      <c r="F19" s="21">
        <f t="shared" si="2"/>
        <v>15218</v>
      </c>
      <c r="G19" s="21">
        <f t="shared" si="3"/>
        <v>5671</v>
      </c>
      <c r="H19" s="21"/>
      <c r="I19" s="22"/>
    </row>
    <row r="20" spans="1:9" ht="15" thickBot="1" x14ac:dyDescent="0.35"/>
    <row r="21" spans="1:9" ht="15" thickBot="1" x14ac:dyDescent="0.35">
      <c r="A21" s="19" t="s">
        <v>10</v>
      </c>
      <c r="B21" s="20"/>
      <c r="C21" s="28">
        <f>SUM(C14:C19)</f>
        <v>42745</v>
      </c>
      <c r="D21" s="28">
        <f>SUM(D14:D19)</f>
        <v>46140</v>
      </c>
      <c r="E21" s="28">
        <f>SUM(E14:E19)</f>
        <v>51421</v>
      </c>
      <c r="F21" s="28">
        <f>SUM(F14:F19)</f>
        <v>140306</v>
      </c>
      <c r="G21" s="29">
        <f>MAX(G14:G19)</f>
        <v>13969</v>
      </c>
      <c r="H21" s="29"/>
      <c r="I21" s="30"/>
    </row>
    <row r="22" spans="1:9" ht="15" thickBot="1" x14ac:dyDescent="0.35"/>
    <row r="23" spans="1:9" ht="15" thickBot="1" x14ac:dyDescent="0.35">
      <c r="A23" s="76" t="s">
        <v>20</v>
      </c>
      <c r="B23" s="77"/>
      <c r="C23" s="28"/>
      <c r="D23" s="28"/>
      <c r="E23" s="28"/>
      <c r="F23" s="28">
        <f>SUM(F11,F21)</f>
        <v>241039</v>
      </c>
      <c r="G23" s="28">
        <f>MAX(G11,G21)</f>
        <v>13969</v>
      </c>
      <c r="H23" s="28"/>
      <c r="I23" s="28"/>
    </row>
  </sheetData>
  <mergeCells count="2">
    <mergeCell ref="A1:I1"/>
    <mergeCell ref="A23:B23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F944-A8EC-402D-A439-107474031630}">
  <dimension ref="A1:K10"/>
  <sheetViews>
    <sheetView zoomScale="145" zoomScaleNormal="145" workbookViewId="0">
      <selection activeCell="F3" sqref="F3:H9"/>
    </sheetView>
  </sheetViews>
  <sheetFormatPr defaultRowHeight="14.4" x14ac:dyDescent="0.3"/>
  <cols>
    <col min="1" max="1" width="11.44140625" bestFit="1" customWidth="1"/>
    <col min="2" max="2" width="4" customWidth="1"/>
    <col min="3" max="3" width="4.33203125" customWidth="1"/>
    <col min="4" max="5" width="4" customWidth="1"/>
    <col min="6" max="6" width="13.6640625" bestFit="1" customWidth="1"/>
    <col min="7" max="7" width="14.109375" bestFit="1" customWidth="1"/>
    <col min="8" max="8" width="11.88671875" customWidth="1"/>
    <col min="9" max="9" width="1.6640625" customWidth="1"/>
    <col min="10" max="10" width="11.44140625" bestFit="1" customWidth="1"/>
  </cols>
  <sheetData>
    <row r="1" spans="1:11" ht="25.8" x14ac:dyDescent="0.5">
      <c r="A1" s="95" t="s">
        <v>142</v>
      </c>
      <c r="B1" s="95"/>
      <c r="C1" s="95"/>
      <c r="D1" s="95"/>
      <c r="E1" s="95"/>
      <c r="F1" s="95"/>
      <c r="G1" s="95"/>
      <c r="H1" s="95"/>
    </row>
    <row r="2" spans="1:11" x14ac:dyDescent="0.3">
      <c r="A2" t="s">
        <v>143</v>
      </c>
      <c r="B2" t="s">
        <v>144</v>
      </c>
      <c r="C2" t="s">
        <v>145</v>
      </c>
      <c r="D2" t="s">
        <v>146</v>
      </c>
      <c r="E2" t="s">
        <v>147</v>
      </c>
      <c r="F2" t="s">
        <v>148</v>
      </c>
      <c r="G2" t="s">
        <v>9</v>
      </c>
      <c r="H2" t="s">
        <v>99</v>
      </c>
    </row>
    <row r="3" spans="1:11" x14ac:dyDescent="0.3">
      <c r="A3" t="s">
        <v>149</v>
      </c>
      <c r="B3" s="52">
        <v>8</v>
      </c>
      <c r="C3" s="52">
        <v>7</v>
      </c>
      <c r="D3" s="52">
        <v>8.5</v>
      </c>
      <c r="E3" s="52">
        <v>9</v>
      </c>
      <c r="F3" s="64"/>
      <c r="G3" s="64"/>
      <c r="H3" s="63"/>
      <c r="J3" t="s">
        <v>327</v>
      </c>
      <c r="K3" t="s">
        <v>305</v>
      </c>
    </row>
    <row r="4" spans="1:11" x14ac:dyDescent="0.3">
      <c r="A4" t="s">
        <v>150</v>
      </c>
      <c r="B4" s="52">
        <v>4</v>
      </c>
      <c r="C4" s="52">
        <v>7</v>
      </c>
      <c r="D4" s="52">
        <v>6</v>
      </c>
      <c r="E4" s="52">
        <v>7</v>
      </c>
      <c r="F4" s="64"/>
      <c r="G4" s="64"/>
      <c r="H4" s="63"/>
      <c r="J4" t="s">
        <v>328</v>
      </c>
      <c r="K4" t="s">
        <v>304</v>
      </c>
    </row>
    <row r="5" spans="1:11" x14ac:dyDescent="0.3">
      <c r="A5" t="s">
        <v>151</v>
      </c>
      <c r="B5" s="52">
        <v>7</v>
      </c>
      <c r="C5" s="52">
        <v>7.5</v>
      </c>
      <c r="D5" s="52">
        <v>7</v>
      </c>
      <c r="E5" s="52">
        <v>8</v>
      </c>
      <c r="F5" s="64"/>
      <c r="G5" s="64"/>
      <c r="H5" s="63"/>
      <c r="J5" t="s">
        <v>306</v>
      </c>
      <c r="K5" t="s">
        <v>307</v>
      </c>
    </row>
    <row r="6" spans="1:11" x14ac:dyDescent="0.3">
      <c r="A6" t="s">
        <v>152</v>
      </c>
      <c r="B6" s="52">
        <v>5</v>
      </c>
      <c r="C6" s="52">
        <v>6</v>
      </c>
      <c r="D6" s="52">
        <v>5</v>
      </c>
      <c r="E6" s="52">
        <v>5</v>
      </c>
      <c r="F6" s="64"/>
      <c r="G6" s="64"/>
      <c r="H6" s="63"/>
    </row>
    <row r="7" spans="1:11" x14ac:dyDescent="0.3">
      <c r="A7" t="s">
        <v>153</v>
      </c>
      <c r="B7" s="52">
        <v>8</v>
      </c>
      <c r="C7" s="52">
        <v>8.5</v>
      </c>
      <c r="D7" s="52">
        <v>9.5</v>
      </c>
      <c r="E7" s="52">
        <v>7</v>
      </c>
      <c r="F7" s="64"/>
      <c r="G7" s="64"/>
      <c r="H7" s="63"/>
    </row>
    <row r="8" spans="1:11" x14ac:dyDescent="0.3">
      <c r="A8" t="s">
        <v>154</v>
      </c>
      <c r="B8" s="52">
        <v>3</v>
      </c>
      <c r="C8" s="52">
        <v>4</v>
      </c>
      <c r="D8" s="52">
        <v>4</v>
      </c>
      <c r="E8" s="52">
        <v>4</v>
      </c>
      <c r="F8" s="64"/>
      <c r="G8" s="64"/>
      <c r="H8" s="63"/>
    </row>
    <row r="9" spans="1:11" x14ac:dyDescent="0.3">
      <c r="A9" t="s">
        <v>155</v>
      </c>
      <c r="B9" s="52">
        <v>8</v>
      </c>
      <c r="C9" s="52">
        <v>9</v>
      </c>
      <c r="D9" s="52">
        <v>8</v>
      </c>
      <c r="E9" s="52">
        <v>9</v>
      </c>
      <c r="F9" s="64"/>
      <c r="G9" s="64"/>
      <c r="H9" s="63"/>
    </row>
    <row r="10" spans="1:11" x14ac:dyDescent="0.3">
      <c r="F10" s="69"/>
      <c r="G10" s="69"/>
      <c r="H10" s="70"/>
    </row>
  </sheetData>
  <mergeCells count="1">
    <mergeCell ref="A1:H1"/>
  </mergeCells>
  <conditionalFormatting sqref="B3:E9">
    <cfRule type="cellIs" dxfId="0" priority="1" operator="less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6824-863A-44F3-BB95-FCF346008C09}">
  <dimension ref="A1:K25"/>
  <sheetViews>
    <sheetView topLeftCell="A9" zoomScale="115" zoomScaleNormal="115" workbookViewId="0">
      <selection activeCell="H20" sqref="H20"/>
    </sheetView>
  </sheetViews>
  <sheetFormatPr defaultRowHeight="14.4" x14ac:dyDescent="0.3"/>
  <cols>
    <col min="2" max="2" width="24.33203125" bestFit="1" customWidth="1"/>
    <col min="3" max="3" width="24.6640625" bestFit="1" customWidth="1"/>
    <col min="4" max="4" width="10.88671875" customWidth="1"/>
    <col min="5" max="5" width="13.44140625" bestFit="1" customWidth="1"/>
    <col min="6" max="6" width="13.33203125" bestFit="1" customWidth="1"/>
    <col min="7" max="7" width="13" customWidth="1"/>
    <col min="8" max="8" width="12.5546875" customWidth="1"/>
    <col min="9" max="9" width="10.6640625" customWidth="1"/>
    <col min="10" max="10" width="10.88671875" customWidth="1"/>
    <col min="11" max="11" width="12.33203125" bestFit="1" customWidth="1"/>
  </cols>
  <sheetData>
    <row r="1" spans="1:11" ht="21" x14ac:dyDescent="0.4">
      <c r="A1" s="94" t="s">
        <v>156</v>
      </c>
      <c r="B1" s="94"/>
      <c r="C1" s="94"/>
      <c r="D1" s="94"/>
      <c r="E1" s="94"/>
      <c r="F1" s="94"/>
      <c r="G1" s="94"/>
      <c r="H1" s="94"/>
    </row>
    <row r="2" spans="1:11" ht="28.8" x14ac:dyDescent="0.3">
      <c r="A2" s="53" t="s">
        <v>157</v>
      </c>
      <c r="B2" s="53" t="s">
        <v>43</v>
      </c>
      <c r="C2" s="53" t="s">
        <v>158</v>
      </c>
      <c r="D2" s="53" t="s">
        <v>159</v>
      </c>
      <c r="E2" s="53" t="s">
        <v>132</v>
      </c>
      <c r="F2" s="53" t="s">
        <v>133</v>
      </c>
      <c r="G2" s="53" t="s">
        <v>160</v>
      </c>
      <c r="H2" s="53" t="s">
        <v>161</v>
      </c>
    </row>
    <row r="3" spans="1:11" x14ac:dyDescent="0.3">
      <c r="A3">
        <v>1</v>
      </c>
      <c r="B3" t="s">
        <v>162</v>
      </c>
      <c r="C3" t="s">
        <v>163</v>
      </c>
      <c r="D3" t="s">
        <v>164</v>
      </c>
      <c r="E3" t="s">
        <v>165</v>
      </c>
      <c r="F3" t="s">
        <v>166</v>
      </c>
      <c r="G3" s="33">
        <v>4</v>
      </c>
      <c r="H3">
        <v>220</v>
      </c>
    </row>
    <row r="4" spans="1:11" x14ac:dyDescent="0.3">
      <c r="A4">
        <v>2</v>
      </c>
      <c r="B4" t="s">
        <v>167</v>
      </c>
      <c r="C4" t="s">
        <v>168</v>
      </c>
      <c r="D4" t="s">
        <v>169</v>
      </c>
      <c r="E4" t="s">
        <v>170</v>
      </c>
      <c r="F4" t="s">
        <v>171</v>
      </c>
      <c r="G4" s="33">
        <v>7</v>
      </c>
      <c r="H4">
        <v>200</v>
      </c>
    </row>
    <row r="5" spans="1:11" x14ac:dyDescent="0.3">
      <c r="A5">
        <v>3</v>
      </c>
      <c r="B5" t="s">
        <v>172</v>
      </c>
      <c r="C5" t="s">
        <v>173</v>
      </c>
      <c r="D5" t="s">
        <v>174</v>
      </c>
      <c r="E5" t="s">
        <v>175</v>
      </c>
      <c r="F5" t="s">
        <v>176</v>
      </c>
      <c r="G5" s="33">
        <v>40</v>
      </c>
      <c r="H5">
        <v>100</v>
      </c>
    </row>
    <row r="6" spans="1:11" x14ac:dyDescent="0.3">
      <c r="A6">
        <v>4</v>
      </c>
      <c r="B6" t="s">
        <v>177</v>
      </c>
      <c r="C6" t="s">
        <v>163</v>
      </c>
      <c r="D6" t="s">
        <v>178</v>
      </c>
      <c r="E6" t="s">
        <v>179</v>
      </c>
      <c r="F6" t="s">
        <v>180</v>
      </c>
      <c r="G6" s="33">
        <v>4</v>
      </c>
      <c r="H6">
        <v>220</v>
      </c>
    </row>
    <row r="7" spans="1:11" x14ac:dyDescent="0.3">
      <c r="A7">
        <v>5</v>
      </c>
      <c r="B7" t="s">
        <v>181</v>
      </c>
      <c r="C7" t="s">
        <v>182</v>
      </c>
      <c r="D7" t="s">
        <v>174</v>
      </c>
      <c r="E7" t="s">
        <v>183</v>
      </c>
      <c r="F7" t="s">
        <v>184</v>
      </c>
      <c r="G7" s="33">
        <v>3</v>
      </c>
      <c r="H7">
        <v>220</v>
      </c>
    </row>
    <row r="8" spans="1:11" x14ac:dyDescent="0.3">
      <c r="A8">
        <v>6</v>
      </c>
      <c r="B8" t="s">
        <v>185</v>
      </c>
      <c r="C8" t="s">
        <v>186</v>
      </c>
      <c r="D8" t="s">
        <v>164</v>
      </c>
      <c r="E8" t="s">
        <v>187</v>
      </c>
      <c r="F8" t="s">
        <v>188</v>
      </c>
      <c r="G8" s="33">
        <v>35</v>
      </c>
      <c r="H8">
        <v>100</v>
      </c>
    </row>
    <row r="9" spans="1:11" x14ac:dyDescent="0.3">
      <c r="A9">
        <v>7</v>
      </c>
      <c r="B9" t="s">
        <v>189</v>
      </c>
      <c r="C9" t="s">
        <v>190</v>
      </c>
      <c r="D9" t="s">
        <v>164</v>
      </c>
      <c r="E9" t="s">
        <v>191</v>
      </c>
      <c r="F9" t="s">
        <v>192</v>
      </c>
      <c r="G9" s="33">
        <v>3.5</v>
      </c>
      <c r="H9">
        <v>220</v>
      </c>
    </row>
    <row r="10" spans="1:11" x14ac:dyDescent="0.3">
      <c r="A10">
        <v>8</v>
      </c>
      <c r="B10" t="s">
        <v>193</v>
      </c>
      <c r="C10" t="s">
        <v>168</v>
      </c>
      <c r="D10" t="s">
        <v>169</v>
      </c>
      <c r="E10" t="s">
        <v>194</v>
      </c>
      <c r="F10" t="s">
        <v>195</v>
      </c>
      <c r="G10" s="33">
        <v>7</v>
      </c>
      <c r="H10">
        <v>200</v>
      </c>
    </row>
    <row r="11" spans="1:11" x14ac:dyDescent="0.3">
      <c r="A11">
        <v>9</v>
      </c>
      <c r="B11" t="s">
        <v>196</v>
      </c>
      <c r="C11" t="s">
        <v>182</v>
      </c>
      <c r="D11" t="s">
        <v>169</v>
      </c>
      <c r="E11" t="s">
        <v>197</v>
      </c>
      <c r="F11" t="s">
        <v>198</v>
      </c>
      <c r="G11" s="33">
        <v>3</v>
      </c>
      <c r="H11">
        <v>220</v>
      </c>
    </row>
    <row r="12" spans="1:11" x14ac:dyDescent="0.3">
      <c r="A12">
        <v>10</v>
      </c>
      <c r="B12" t="s">
        <v>199</v>
      </c>
      <c r="C12" t="s">
        <v>168</v>
      </c>
      <c r="D12" t="s">
        <v>174</v>
      </c>
      <c r="E12" t="s">
        <v>200</v>
      </c>
      <c r="F12" t="s">
        <v>201</v>
      </c>
      <c r="G12" s="33">
        <v>7</v>
      </c>
      <c r="H12">
        <v>200</v>
      </c>
    </row>
    <row r="14" spans="1:11" ht="21" x14ac:dyDescent="0.4">
      <c r="A14" s="94" t="s">
        <v>202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</row>
    <row r="15" spans="1:11" ht="43.2" x14ac:dyDescent="0.3">
      <c r="A15" s="53" t="s">
        <v>157</v>
      </c>
      <c r="B15" s="53" t="s">
        <v>43</v>
      </c>
      <c r="C15" s="53" t="s">
        <v>203</v>
      </c>
      <c r="D15" s="53" t="s">
        <v>160</v>
      </c>
      <c r="E15" s="53" t="s">
        <v>44</v>
      </c>
      <c r="F15" s="53" t="s">
        <v>45</v>
      </c>
      <c r="G15" s="53" t="s">
        <v>204</v>
      </c>
      <c r="H15" s="53" t="s">
        <v>205</v>
      </c>
      <c r="I15" s="53" t="s">
        <v>206</v>
      </c>
      <c r="J15" s="53" t="s">
        <v>207</v>
      </c>
      <c r="K15" s="53" t="s">
        <v>57</v>
      </c>
    </row>
    <row r="16" spans="1:11" x14ac:dyDescent="0.3">
      <c r="A16">
        <v>5</v>
      </c>
      <c r="B16" s="63"/>
      <c r="C16" s="63"/>
      <c r="D16" s="61"/>
      <c r="E16" s="60"/>
      <c r="F16" s="60"/>
      <c r="G16" s="60"/>
      <c r="H16" s="61"/>
      <c r="I16" s="61"/>
      <c r="J16" s="60"/>
      <c r="K16" s="60"/>
    </row>
    <row r="17" spans="1:11" x14ac:dyDescent="0.3">
      <c r="A17">
        <v>7</v>
      </c>
      <c r="B17" s="63"/>
      <c r="C17" s="63"/>
      <c r="D17" s="61"/>
      <c r="E17" s="60"/>
      <c r="F17" s="60"/>
      <c r="G17" s="60"/>
      <c r="H17" s="61"/>
      <c r="I17" s="61"/>
      <c r="J17" s="60"/>
      <c r="K17" s="60"/>
    </row>
    <row r="18" spans="1:11" x14ac:dyDescent="0.3">
      <c r="A18">
        <v>8</v>
      </c>
      <c r="B18" s="63"/>
      <c r="C18" s="63"/>
      <c r="D18" s="61"/>
      <c r="E18" s="60"/>
      <c r="F18" s="60"/>
      <c r="G18" s="60"/>
      <c r="H18" s="61"/>
      <c r="I18" s="61"/>
      <c r="J18" s="60"/>
      <c r="K18" s="60"/>
    </row>
    <row r="19" spans="1:11" x14ac:dyDescent="0.3">
      <c r="H19" s="54"/>
      <c r="I19" s="54"/>
      <c r="J19" s="54"/>
      <c r="K19" s="54"/>
    </row>
    <row r="20" spans="1:11" x14ac:dyDescent="0.3">
      <c r="G20" s="55" t="s">
        <v>208</v>
      </c>
      <c r="H20" s="33">
        <v>4.95</v>
      </c>
    </row>
    <row r="21" spans="1:11" x14ac:dyDescent="0.3">
      <c r="G21" s="55" t="s">
        <v>209</v>
      </c>
      <c r="H21">
        <v>20</v>
      </c>
    </row>
    <row r="22" spans="1:11" x14ac:dyDescent="0.3">
      <c r="F22" t="s">
        <v>308</v>
      </c>
      <c r="G22" t="s">
        <v>309</v>
      </c>
      <c r="H22" t="s">
        <v>310</v>
      </c>
      <c r="I22" t="s">
        <v>311</v>
      </c>
    </row>
    <row r="23" spans="1:11" x14ac:dyDescent="0.3">
      <c r="I23" t="s">
        <v>312</v>
      </c>
    </row>
    <row r="24" spans="1:11" x14ac:dyDescent="0.3">
      <c r="I24" t="s">
        <v>313</v>
      </c>
    </row>
    <row r="25" spans="1:11" x14ac:dyDescent="0.3">
      <c r="I25" t="s">
        <v>314</v>
      </c>
    </row>
  </sheetData>
  <mergeCells count="2">
    <mergeCell ref="A1:H1"/>
    <mergeCell ref="A14:K1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BC65-660B-4DEB-A657-3210E875EF72}">
  <dimension ref="A1:H29"/>
  <sheetViews>
    <sheetView zoomScale="85" zoomScaleNormal="85" workbookViewId="0">
      <selection activeCell="D13" sqref="D13:E13"/>
    </sheetView>
  </sheetViews>
  <sheetFormatPr defaultRowHeight="14.4" x14ac:dyDescent="0.3"/>
  <cols>
    <col min="1" max="1" width="18.6640625" bestFit="1" customWidth="1"/>
    <col min="2" max="2" width="20.33203125" bestFit="1" customWidth="1"/>
    <col min="3" max="4" width="15.109375" bestFit="1" customWidth="1"/>
    <col min="5" max="5" width="12.33203125" bestFit="1" customWidth="1"/>
    <col min="6" max="6" width="10.5546875" bestFit="1" customWidth="1"/>
    <col min="7" max="7" width="9.5546875" bestFit="1" customWidth="1"/>
    <col min="8" max="8" width="11.88671875" customWidth="1"/>
    <col min="9" max="9" width="10.5546875" bestFit="1" customWidth="1"/>
    <col min="10" max="10" width="16" customWidth="1"/>
    <col min="11" max="11" width="12.33203125" bestFit="1" customWidth="1"/>
  </cols>
  <sheetData>
    <row r="1" spans="1:8" ht="21" x14ac:dyDescent="0.4">
      <c r="A1" s="94" t="s">
        <v>210</v>
      </c>
      <c r="B1" s="94"/>
      <c r="C1" s="94"/>
      <c r="D1" s="94"/>
      <c r="F1" s="94" t="s">
        <v>211</v>
      </c>
      <c r="G1" s="94"/>
      <c r="H1" s="94"/>
    </row>
    <row r="2" spans="1:8" x14ac:dyDescent="0.3">
      <c r="A2" t="s">
        <v>212</v>
      </c>
      <c r="B2" t="s">
        <v>213</v>
      </c>
      <c r="C2" t="s">
        <v>214</v>
      </c>
      <c r="D2" t="s">
        <v>132</v>
      </c>
      <c r="F2" t="s">
        <v>1</v>
      </c>
      <c r="G2" t="s">
        <v>2</v>
      </c>
      <c r="H2" t="s">
        <v>215</v>
      </c>
    </row>
    <row r="3" spans="1:8" x14ac:dyDescent="0.3">
      <c r="A3" t="s">
        <v>216</v>
      </c>
      <c r="B3" t="s">
        <v>217</v>
      </c>
      <c r="C3" t="s">
        <v>218</v>
      </c>
      <c r="D3" t="s">
        <v>219</v>
      </c>
      <c r="F3">
        <v>1</v>
      </c>
      <c r="G3" t="s">
        <v>14</v>
      </c>
      <c r="H3" s="33">
        <v>2.2999999999999998</v>
      </c>
    </row>
    <row r="4" spans="1:8" x14ac:dyDescent="0.3">
      <c r="A4" t="s">
        <v>220</v>
      </c>
      <c r="B4" t="s">
        <v>221</v>
      </c>
      <c r="C4" t="s">
        <v>222</v>
      </c>
      <c r="D4" t="s">
        <v>223</v>
      </c>
      <c r="F4">
        <v>2</v>
      </c>
      <c r="G4" t="s">
        <v>224</v>
      </c>
      <c r="H4" s="33">
        <v>28</v>
      </c>
    </row>
    <row r="5" spans="1:8" x14ac:dyDescent="0.3">
      <c r="A5" t="s">
        <v>225</v>
      </c>
      <c r="B5" t="s">
        <v>226</v>
      </c>
      <c r="C5" t="s">
        <v>227</v>
      </c>
      <c r="D5" t="s">
        <v>228</v>
      </c>
      <c r="F5">
        <v>3</v>
      </c>
      <c r="G5" t="s">
        <v>229</v>
      </c>
      <c r="H5" s="33">
        <v>25</v>
      </c>
    </row>
    <row r="6" spans="1:8" x14ac:dyDescent="0.3">
      <c r="F6">
        <v>4</v>
      </c>
      <c r="G6" t="s">
        <v>230</v>
      </c>
      <c r="H6" s="33">
        <v>30</v>
      </c>
    </row>
    <row r="7" spans="1:8" x14ac:dyDescent="0.3">
      <c r="F7">
        <v>5</v>
      </c>
      <c r="G7" t="s">
        <v>231</v>
      </c>
      <c r="H7" s="33">
        <v>23</v>
      </c>
    </row>
    <row r="8" spans="1:8" x14ac:dyDescent="0.3">
      <c r="F8">
        <v>6</v>
      </c>
      <c r="G8" t="s">
        <v>232</v>
      </c>
      <c r="H8" s="33">
        <v>5</v>
      </c>
    </row>
    <row r="9" spans="1:8" x14ac:dyDescent="0.3">
      <c r="F9">
        <v>7</v>
      </c>
      <c r="G9" t="s">
        <v>12</v>
      </c>
      <c r="H9" s="33">
        <v>0.5</v>
      </c>
    </row>
    <row r="10" spans="1:8" x14ac:dyDescent="0.3">
      <c r="F10">
        <v>8</v>
      </c>
      <c r="G10" t="s">
        <v>11</v>
      </c>
      <c r="H10" s="33">
        <v>0.3</v>
      </c>
    </row>
    <row r="12" spans="1:8" ht="21" x14ac:dyDescent="0.4">
      <c r="A12" s="97" t="s">
        <v>233</v>
      </c>
      <c r="B12" s="97"/>
      <c r="C12" s="97"/>
      <c r="D12" s="97"/>
      <c r="E12" s="97"/>
    </row>
    <row r="13" spans="1:8" x14ac:dyDescent="0.3">
      <c r="A13" s="5" t="s">
        <v>212</v>
      </c>
      <c r="B13" t="s">
        <v>216</v>
      </c>
      <c r="C13" s="5" t="s">
        <v>234</v>
      </c>
      <c r="D13" s="98">
        <f ca="1">NOW()</f>
        <v>45808.560322453704</v>
      </c>
      <c r="E13" s="99"/>
    </row>
    <row r="14" spans="1:8" x14ac:dyDescent="0.3">
      <c r="A14" s="5" t="s">
        <v>213</v>
      </c>
      <c r="B14" s="96"/>
      <c r="C14" s="96"/>
      <c r="D14" s="96"/>
      <c r="E14" s="96"/>
      <c r="F14" s="68"/>
    </row>
    <row r="15" spans="1:8" x14ac:dyDescent="0.3">
      <c r="A15" s="5" t="s">
        <v>214</v>
      </c>
      <c r="B15" s="96"/>
      <c r="C15" s="96"/>
      <c r="D15" s="96"/>
      <c r="E15" s="96"/>
    </row>
    <row r="16" spans="1:8" x14ac:dyDescent="0.3">
      <c r="A16" s="5" t="s">
        <v>132</v>
      </c>
      <c r="B16" s="96"/>
      <c r="C16" s="96"/>
      <c r="D16" s="96"/>
      <c r="E16" s="96"/>
    </row>
    <row r="17" spans="1:6" x14ac:dyDescent="0.3">
      <c r="A17" s="100"/>
      <c r="B17" s="100"/>
      <c r="C17" s="100"/>
      <c r="D17" s="100"/>
      <c r="E17" s="100"/>
    </row>
    <row r="18" spans="1:6" x14ac:dyDescent="0.3">
      <c r="A18" s="5" t="s">
        <v>235</v>
      </c>
      <c r="B18" s="56">
        <v>0.05</v>
      </c>
      <c r="C18" s="57"/>
      <c r="D18" s="5" t="s">
        <v>236</v>
      </c>
      <c r="E18" s="56">
        <v>0.1</v>
      </c>
    </row>
    <row r="19" spans="1:6" x14ac:dyDescent="0.3">
      <c r="A19" s="100"/>
      <c r="B19" s="100"/>
      <c r="C19" s="100"/>
      <c r="D19" s="100"/>
      <c r="E19" s="100"/>
    </row>
    <row r="20" spans="1:6" x14ac:dyDescent="0.3">
      <c r="A20" s="5" t="s">
        <v>237</v>
      </c>
      <c r="B20" s="5" t="s">
        <v>2</v>
      </c>
      <c r="C20" s="5" t="s">
        <v>215</v>
      </c>
      <c r="D20" s="5" t="s">
        <v>238</v>
      </c>
      <c r="E20" s="5" t="s">
        <v>239</v>
      </c>
    </row>
    <row r="21" spans="1:6" x14ac:dyDescent="0.3">
      <c r="A21" s="5">
        <v>2</v>
      </c>
      <c r="B21" s="65"/>
      <c r="C21" s="66"/>
      <c r="D21" s="5">
        <v>5</v>
      </c>
      <c r="E21" s="67"/>
      <c r="F21" s="68"/>
    </row>
    <row r="22" spans="1:6" x14ac:dyDescent="0.3">
      <c r="A22" s="5">
        <v>3</v>
      </c>
      <c r="B22" s="65"/>
      <c r="C22" s="66"/>
      <c r="D22" s="5">
        <v>2</v>
      </c>
      <c r="E22" s="67"/>
      <c r="F22" s="68"/>
    </row>
    <row r="23" spans="1:6" x14ac:dyDescent="0.3">
      <c r="A23" s="5"/>
      <c r="B23" s="65"/>
      <c r="C23" s="66"/>
      <c r="D23" s="5"/>
      <c r="E23" s="67"/>
    </row>
    <row r="24" spans="1:6" x14ac:dyDescent="0.3">
      <c r="A24" s="5"/>
      <c r="B24" s="65"/>
      <c r="C24" s="66"/>
      <c r="D24" s="5"/>
      <c r="E24" s="67"/>
    </row>
    <row r="25" spans="1:6" x14ac:dyDescent="0.3">
      <c r="A25" s="5"/>
      <c r="B25" s="65"/>
      <c r="C25" s="66" t="str">
        <f t="shared" ref="C22:C25" si="0">IFERROR(VLOOKUP(A25,$F$3:$H$10,3,0),"")</f>
        <v/>
      </c>
      <c r="D25" s="5"/>
      <c r="E25" s="67"/>
    </row>
    <row r="26" spans="1:6" x14ac:dyDescent="0.3">
      <c r="A26" s="99" t="s">
        <v>240</v>
      </c>
      <c r="B26" s="99"/>
      <c r="C26" s="99"/>
      <c r="D26" s="99"/>
      <c r="E26" s="67"/>
      <c r="F26" s="68"/>
    </row>
    <row r="27" spans="1:6" x14ac:dyDescent="0.3">
      <c r="A27" s="99" t="s">
        <v>241</v>
      </c>
      <c r="B27" s="99"/>
      <c r="C27" s="99"/>
      <c r="D27" s="99"/>
      <c r="E27" s="67"/>
      <c r="F27" s="68"/>
    </row>
    <row r="28" spans="1:6" x14ac:dyDescent="0.3">
      <c r="A28" s="99" t="s">
        <v>242</v>
      </c>
      <c r="B28" s="99"/>
      <c r="C28" s="99"/>
      <c r="D28" s="99"/>
      <c r="E28" s="67"/>
      <c r="F28" s="68"/>
    </row>
    <row r="29" spans="1:6" x14ac:dyDescent="0.3">
      <c r="A29" s="99" t="s">
        <v>243</v>
      </c>
      <c r="B29" s="99"/>
      <c r="C29" s="99"/>
      <c r="D29" s="99"/>
      <c r="E29" s="67"/>
      <c r="F29" s="68"/>
    </row>
  </sheetData>
  <mergeCells count="13">
    <mergeCell ref="A29:D29"/>
    <mergeCell ref="B16:E16"/>
    <mergeCell ref="A17:E17"/>
    <mergeCell ref="A19:E19"/>
    <mergeCell ref="A26:D26"/>
    <mergeCell ref="A27:D27"/>
    <mergeCell ref="A28:D28"/>
    <mergeCell ref="B15:E15"/>
    <mergeCell ref="A1:D1"/>
    <mergeCell ref="F1:H1"/>
    <mergeCell ref="A12:E12"/>
    <mergeCell ref="D13:E13"/>
    <mergeCell ref="B14:E1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D23-B15D-4B02-AE61-874880750176}">
  <dimension ref="A1:X11"/>
  <sheetViews>
    <sheetView zoomScale="145" zoomScaleNormal="145" workbookViewId="0">
      <selection activeCell="W4" sqref="W4:X11"/>
    </sheetView>
  </sheetViews>
  <sheetFormatPr defaultRowHeight="14.4" x14ac:dyDescent="0.3"/>
  <cols>
    <col min="1" max="1" width="11" bestFit="1" customWidth="1"/>
    <col min="2" max="10" width="2.5546875" bestFit="1" customWidth="1"/>
    <col min="11" max="22" width="3.88671875" bestFit="1" customWidth="1"/>
    <col min="23" max="23" width="13.88671875" bestFit="1" customWidth="1"/>
    <col min="24" max="24" width="16.6640625" bestFit="1" customWidth="1"/>
  </cols>
  <sheetData>
    <row r="1" spans="1:24" x14ac:dyDescent="0.3">
      <c r="A1" s="99" t="s">
        <v>244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</row>
    <row r="2" spans="1:24" x14ac:dyDescent="0.3">
      <c r="A2" s="101" t="s">
        <v>245</v>
      </c>
      <c r="B2" s="99" t="s">
        <v>246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</row>
    <row r="3" spans="1:24" x14ac:dyDescent="0.3">
      <c r="A3" s="101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 t="s">
        <v>247</v>
      </c>
      <c r="X3" s="5" t="s">
        <v>318</v>
      </c>
    </row>
    <row r="4" spans="1:24" x14ac:dyDescent="0.3">
      <c r="A4" s="5" t="s">
        <v>248</v>
      </c>
      <c r="B4" s="5" t="s">
        <v>249</v>
      </c>
      <c r="C4" s="5" t="s">
        <v>249</v>
      </c>
      <c r="D4" s="5" t="s">
        <v>249</v>
      </c>
      <c r="E4" s="5" t="s">
        <v>249</v>
      </c>
      <c r="F4" s="5" t="s">
        <v>249</v>
      </c>
      <c r="G4" s="5" t="s">
        <v>108</v>
      </c>
      <c r="H4" s="5" t="s">
        <v>249</v>
      </c>
      <c r="I4" s="5" t="s">
        <v>249</v>
      </c>
      <c r="J4" s="5" t="s">
        <v>108</v>
      </c>
      <c r="K4" s="5" t="s">
        <v>249</v>
      </c>
      <c r="L4" s="5" t="s">
        <v>249</v>
      </c>
      <c r="M4" s="5" t="s">
        <v>249</v>
      </c>
      <c r="N4" s="5" t="s">
        <v>108</v>
      </c>
      <c r="O4" s="5" t="s">
        <v>249</v>
      </c>
      <c r="P4" s="5" t="s">
        <v>249</v>
      </c>
      <c r="Q4" s="5" t="s">
        <v>249</v>
      </c>
      <c r="R4" s="5" t="s">
        <v>249</v>
      </c>
      <c r="S4" s="5" t="s">
        <v>249</v>
      </c>
      <c r="T4" s="5" t="s">
        <v>249</v>
      </c>
      <c r="U4" s="5" t="s">
        <v>249</v>
      </c>
      <c r="V4" s="5" t="s">
        <v>249</v>
      </c>
      <c r="W4" s="71"/>
      <c r="X4" s="65"/>
    </row>
    <row r="5" spans="1:24" x14ac:dyDescent="0.3">
      <c r="A5" s="5" t="s">
        <v>250</v>
      </c>
      <c r="B5" s="5" t="s">
        <v>108</v>
      </c>
      <c r="C5" s="5" t="s">
        <v>108</v>
      </c>
      <c r="D5" s="5" t="s">
        <v>108</v>
      </c>
      <c r="E5" s="5" t="s">
        <v>108</v>
      </c>
      <c r="F5" s="5" t="s">
        <v>108</v>
      </c>
      <c r="G5" s="5" t="s">
        <v>108</v>
      </c>
      <c r="H5" s="5" t="s">
        <v>108</v>
      </c>
      <c r="I5" s="5" t="s">
        <v>108</v>
      </c>
      <c r="J5" s="5" t="s">
        <v>249</v>
      </c>
      <c r="K5" s="5" t="s">
        <v>249</v>
      </c>
      <c r="L5" s="5" t="s">
        <v>249</v>
      </c>
      <c r="M5" s="5" t="s">
        <v>249</v>
      </c>
      <c r="N5" s="5" t="s">
        <v>249</v>
      </c>
      <c r="O5" s="5" t="s">
        <v>249</v>
      </c>
      <c r="P5" s="5" t="s">
        <v>249</v>
      </c>
      <c r="Q5" s="5" t="s">
        <v>249</v>
      </c>
      <c r="R5" s="5" t="s">
        <v>249</v>
      </c>
      <c r="S5" s="5" t="s">
        <v>249</v>
      </c>
      <c r="T5" s="5" t="s">
        <v>249</v>
      </c>
      <c r="U5" s="5" t="s">
        <v>249</v>
      </c>
      <c r="V5" s="5" t="s">
        <v>249</v>
      </c>
      <c r="W5" s="71"/>
      <c r="X5" s="65"/>
    </row>
    <row r="6" spans="1:24" x14ac:dyDescent="0.3">
      <c r="A6" s="5" t="s">
        <v>251</v>
      </c>
      <c r="B6" s="5" t="s">
        <v>249</v>
      </c>
      <c r="C6" s="5" t="s">
        <v>249</v>
      </c>
      <c r="D6" s="5" t="s">
        <v>249</v>
      </c>
      <c r="E6" s="5" t="s">
        <v>249</v>
      </c>
      <c r="F6" s="5" t="s">
        <v>108</v>
      </c>
      <c r="G6" s="5" t="s">
        <v>108</v>
      </c>
      <c r="H6" s="5"/>
      <c r="I6" s="5"/>
      <c r="J6" s="5" t="s">
        <v>108</v>
      </c>
      <c r="K6" s="5" t="s">
        <v>108</v>
      </c>
      <c r="L6" s="5" t="s">
        <v>108</v>
      </c>
      <c r="M6" s="5" t="s">
        <v>249</v>
      </c>
      <c r="N6" s="5" t="s">
        <v>249</v>
      </c>
      <c r="O6" s="5" t="s">
        <v>249</v>
      </c>
      <c r="P6" s="5" t="s">
        <v>249</v>
      </c>
      <c r="Q6" s="5" t="s">
        <v>108</v>
      </c>
      <c r="R6" s="5" t="s">
        <v>108</v>
      </c>
      <c r="S6" s="5" t="s">
        <v>249</v>
      </c>
      <c r="T6" s="5" t="s">
        <v>249</v>
      </c>
      <c r="U6" s="5" t="s">
        <v>249</v>
      </c>
      <c r="V6" s="5" t="s">
        <v>249</v>
      </c>
      <c r="W6" s="71"/>
      <c r="X6" s="65"/>
    </row>
    <row r="7" spans="1:24" x14ac:dyDescent="0.3">
      <c r="A7" s="5" t="s">
        <v>50</v>
      </c>
      <c r="B7" s="5" t="s">
        <v>249</v>
      </c>
      <c r="C7" s="5" t="s">
        <v>249</v>
      </c>
      <c r="D7" s="5" t="s">
        <v>249</v>
      </c>
      <c r="E7" s="5" t="s">
        <v>249</v>
      </c>
      <c r="F7" s="5" t="s">
        <v>249</v>
      </c>
      <c r="G7" s="5"/>
      <c r="H7" s="5" t="s">
        <v>108</v>
      </c>
      <c r="I7" s="5" t="s">
        <v>249</v>
      </c>
      <c r="J7" s="5" t="s">
        <v>249</v>
      </c>
      <c r="K7" s="5" t="s">
        <v>249</v>
      </c>
      <c r="L7" s="5" t="s">
        <v>249</v>
      </c>
      <c r="M7" s="5" t="s">
        <v>249</v>
      </c>
      <c r="N7" s="5" t="s">
        <v>108</v>
      </c>
      <c r="O7" s="5" t="s">
        <v>249</v>
      </c>
      <c r="P7" s="5" t="s">
        <v>249</v>
      </c>
      <c r="Q7" s="5" t="s">
        <v>249</v>
      </c>
      <c r="R7" s="5" t="s">
        <v>249</v>
      </c>
      <c r="S7" s="5" t="s">
        <v>249</v>
      </c>
      <c r="T7" s="5" t="s">
        <v>249</v>
      </c>
      <c r="U7" s="5" t="s">
        <v>249</v>
      </c>
      <c r="V7" s="5" t="s">
        <v>249</v>
      </c>
      <c r="W7" s="71"/>
      <c r="X7" s="65"/>
    </row>
    <row r="8" spans="1:24" x14ac:dyDescent="0.3">
      <c r="A8" s="5" t="s">
        <v>252</v>
      </c>
      <c r="B8" s="5" t="s">
        <v>249</v>
      </c>
      <c r="C8" s="5" t="s">
        <v>108</v>
      </c>
      <c r="D8" s="5" t="s">
        <v>108</v>
      </c>
      <c r="E8" s="5" t="s">
        <v>249</v>
      </c>
      <c r="F8" s="5" t="s">
        <v>249</v>
      </c>
      <c r="G8" s="5" t="s">
        <v>108</v>
      </c>
      <c r="H8" s="5" t="s">
        <v>249</v>
      </c>
      <c r="I8" s="5" t="s">
        <v>249</v>
      </c>
      <c r="J8" s="5" t="s">
        <v>249</v>
      </c>
      <c r="K8" s="5" t="s">
        <v>108</v>
      </c>
      <c r="L8" s="5" t="s">
        <v>249</v>
      </c>
      <c r="M8" s="5" t="s">
        <v>249</v>
      </c>
      <c r="N8" s="5" t="s">
        <v>249</v>
      </c>
      <c r="O8" s="5" t="s">
        <v>249</v>
      </c>
      <c r="P8" s="5" t="s">
        <v>108</v>
      </c>
      <c r="Q8" s="5" t="s">
        <v>249</v>
      </c>
      <c r="R8" s="5" t="s">
        <v>249</v>
      </c>
      <c r="S8" s="5" t="s">
        <v>249</v>
      </c>
      <c r="T8" s="5" t="s">
        <v>249</v>
      </c>
      <c r="U8" s="5" t="s">
        <v>249</v>
      </c>
      <c r="V8" s="5" t="s">
        <v>249</v>
      </c>
      <c r="W8" s="71"/>
      <c r="X8" s="65"/>
    </row>
    <row r="9" spans="1:24" x14ac:dyDescent="0.3">
      <c r="A9" s="5" t="s">
        <v>253</v>
      </c>
      <c r="B9" s="5" t="s">
        <v>249</v>
      </c>
      <c r="C9" s="5" t="s">
        <v>249</v>
      </c>
      <c r="D9" s="5" t="s">
        <v>249</v>
      </c>
      <c r="E9" s="5" t="s">
        <v>249</v>
      </c>
      <c r="F9" s="5" t="s">
        <v>249</v>
      </c>
      <c r="G9" s="5" t="s">
        <v>249</v>
      </c>
      <c r="H9" s="5" t="s">
        <v>249</v>
      </c>
      <c r="I9" s="5" t="s">
        <v>249</v>
      </c>
      <c r="J9" s="5" t="s">
        <v>249</v>
      </c>
      <c r="K9" s="5" t="s">
        <v>249</v>
      </c>
      <c r="L9" s="5" t="s">
        <v>249</v>
      </c>
      <c r="M9" s="5" t="s">
        <v>249</v>
      </c>
      <c r="N9" s="5" t="s">
        <v>249</v>
      </c>
      <c r="O9" s="5" t="s">
        <v>249</v>
      </c>
      <c r="P9" s="5" t="s">
        <v>108</v>
      </c>
      <c r="Q9" s="5" t="s">
        <v>108</v>
      </c>
      <c r="R9" s="5" t="s">
        <v>108</v>
      </c>
      <c r="S9" s="5" t="s">
        <v>108</v>
      </c>
      <c r="T9" s="5" t="s">
        <v>249</v>
      </c>
      <c r="U9" s="5" t="s">
        <v>249</v>
      </c>
      <c r="V9" s="5" t="s">
        <v>249</v>
      </c>
      <c r="W9" s="71"/>
      <c r="X9" s="65"/>
    </row>
    <row r="10" spans="1:24" x14ac:dyDescent="0.3">
      <c r="A10" s="5" t="s">
        <v>254</v>
      </c>
      <c r="B10" s="5" t="s">
        <v>249</v>
      </c>
      <c r="C10" s="5" t="s">
        <v>249</v>
      </c>
      <c r="D10" s="5" t="s">
        <v>249</v>
      </c>
      <c r="E10" s="5" t="s">
        <v>249</v>
      </c>
      <c r="F10" s="5" t="s">
        <v>249</v>
      </c>
      <c r="G10" s="5" t="s">
        <v>108</v>
      </c>
      <c r="H10" s="5" t="s">
        <v>249</v>
      </c>
      <c r="I10" s="5" t="s">
        <v>249</v>
      </c>
      <c r="J10" s="5" t="s">
        <v>249</v>
      </c>
      <c r="K10" s="5" t="s">
        <v>249</v>
      </c>
      <c r="L10" s="5" t="s">
        <v>108</v>
      </c>
      <c r="M10" s="5" t="s">
        <v>249</v>
      </c>
      <c r="N10" s="5" t="s">
        <v>249</v>
      </c>
      <c r="O10" s="5" t="s">
        <v>249</v>
      </c>
      <c r="P10" s="5" t="s">
        <v>108</v>
      </c>
      <c r="Q10" s="5" t="s">
        <v>249</v>
      </c>
      <c r="R10" s="5" t="s">
        <v>249</v>
      </c>
      <c r="S10" s="5" t="s">
        <v>249</v>
      </c>
      <c r="T10" s="5" t="s">
        <v>249</v>
      </c>
      <c r="U10" s="5" t="s">
        <v>249</v>
      </c>
      <c r="V10" s="5" t="s">
        <v>249</v>
      </c>
      <c r="W10" s="71"/>
      <c r="X10" s="65"/>
    </row>
    <row r="11" spans="1:24" x14ac:dyDescent="0.3">
      <c r="A11" s="5" t="s">
        <v>255</v>
      </c>
      <c r="B11" s="5" t="s">
        <v>249</v>
      </c>
      <c r="C11" s="5" t="s">
        <v>249</v>
      </c>
      <c r="D11" s="5" t="s">
        <v>249</v>
      </c>
      <c r="E11" s="5" t="s">
        <v>108</v>
      </c>
      <c r="F11" s="5" t="s">
        <v>249</v>
      </c>
      <c r="G11" s="5" t="s">
        <v>249</v>
      </c>
      <c r="H11" s="5" t="s">
        <v>249</v>
      </c>
      <c r="I11" s="5" t="s">
        <v>249</v>
      </c>
      <c r="J11" s="5" t="s">
        <v>249</v>
      </c>
      <c r="K11" s="5" t="s">
        <v>249</v>
      </c>
      <c r="L11" s="5" t="s">
        <v>249</v>
      </c>
      <c r="M11" s="5" t="s">
        <v>249</v>
      </c>
      <c r="N11" s="5" t="s">
        <v>249</v>
      </c>
      <c r="O11" s="5" t="s">
        <v>249</v>
      </c>
      <c r="P11" s="5" t="s">
        <v>249</v>
      </c>
      <c r="Q11" s="5" t="s">
        <v>249</v>
      </c>
      <c r="R11" s="5" t="s">
        <v>249</v>
      </c>
      <c r="S11" s="5" t="s">
        <v>249</v>
      </c>
      <c r="T11" s="5" t="s">
        <v>249</v>
      </c>
      <c r="U11" s="5" t="s">
        <v>249</v>
      </c>
      <c r="V11" s="5" t="s">
        <v>249</v>
      </c>
      <c r="W11" s="71"/>
      <c r="X11" s="65"/>
    </row>
  </sheetData>
  <mergeCells count="3">
    <mergeCell ref="A1:X1"/>
    <mergeCell ref="A2:A3"/>
    <mergeCell ref="B2:X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6561-B387-4A67-AEF0-AC77A5B7C630}">
  <dimension ref="A1:G31"/>
  <sheetViews>
    <sheetView zoomScale="55" zoomScaleNormal="55" workbookViewId="0">
      <selection activeCell="D2" sqref="D2:E31"/>
    </sheetView>
  </sheetViews>
  <sheetFormatPr defaultRowHeight="14.4" x14ac:dyDescent="0.3"/>
  <cols>
    <col min="1" max="1" width="12.6640625" bestFit="1" customWidth="1"/>
    <col min="2" max="2" width="11.109375" bestFit="1" customWidth="1"/>
    <col min="3" max="3" width="12.109375" style="33" bestFit="1" customWidth="1"/>
    <col min="4" max="5" width="17.88671875" style="33" bestFit="1" customWidth="1"/>
  </cols>
  <sheetData>
    <row r="1" spans="1:7" x14ac:dyDescent="0.3">
      <c r="A1" t="s">
        <v>256</v>
      </c>
      <c r="B1" t="s">
        <v>257</v>
      </c>
      <c r="C1" s="33" t="s">
        <v>258</v>
      </c>
      <c r="D1" s="33" t="s">
        <v>259</v>
      </c>
      <c r="E1" s="33" t="s">
        <v>260</v>
      </c>
      <c r="F1" t="s">
        <v>261</v>
      </c>
    </row>
    <row r="2" spans="1:7" x14ac:dyDescent="0.3">
      <c r="A2" t="s">
        <v>262</v>
      </c>
      <c r="B2" s="58">
        <v>39953</v>
      </c>
      <c r="C2" s="33">
        <v>1200</v>
      </c>
      <c r="D2" s="61"/>
      <c r="E2" s="61"/>
      <c r="F2" t="s">
        <v>263</v>
      </c>
      <c r="G2" t="s">
        <v>319</v>
      </c>
    </row>
    <row r="3" spans="1:7" x14ac:dyDescent="0.3">
      <c r="A3" t="s">
        <v>264</v>
      </c>
      <c r="B3" s="58">
        <v>39943</v>
      </c>
      <c r="C3" s="33">
        <v>2500</v>
      </c>
      <c r="D3" s="61"/>
      <c r="E3" s="61"/>
      <c r="F3" t="s">
        <v>263</v>
      </c>
      <c r="G3" t="s">
        <v>320</v>
      </c>
    </row>
    <row r="4" spans="1:7" x14ac:dyDescent="0.3">
      <c r="A4" t="s">
        <v>265</v>
      </c>
      <c r="B4" s="58">
        <v>39882</v>
      </c>
      <c r="C4" s="33">
        <v>1400</v>
      </c>
      <c r="D4" s="61"/>
      <c r="E4" s="61"/>
      <c r="F4" t="s">
        <v>266</v>
      </c>
    </row>
    <row r="5" spans="1:7" x14ac:dyDescent="0.3">
      <c r="A5" t="s">
        <v>267</v>
      </c>
      <c r="B5" s="58">
        <v>39882</v>
      </c>
      <c r="C5" s="33">
        <v>780</v>
      </c>
      <c r="D5" s="61"/>
      <c r="E5" s="61"/>
      <c r="F5" t="s">
        <v>263</v>
      </c>
    </row>
    <row r="6" spans="1:7" x14ac:dyDescent="0.3">
      <c r="A6" t="s">
        <v>268</v>
      </c>
      <c r="B6" s="58">
        <v>39908</v>
      </c>
      <c r="C6" s="33">
        <v>2356</v>
      </c>
      <c r="D6" s="61"/>
      <c r="E6" s="61"/>
      <c r="F6" t="s">
        <v>266</v>
      </c>
    </row>
    <row r="7" spans="1:7" x14ac:dyDescent="0.3">
      <c r="A7" t="s">
        <v>262</v>
      </c>
      <c r="B7" s="58">
        <v>39877</v>
      </c>
      <c r="C7" s="33">
        <v>245</v>
      </c>
      <c r="D7" s="61"/>
      <c r="E7" s="61"/>
      <c r="F7" t="s">
        <v>263</v>
      </c>
    </row>
    <row r="8" spans="1:7" x14ac:dyDescent="0.3">
      <c r="A8" t="s">
        <v>262</v>
      </c>
      <c r="B8" s="58">
        <v>39878</v>
      </c>
      <c r="C8" s="33">
        <v>1478</v>
      </c>
      <c r="D8" s="61"/>
      <c r="E8" s="61"/>
      <c r="F8" t="s">
        <v>263</v>
      </c>
    </row>
    <row r="9" spans="1:7" x14ac:dyDescent="0.3">
      <c r="A9" t="s">
        <v>265</v>
      </c>
      <c r="B9" s="58">
        <v>39912</v>
      </c>
      <c r="C9" s="33">
        <v>2587</v>
      </c>
      <c r="D9" s="61"/>
      <c r="E9" s="61"/>
      <c r="F9" t="s">
        <v>266</v>
      </c>
    </row>
    <row r="10" spans="1:7" x14ac:dyDescent="0.3">
      <c r="A10" t="s">
        <v>265</v>
      </c>
      <c r="B10" s="58">
        <v>39959</v>
      </c>
      <c r="C10" s="33">
        <v>1458</v>
      </c>
      <c r="D10" s="61"/>
      <c r="E10" s="61"/>
      <c r="F10" t="s">
        <v>266</v>
      </c>
    </row>
    <row r="11" spans="1:7" x14ac:dyDescent="0.3">
      <c r="A11" t="s">
        <v>264</v>
      </c>
      <c r="B11" s="58">
        <v>39925</v>
      </c>
      <c r="C11" s="33">
        <v>3574</v>
      </c>
      <c r="D11" s="61"/>
      <c r="E11" s="61"/>
      <c r="F11" t="s">
        <v>263</v>
      </c>
    </row>
    <row r="12" spans="1:7" x14ac:dyDescent="0.3">
      <c r="A12" t="s">
        <v>264</v>
      </c>
      <c r="B12" s="58">
        <v>39921</v>
      </c>
      <c r="C12" s="33">
        <v>2589</v>
      </c>
      <c r="D12" s="61"/>
      <c r="E12" s="61"/>
      <c r="F12" t="s">
        <v>263</v>
      </c>
    </row>
    <row r="13" spans="1:7" x14ac:dyDescent="0.3">
      <c r="A13" t="s">
        <v>264</v>
      </c>
      <c r="B13" s="58">
        <v>39887</v>
      </c>
      <c r="C13" s="33">
        <v>2574</v>
      </c>
      <c r="D13" s="61"/>
      <c r="E13" s="61"/>
      <c r="F13" t="s">
        <v>263</v>
      </c>
    </row>
    <row r="14" spans="1:7" x14ac:dyDescent="0.3">
      <c r="A14" t="s">
        <v>268</v>
      </c>
      <c r="B14" s="58">
        <v>39961</v>
      </c>
      <c r="C14" s="33">
        <v>2569</v>
      </c>
      <c r="D14" s="61"/>
      <c r="E14" s="61"/>
      <c r="F14" t="s">
        <v>266</v>
      </c>
    </row>
    <row r="15" spans="1:7" x14ac:dyDescent="0.3">
      <c r="A15" t="s">
        <v>265</v>
      </c>
      <c r="B15" s="58">
        <v>39906</v>
      </c>
      <c r="C15" s="33">
        <v>3578</v>
      </c>
      <c r="D15" s="61"/>
      <c r="E15" s="61"/>
      <c r="F15" t="s">
        <v>266</v>
      </c>
    </row>
    <row r="16" spans="1:7" x14ac:dyDescent="0.3">
      <c r="A16" t="s">
        <v>269</v>
      </c>
      <c r="B16" s="58">
        <v>39953</v>
      </c>
      <c r="C16" s="33">
        <v>3500</v>
      </c>
      <c r="D16" s="61"/>
      <c r="E16" s="61"/>
      <c r="F16" t="s">
        <v>263</v>
      </c>
    </row>
    <row r="17" spans="1:6" x14ac:dyDescent="0.3">
      <c r="A17" t="s">
        <v>270</v>
      </c>
      <c r="B17" s="58">
        <v>39943</v>
      </c>
      <c r="C17" s="33">
        <v>2400</v>
      </c>
      <c r="D17" s="61"/>
      <c r="E17" s="61"/>
      <c r="F17" t="s">
        <v>263</v>
      </c>
    </row>
    <row r="18" spans="1:6" x14ac:dyDescent="0.3">
      <c r="A18" t="s">
        <v>271</v>
      </c>
      <c r="B18" s="58">
        <v>39882</v>
      </c>
      <c r="C18" s="33">
        <v>890</v>
      </c>
      <c r="D18" s="61"/>
      <c r="E18" s="61"/>
      <c r="F18" t="s">
        <v>266</v>
      </c>
    </row>
    <row r="19" spans="1:6" x14ac:dyDescent="0.3">
      <c r="A19" t="s">
        <v>272</v>
      </c>
      <c r="B19" s="58">
        <v>39882</v>
      </c>
      <c r="C19" s="33">
        <v>950</v>
      </c>
      <c r="D19" s="61"/>
      <c r="E19" s="61"/>
      <c r="F19" t="s">
        <v>263</v>
      </c>
    </row>
    <row r="20" spans="1:6" x14ac:dyDescent="0.3">
      <c r="A20" t="s">
        <v>273</v>
      </c>
      <c r="B20" s="58">
        <v>39908</v>
      </c>
      <c r="C20" s="33">
        <v>670</v>
      </c>
      <c r="D20" s="61"/>
      <c r="E20" s="61"/>
      <c r="F20" t="s">
        <v>266</v>
      </c>
    </row>
    <row r="21" spans="1:6" x14ac:dyDescent="0.3">
      <c r="A21" t="s">
        <v>274</v>
      </c>
      <c r="B21" s="58">
        <v>39877</v>
      </c>
      <c r="C21" s="33">
        <v>1300</v>
      </c>
      <c r="D21" s="61"/>
      <c r="E21" s="61"/>
      <c r="F21" t="s">
        <v>263</v>
      </c>
    </row>
    <row r="22" spans="1:6" x14ac:dyDescent="0.3">
      <c r="A22" t="s">
        <v>275</v>
      </c>
      <c r="B22" s="58">
        <v>39878</v>
      </c>
      <c r="C22" s="33">
        <v>1000</v>
      </c>
      <c r="D22" s="61"/>
      <c r="E22" s="61"/>
      <c r="F22" t="s">
        <v>263</v>
      </c>
    </row>
    <row r="23" spans="1:6" x14ac:dyDescent="0.3">
      <c r="A23" t="s">
        <v>276</v>
      </c>
      <c r="B23" s="58">
        <v>39912</v>
      </c>
      <c r="C23" s="33">
        <v>1300</v>
      </c>
      <c r="D23" s="61"/>
      <c r="E23" s="61"/>
      <c r="F23" t="s">
        <v>266</v>
      </c>
    </row>
    <row r="24" spans="1:6" x14ac:dyDescent="0.3">
      <c r="A24" t="s">
        <v>276</v>
      </c>
      <c r="B24" s="58">
        <v>39959</v>
      </c>
      <c r="C24" s="33">
        <v>3100</v>
      </c>
      <c r="D24" s="61"/>
      <c r="E24" s="61"/>
      <c r="F24" t="s">
        <v>266</v>
      </c>
    </row>
    <row r="25" spans="1:6" x14ac:dyDescent="0.3">
      <c r="A25" t="s">
        <v>272</v>
      </c>
      <c r="B25" s="58">
        <v>39925</v>
      </c>
      <c r="C25" s="33">
        <v>1800</v>
      </c>
      <c r="D25" s="61"/>
      <c r="E25" s="61"/>
      <c r="F25" t="s">
        <v>263</v>
      </c>
    </row>
    <row r="26" spans="1:6" x14ac:dyDescent="0.3">
      <c r="A26" t="s">
        <v>269</v>
      </c>
      <c r="B26" s="58">
        <v>39921</v>
      </c>
      <c r="C26" s="33">
        <v>1200</v>
      </c>
      <c r="D26" s="61"/>
      <c r="E26" s="61"/>
      <c r="F26" t="s">
        <v>263</v>
      </c>
    </row>
    <row r="27" spans="1:6" x14ac:dyDescent="0.3">
      <c r="A27" t="s">
        <v>273</v>
      </c>
      <c r="B27" s="58">
        <v>39887</v>
      </c>
      <c r="C27" s="33">
        <v>1600</v>
      </c>
      <c r="D27" s="61"/>
      <c r="E27" s="61"/>
      <c r="F27" t="s">
        <v>263</v>
      </c>
    </row>
    <row r="28" spans="1:6" x14ac:dyDescent="0.3">
      <c r="A28" t="s">
        <v>275</v>
      </c>
      <c r="B28" s="58">
        <v>39961</v>
      </c>
      <c r="C28" s="33">
        <v>1700</v>
      </c>
      <c r="D28" s="61"/>
      <c r="E28" s="61"/>
      <c r="F28" t="s">
        <v>266</v>
      </c>
    </row>
    <row r="29" spans="1:6" x14ac:dyDescent="0.3">
      <c r="A29" t="s">
        <v>271</v>
      </c>
      <c r="B29" s="58">
        <v>39906</v>
      </c>
      <c r="C29" s="33">
        <v>1200</v>
      </c>
      <c r="D29" s="61"/>
      <c r="E29" s="61"/>
      <c r="F29" t="s">
        <v>266</v>
      </c>
    </row>
    <row r="30" spans="1:6" x14ac:dyDescent="0.3">
      <c r="A30" t="s">
        <v>274</v>
      </c>
      <c r="B30" s="58">
        <v>39961</v>
      </c>
      <c r="C30" s="33">
        <v>3100</v>
      </c>
      <c r="D30" s="61"/>
      <c r="E30" s="61"/>
      <c r="F30" t="s">
        <v>277</v>
      </c>
    </row>
    <row r="31" spans="1:6" x14ac:dyDescent="0.3">
      <c r="A31" t="s">
        <v>270</v>
      </c>
      <c r="B31" s="58">
        <v>39906</v>
      </c>
      <c r="C31" s="33">
        <v>4000</v>
      </c>
      <c r="D31" s="61"/>
      <c r="E31" s="61"/>
      <c r="F31" t="s">
        <v>277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3E1C-8F5B-454E-A21A-E8E3EE734527}">
  <dimension ref="A1:G22"/>
  <sheetViews>
    <sheetView topLeftCell="A7" zoomScale="130" zoomScaleNormal="130" workbookViewId="0">
      <selection activeCell="B16" sqref="B16:B22"/>
    </sheetView>
  </sheetViews>
  <sheetFormatPr defaultRowHeight="14.4" x14ac:dyDescent="0.3"/>
  <cols>
    <col min="1" max="1" width="18" bestFit="1" customWidth="1"/>
    <col min="2" max="2" width="13.88671875" customWidth="1"/>
    <col min="3" max="3" width="11.44140625" bestFit="1" customWidth="1"/>
    <col min="4" max="4" width="13.5546875" customWidth="1"/>
  </cols>
  <sheetData>
    <row r="1" spans="1:4" x14ac:dyDescent="0.3">
      <c r="A1" s="93" t="s">
        <v>156</v>
      </c>
      <c r="B1" s="93"/>
      <c r="C1" s="93"/>
      <c r="D1" s="93"/>
    </row>
    <row r="2" spans="1:4" x14ac:dyDescent="0.3">
      <c r="A2" t="s">
        <v>157</v>
      </c>
      <c r="B2" t="s">
        <v>43</v>
      </c>
      <c r="C2" t="s">
        <v>158</v>
      </c>
      <c r="D2" t="s">
        <v>28</v>
      </c>
    </row>
    <row r="3" spans="1:4" x14ac:dyDescent="0.3">
      <c r="A3">
        <v>1</v>
      </c>
      <c r="B3" t="s">
        <v>278</v>
      </c>
      <c r="C3" t="s">
        <v>168</v>
      </c>
      <c r="D3" s="33">
        <v>1300</v>
      </c>
    </row>
    <row r="4" spans="1:4" x14ac:dyDescent="0.3">
      <c r="A4">
        <v>2</v>
      </c>
      <c r="B4" t="s">
        <v>250</v>
      </c>
      <c r="C4" t="s">
        <v>279</v>
      </c>
      <c r="D4" s="33">
        <v>1800</v>
      </c>
    </row>
    <row r="5" spans="1:4" x14ac:dyDescent="0.3">
      <c r="A5">
        <v>3</v>
      </c>
      <c r="B5" t="s">
        <v>50</v>
      </c>
      <c r="C5" t="s">
        <v>280</v>
      </c>
      <c r="D5" s="33">
        <v>4000</v>
      </c>
    </row>
    <row r="6" spans="1:4" x14ac:dyDescent="0.3">
      <c r="A6">
        <v>4</v>
      </c>
      <c r="B6" t="s">
        <v>56</v>
      </c>
      <c r="C6" t="s">
        <v>173</v>
      </c>
      <c r="D6" s="33">
        <v>8000</v>
      </c>
    </row>
    <row r="7" spans="1:4" x14ac:dyDescent="0.3">
      <c r="A7">
        <v>5</v>
      </c>
      <c r="B7" t="s">
        <v>281</v>
      </c>
      <c r="C7" t="s">
        <v>168</v>
      </c>
      <c r="D7" s="33">
        <v>3000</v>
      </c>
    </row>
    <row r="8" spans="1:4" x14ac:dyDescent="0.3">
      <c r="A8">
        <v>6</v>
      </c>
      <c r="B8" t="s">
        <v>282</v>
      </c>
      <c r="C8" t="s">
        <v>279</v>
      </c>
      <c r="D8" s="33">
        <v>2000</v>
      </c>
    </row>
    <row r="9" spans="1:4" x14ac:dyDescent="0.3">
      <c r="A9">
        <v>7</v>
      </c>
      <c r="B9" t="s">
        <v>283</v>
      </c>
      <c r="C9" t="s">
        <v>279</v>
      </c>
      <c r="D9" s="33">
        <v>2200</v>
      </c>
    </row>
    <row r="10" spans="1:4" x14ac:dyDescent="0.3">
      <c r="A10">
        <v>8</v>
      </c>
      <c r="B10" t="s">
        <v>284</v>
      </c>
      <c r="C10" t="s">
        <v>168</v>
      </c>
      <c r="D10" s="33">
        <v>1400</v>
      </c>
    </row>
    <row r="11" spans="1:4" x14ac:dyDescent="0.3">
      <c r="A11">
        <v>9</v>
      </c>
      <c r="B11" t="s">
        <v>285</v>
      </c>
      <c r="C11" t="s">
        <v>286</v>
      </c>
      <c r="D11" s="33">
        <v>1000</v>
      </c>
    </row>
    <row r="12" spans="1:4" x14ac:dyDescent="0.3">
      <c r="A12">
        <v>10</v>
      </c>
      <c r="B12" t="s">
        <v>287</v>
      </c>
      <c r="C12" t="s">
        <v>286</v>
      </c>
      <c r="D12" s="33">
        <v>1000</v>
      </c>
    </row>
    <row r="14" spans="1:4" x14ac:dyDescent="0.3">
      <c r="A14" s="93" t="s">
        <v>202</v>
      </c>
      <c r="B14" s="93"/>
    </row>
    <row r="15" spans="1:4" x14ac:dyDescent="0.3">
      <c r="A15" t="s">
        <v>157</v>
      </c>
      <c r="B15">
        <v>1</v>
      </c>
    </row>
    <row r="16" spans="1:4" x14ac:dyDescent="0.3">
      <c r="A16" t="s">
        <v>43</v>
      </c>
      <c r="B16" s="63"/>
    </row>
    <row r="17" spans="1:7" x14ac:dyDescent="0.3">
      <c r="A17" s="59"/>
      <c r="B17" s="59"/>
    </row>
    <row r="18" spans="1:7" x14ac:dyDescent="0.3">
      <c r="A18" t="s">
        <v>28</v>
      </c>
      <c r="B18" s="61"/>
    </row>
    <row r="19" spans="1:7" x14ac:dyDescent="0.3">
      <c r="A19" t="s">
        <v>45</v>
      </c>
      <c r="B19" s="60"/>
      <c r="C19" t="s">
        <v>308</v>
      </c>
    </row>
    <row r="20" spans="1:7" x14ac:dyDescent="0.3">
      <c r="A20" t="s">
        <v>206</v>
      </c>
      <c r="B20" s="61"/>
      <c r="C20" t="s">
        <v>311</v>
      </c>
      <c r="D20" t="s">
        <v>312</v>
      </c>
      <c r="F20" t="s">
        <v>313</v>
      </c>
      <c r="G20" t="s">
        <v>314</v>
      </c>
    </row>
    <row r="21" spans="1:7" x14ac:dyDescent="0.3">
      <c r="A21" t="s">
        <v>207</v>
      </c>
      <c r="B21" s="60"/>
    </row>
    <row r="22" spans="1:7" x14ac:dyDescent="0.3">
      <c r="A22" t="s">
        <v>57</v>
      </c>
      <c r="B22" s="60"/>
    </row>
  </sheetData>
  <mergeCells count="2">
    <mergeCell ref="A1:D1"/>
    <mergeCell ref="A14:B14"/>
  </mergeCells>
  <dataValidations count="1">
    <dataValidation type="list" allowBlank="1" showInputMessage="1" showErrorMessage="1" sqref="B15" xr:uid="{225690D3-9B92-49CB-90C2-86F68DC63C3B}">
      <formula1>$A$3:$A$12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5DF8-B735-4AE6-ABDB-2FB8ADA0A79B}">
  <dimension ref="A1:J30"/>
  <sheetViews>
    <sheetView tabSelected="1" topLeftCell="A4" zoomScale="115" zoomScaleNormal="115" workbookViewId="0">
      <selection activeCell="C29" sqref="C29"/>
    </sheetView>
  </sheetViews>
  <sheetFormatPr defaultRowHeight="14.4" x14ac:dyDescent="0.3"/>
  <cols>
    <col min="1" max="1" width="19.109375" bestFit="1" customWidth="1"/>
    <col min="2" max="2" width="9.88671875" bestFit="1" customWidth="1"/>
    <col min="3" max="3" width="17.5546875" bestFit="1" customWidth="1"/>
    <col min="4" max="4" width="19" bestFit="1" customWidth="1"/>
    <col min="5" max="5" width="12.88671875" bestFit="1" customWidth="1"/>
    <col min="6" max="6" width="19" bestFit="1" customWidth="1"/>
    <col min="7" max="7" width="12.88671875" bestFit="1" customWidth="1"/>
    <col min="8" max="8" width="19" bestFit="1" customWidth="1"/>
    <col min="9" max="9" width="14.33203125" bestFit="1" customWidth="1"/>
    <col min="10" max="10" width="17" bestFit="1" customWidth="1"/>
  </cols>
  <sheetData>
    <row r="1" spans="1:10" x14ac:dyDescent="0.3">
      <c r="A1" t="s">
        <v>288</v>
      </c>
    </row>
    <row r="2" spans="1:10" x14ac:dyDescent="0.3">
      <c r="A2" t="s">
        <v>289</v>
      </c>
      <c r="B2" t="s">
        <v>279</v>
      </c>
      <c r="C2" t="s">
        <v>3</v>
      </c>
      <c r="D2" t="s">
        <v>290</v>
      </c>
      <c r="E2" t="s">
        <v>4</v>
      </c>
      <c r="F2" t="s">
        <v>290</v>
      </c>
      <c r="G2" t="s">
        <v>5</v>
      </c>
      <c r="H2" t="s">
        <v>290</v>
      </c>
      <c r="I2" t="s">
        <v>291</v>
      </c>
      <c r="J2" t="s">
        <v>292</v>
      </c>
    </row>
    <row r="3" spans="1:10" x14ac:dyDescent="0.3">
      <c r="A3" t="s">
        <v>263</v>
      </c>
      <c r="B3" t="s">
        <v>278</v>
      </c>
      <c r="C3" s="33">
        <v>1500</v>
      </c>
      <c r="D3" s="33">
        <v>700</v>
      </c>
      <c r="E3" s="33">
        <v>100</v>
      </c>
      <c r="F3" s="33">
        <v>705</v>
      </c>
      <c r="G3" s="33">
        <v>1500</v>
      </c>
      <c r="H3" s="33">
        <v>880</v>
      </c>
      <c r="I3" s="61">
        <f>SUM(C3+E3+G3)</f>
        <v>3100</v>
      </c>
      <c r="J3" s="61">
        <f>SUM(D3+F3+H3)</f>
        <v>2285</v>
      </c>
    </row>
    <row r="4" spans="1:10" x14ac:dyDescent="0.3">
      <c r="A4" t="s">
        <v>263</v>
      </c>
      <c r="B4" t="s">
        <v>251</v>
      </c>
      <c r="C4" s="33">
        <v>3000</v>
      </c>
      <c r="D4" s="33">
        <v>1300</v>
      </c>
      <c r="E4" s="33">
        <v>356</v>
      </c>
      <c r="F4" s="33">
        <v>717.8</v>
      </c>
      <c r="G4" s="33">
        <v>3000</v>
      </c>
      <c r="H4" s="33">
        <v>1060</v>
      </c>
      <c r="I4" s="61">
        <f t="shared" ref="I4:I14" si="0">SUM(C4+E4+G4)</f>
        <v>6356</v>
      </c>
      <c r="J4" s="61">
        <f>SUM(D4+F4+H4)</f>
        <v>3077.8</v>
      </c>
    </row>
    <row r="5" spans="1:10" x14ac:dyDescent="0.3">
      <c r="A5" t="s">
        <v>263</v>
      </c>
      <c r="B5" t="s">
        <v>251</v>
      </c>
      <c r="C5" s="33">
        <v>500</v>
      </c>
      <c r="D5" s="33">
        <v>700</v>
      </c>
      <c r="E5" s="33">
        <v>500</v>
      </c>
      <c r="F5" s="33">
        <v>725</v>
      </c>
      <c r="G5" s="33">
        <v>500</v>
      </c>
      <c r="H5" s="33">
        <v>725</v>
      </c>
      <c r="I5" s="61">
        <f t="shared" si="0"/>
        <v>1500</v>
      </c>
      <c r="J5" s="61">
        <f>SUM(D5+F5+H5)</f>
        <v>2150</v>
      </c>
    </row>
    <row r="6" spans="1:10" x14ac:dyDescent="0.3">
      <c r="A6" t="s">
        <v>263</v>
      </c>
      <c r="B6" t="s">
        <v>278</v>
      </c>
      <c r="C6" s="33">
        <v>3654</v>
      </c>
      <c r="D6" s="33">
        <v>1430.8</v>
      </c>
      <c r="E6" s="33">
        <v>567</v>
      </c>
      <c r="F6" s="33">
        <v>728.35</v>
      </c>
      <c r="G6" s="33">
        <v>3654</v>
      </c>
      <c r="H6" s="33">
        <v>1430.8</v>
      </c>
      <c r="I6" s="61">
        <f t="shared" si="0"/>
        <v>7875</v>
      </c>
      <c r="J6" s="61">
        <f t="shared" ref="J6:J14" si="1">SUM(D6+F6+H6)</f>
        <v>3589.95</v>
      </c>
    </row>
    <row r="7" spans="1:10" x14ac:dyDescent="0.3">
      <c r="A7" t="s">
        <v>277</v>
      </c>
      <c r="B7" t="s">
        <v>293</v>
      </c>
      <c r="C7" s="33">
        <v>1456</v>
      </c>
      <c r="D7" s="33">
        <v>700</v>
      </c>
      <c r="E7" s="33">
        <v>869</v>
      </c>
      <c r="F7" s="33">
        <v>743.45</v>
      </c>
      <c r="G7" s="33">
        <v>1456</v>
      </c>
      <c r="H7" s="33">
        <v>874.72</v>
      </c>
      <c r="I7" s="61">
        <f t="shared" si="0"/>
        <v>3781</v>
      </c>
      <c r="J7" s="61">
        <f t="shared" si="1"/>
        <v>2318.17</v>
      </c>
    </row>
    <row r="8" spans="1:10" x14ac:dyDescent="0.3">
      <c r="A8" t="s">
        <v>277</v>
      </c>
      <c r="B8" t="s">
        <v>50</v>
      </c>
      <c r="C8" s="33">
        <v>100</v>
      </c>
      <c r="D8" s="33">
        <v>700</v>
      </c>
      <c r="E8" s="33">
        <v>900</v>
      </c>
      <c r="F8" s="33">
        <v>745</v>
      </c>
      <c r="G8" s="33">
        <v>100</v>
      </c>
      <c r="H8" s="33">
        <v>705</v>
      </c>
      <c r="I8" s="61">
        <f t="shared" si="0"/>
        <v>1100</v>
      </c>
      <c r="J8" s="61">
        <f t="shared" si="1"/>
        <v>2150</v>
      </c>
    </row>
    <row r="9" spans="1:10" x14ac:dyDescent="0.3">
      <c r="A9" t="s">
        <v>277</v>
      </c>
      <c r="B9" t="s">
        <v>50</v>
      </c>
      <c r="C9" s="33">
        <v>1000</v>
      </c>
      <c r="D9" s="33">
        <v>700</v>
      </c>
      <c r="E9" s="33">
        <v>1000</v>
      </c>
      <c r="F9" s="33">
        <v>750</v>
      </c>
      <c r="G9" s="33">
        <v>1000</v>
      </c>
      <c r="H9" s="33">
        <v>820</v>
      </c>
      <c r="I9" s="61">
        <f t="shared" si="0"/>
        <v>3000</v>
      </c>
      <c r="J9" s="61">
        <f t="shared" si="1"/>
        <v>2270</v>
      </c>
    </row>
    <row r="10" spans="1:10" x14ac:dyDescent="0.3">
      <c r="A10" t="s">
        <v>277</v>
      </c>
      <c r="B10" t="s">
        <v>293</v>
      </c>
      <c r="C10" s="33">
        <v>2300</v>
      </c>
      <c r="D10" s="33">
        <v>1160</v>
      </c>
      <c r="E10" s="33">
        <v>1456</v>
      </c>
      <c r="F10" s="33">
        <v>918.4</v>
      </c>
      <c r="G10" s="33">
        <v>2300</v>
      </c>
      <c r="H10" s="33">
        <v>976</v>
      </c>
      <c r="I10" s="61">
        <f t="shared" si="0"/>
        <v>6056</v>
      </c>
      <c r="J10" s="61">
        <f t="shared" si="1"/>
        <v>3054.4</v>
      </c>
    </row>
    <row r="11" spans="1:10" x14ac:dyDescent="0.3">
      <c r="A11" t="s">
        <v>266</v>
      </c>
      <c r="B11" t="s">
        <v>294</v>
      </c>
      <c r="C11" s="33">
        <v>900</v>
      </c>
      <c r="D11" s="33">
        <v>700</v>
      </c>
      <c r="E11" s="33">
        <v>1500</v>
      </c>
      <c r="F11" s="33">
        <v>925</v>
      </c>
      <c r="G11" s="33">
        <v>900</v>
      </c>
      <c r="H11" s="33">
        <v>808</v>
      </c>
      <c r="I11" s="61">
        <f t="shared" si="0"/>
        <v>3300</v>
      </c>
      <c r="J11" s="61">
        <f t="shared" si="1"/>
        <v>2433</v>
      </c>
    </row>
    <row r="12" spans="1:10" x14ac:dyDescent="0.3">
      <c r="A12" t="s">
        <v>266</v>
      </c>
      <c r="B12" t="s">
        <v>250</v>
      </c>
      <c r="C12" s="33">
        <v>869</v>
      </c>
      <c r="D12" s="33">
        <v>700</v>
      </c>
      <c r="E12" s="33">
        <v>2300</v>
      </c>
      <c r="F12" s="33">
        <v>1045</v>
      </c>
      <c r="G12" s="33">
        <v>869</v>
      </c>
      <c r="H12" s="33">
        <v>804.28</v>
      </c>
      <c r="I12" s="61">
        <f t="shared" si="0"/>
        <v>4038</v>
      </c>
      <c r="J12" s="61">
        <f t="shared" si="1"/>
        <v>2549.2799999999997</v>
      </c>
    </row>
    <row r="13" spans="1:10" x14ac:dyDescent="0.3">
      <c r="A13" t="s">
        <v>266</v>
      </c>
      <c r="B13" t="s">
        <v>281</v>
      </c>
      <c r="C13" s="33">
        <v>567</v>
      </c>
      <c r="D13" s="33">
        <v>700</v>
      </c>
      <c r="E13" s="33">
        <v>3000</v>
      </c>
      <c r="F13" s="33">
        <v>1150</v>
      </c>
      <c r="G13" s="33">
        <v>567</v>
      </c>
      <c r="H13" s="33">
        <v>728.35</v>
      </c>
      <c r="I13" s="61">
        <f t="shared" si="0"/>
        <v>4134</v>
      </c>
      <c r="J13" s="61">
        <f t="shared" si="1"/>
        <v>2578.35</v>
      </c>
    </row>
    <row r="14" spans="1:10" x14ac:dyDescent="0.3">
      <c r="A14" t="s">
        <v>266</v>
      </c>
      <c r="B14" t="s">
        <v>250</v>
      </c>
      <c r="C14" s="33">
        <v>356</v>
      </c>
      <c r="D14" s="33">
        <v>700</v>
      </c>
      <c r="E14" s="33">
        <v>3654</v>
      </c>
      <c r="F14" s="33">
        <v>1248</v>
      </c>
      <c r="G14" s="33">
        <v>356</v>
      </c>
      <c r="H14" s="33">
        <v>717.8</v>
      </c>
      <c r="I14" s="61">
        <f t="shared" si="0"/>
        <v>4366</v>
      </c>
      <c r="J14" s="61">
        <f t="shared" si="1"/>
        <v>2665.8</v>
      </c>
    </row>
    <row r="16" spans="1:10" x14ac:dyDescent="0.3">
      <c r="A16" t="s">
        <v>289</v>
      </c>
      <c r="B16" s="92" t="s">
        <v>295</v>
      </c>
      <c r="C16" s="92"/>
      <c r="D16" t="s">
        <v>296</v>
      </c>
      <c r="E16" s="92" t="s">
        <v>297</v>
      </c>
      <c r="F16" s="92"/>
    </row>
    <row r="17" spans="1:6" x14ac:dyDescent="0.3">
      <c r="A17" t="s">
        <v>263</v>
      </c>
      <c r="B17" s="102"/>
      <c r="C17" s="102"/>
      <c r="D17" s="61"/>
      <c r="E17" s="102"/>
      <c r="F17" s="102"/>
    </row>
    <row r="18" spans="1:6" x14ac:dyDescent="0.3">
      <c r="A18" t="s">
        <v>277</v>
      </c>
      <c r="B18" s="102"/>
      <c r="C18" s="102"/>
      <c r="D18" s="61"/>
      <c r="E18" s="102"/>
      <c r="F18" s="102"/>
    </row>
    <row r="19" spans="1:6" x14ac:dyDescent="0.3">
      <c r="A19" t="s">
        <v>266</v>
      </c>
      <c r="B19" s="102"/>
      <c r="C19" s="102"/>
      <c r="D19" s="61"/>
      <c r="E19" s="102"/>
      <c r="F19" s="102"/>
    </row>
    <row r="21" spans="1:6" x14ac:dyDescent="0.3">
      <c r="A21" t="s">
        <v>279</v>
      </c>
      <c r="B21" s="93" t="s">
        <v>295</v>
      </c>
      <c r="C21" s="93"/>
      <c r="D21" t="s">
        <v>296</v>
      </c>
      <c r="E21" s="92" t="s">
        <v>297</v>
      </c>
      <c r="F21" s="92"/>
    </row>
    <row r="22" spans="1:6" x14ac:dyDescent="0.3">
      <c r="A22" t="s">
        <v>278</v>
      </c>
      <c r="B22" s="102"/>
      <c r="C22" s="102"/>
      <c r="D22" s="61"/>
      <c r="E22" s="102"/>
      <c r="F22" s="102"/>
    </row>
    <row r="23" spans="1:6" x14ac:dyDescent="0.3">
      <c r="A23" t="s">
        <v>251</v>
      </c>
      <c r="B23" s="102"/>
      <c r="C23" s="102"/>
      <c r="D23" s="61"/>
      <c r="E23" s="102"/>
      <c r="F23" s="102"/>
    </row>
    <row r="24" spans="1:6" x14ac:dyDescent="0.3">
      <c r="A24" t="s">
        <v>50</v>
      </c>
      <c r="B24" s="102"/>
      <c r="C24" s="102"/>
      <c r="D24" s="61"/>
      <c r="E24" s="102"/>
      <c r="F24" s="102"/>
    </row>
    <row r="26" spans="1:6" x14ac:dyDescent="0.3">
      <c r="A26" t="s">
        <v>261</v>
      </c>
      <c r="B26" t="s">
        <v>279</v>
      </c>
      <c r="C26" t="s">
        <v>298</v>
      </c>
    </row>
    <row r="27" spans="1:6" x14ac:dyDescent="0.3">
      <c r="A27" t="s">
        <v>263</v>
      </c>
      <c r="B27" t="s">
        <v>278</v>
      </c>
      <c r="C27" s="72"/>
    </row>
    <row r="28" spans="1:6" x14ac:dyDescent="0.3">
      <c r="A28" t="s">
        <v>277</v>
      </c>
      <c r="B28" t="s">
        <v>50</v>
      </c>
      <c r="C28" s="72"/>
    </row>
    <row r="29" spans="1:6" x14ac:dyDescent="0.3">
      <c r="A29" t="s">
        <v>266</v>
      </c>
      <c r="B29" t="s">
        <v>250</v>
      </c>
      <c r="C29" s="72"/>
    </row>
    <row r="30" spans="1:6" x14ac:dyDescent="0.3">
      <c r="A30" t="s">
        <v>266</v>
      </c>
      <c r="B30" t="s">
        <v>278</v>
      </c>
      <c r="C30" s="72"/>
    </row>
  </sheetData>
  <mergeCells count="16">
    <mergeCell ref="B23:C23"/>
    <mergeCell ref="E23:F23"/>
    <mergeCell ref="B24:C24"/>
    <mergeCell ref="E24:F24"/>
    <mergeCell ref="B19:C19"/>
    <mergeCell ref="E19:F19"/>
    <mergeCell ref="B21:C21"/>
    <mergeCell ref="E21:F21"/>
    <mergeCell ref="B22:C22"/>
    <mergeCell ref="E22:F22"/>
    <mergeCell ref="B16:C16"/>
    <mergeCell ref="E16:F16"/>
    <mergeCell ref="B17:C17"/>
    <mergeCell ref="E17:F17"/>
    <mergeCell ref="B18:C18"/>
    <mergeCell ref="E18:F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7649-279D-4CF3-94A5-F3A7B679CBE7}">
  <dimension ref="A1:G18"/>
  <sheetViews>
    <sheetView zoomScale="85" zoomScaleNormal="85" workbookViewId="0">
      <selection activeCell="B16" sqref="B16:G16"/>
    </sheetView>
  </sheetViews>
  <sheetFormatPr defaultRowHeight="14.4" x14ac:dyDescent="0.3"/>
  <cols>
    <col min="1" max="1" width="14.6640625" bestFit="1" customWidth="1"/>
    <col min="2" max="2" width="12.5546875" customWidth="1"/>
    <col min="3" max="7" width="10.6640625" bestFit="1" customWidth="1"/>
  </cols>
  <sheetData>
    <row r="1" spans="1:7" ht="15" thickBot="1" x14ac:dyDescent="0.35">
      <c r="A1" s="78" t="s">
        <v>21</v>
      </c>
      <c r="B1" s="79"/>
      <c r="C1" s="79"/>
      <c r="D1" s="79"/>
      <c r="E1" s="79"/>
      <c r="F1" s="79"/>
      <c r="G1" s="80"/>
    </row>
    <row r="2" spans="1:7" ht="15" thickBot="1" x14ac:dyDescent="0.35">
      <c r="A2" s="31"/>
      <c r="B2" s="31"/>
      <c r="C2" s="31"/>
      <c r="D2" s="31"/>
      <c r="E2" s="31"/>
      <c r="F2" s="31"/>
      <c r="G2" s="31"/>
    </row>
    <row r="3" spans="1:7" x14ac:dyDescent="0.3">
      <c r="A3" s="6"/>
      <c r="B3" s="7" t="s">
        <v>22</v>
      </c>
      <c r="C3" s="7" t="s">
        <v>23</v>
      </c>
      <c r="D3" s="7" t="s">
        <v>24</v>
      </c>
      <c r="E3" s="7" t="s">
        <v>25</v>
      </c>
      <c r="F3" s="7" t="s">
        <v>26</v>
      </c>
      <c r="G3" s="8" t="s">
        <v>27</v>
      </c>
    </row>
    <row r="4" spans="1:7" ht="15" thickBot="1" x14ac:dyDescent="0.35">
      <c r="A4" s="10" t="s">
        <v>28</v>
      </c>
      <c r="B4" s="13">
        <v>500</v>
      </c>
      <c r="C4" s="13">
        <v>750</v>
      </c>
      <c r="D4" s="13">
        <v>800</v>
      </c>
      <c r="E4" s="13">
        <v>700</v>
      </c>
      <c r="F4" s="13">
        <v>654</v>
      </c>
      <c r="G4" s="32">
        <v>700</v>
      </c>
    </row>
    <row r="5" spans="1:7" ht="15" thickBot="1" x14ac:dyDescent="0.35">
      <c r="B5" s="33"/>
      <c r="C5" s="33"/>
      <c r="D5" s="33"/>
      <c r="E5" s="33"/>
      <c r="F5" s="33"/>
      <c r="G5" s="33"/>
    </row>
    <row r="6" spans="1:7" x14ac:dyDescent="0.3">
      <c r="A6" s="6" t="s">
        <v>29</v>
      </c>
      <c r="B6" s="34"/>
      <c r="C6" s="34"/>
      <c r="D6" s="34"/>
      <c r="E6" s="34"/>
      <c r="F6" s="34"/>
      <c r="G6" s="35"/>
    </row>
    <row r="7" spans="1:7" x14ac:dyDescent="0.3">
      <c r="A7" s="9" t="s">
        <v>30</v>
      </c>
      <c r="B7" s="12">
        <v>10</v>
      </c>
      <c r="C7" s="12">
        <v>15</v>
      </c>
      <c r="D7" s="12">
        <v>15</v>
      </c>
      <c r="E7" s="12">
        <v>12</v>
      </c>
      <c r="F7" s="12">
        <v>12</v>
      </c>
      <c r="G7" s="36">
        <v>11</v>
      </c>
    </row>
    <row r="8" spans="1:7" x14ac:dyDescent="0.3">
      <c r="A8" s="9" t="s">
        <v>31</v>
      </c>
      <c r="B8" s="12">
        <v>60</v>
      </c>
      <c r="C8" s="12">
        <v>50</v>
      </c>
      <c r="D8" s="12">
        <v>54</v>
      </c>
      <c r="E8" s="12">
        <v>55</v>
      </c>
      <c r="F8" s="12">
        <v>54</v>
      </c>
      <c r="G8" s="36">
        <v>56</v>
      </c>
    </row>
    <row r="9" spans="1:7" x14ac:dyDescent="0.3">
      <c r="A9" s="9" t="s">
        <v>32</v>
      </c>
      <c r="B9" s="12">
        <v>300</v>
      </c>
      <c r="C9" s="12">
        <v>250</v>
      </c>
      <c r="D9" s="12">
        <v>300</v>
      </c>
      <c r="E9" s="12">
        <v>300</v>
      </c>
      <c r="F9" s="12">
        <v>200</v>
      </c>
      <c r="G9" s="36">
        <v>200</v>
      </c>
    </row>
    <row r="10" spans="1:7" x14ac:dyDescent="0.3">
      <c r="A10" s="9" t="s">
        <v>33</v>
      </c>
      <c r="B10" s="12">
        <v>40</v>
      </c>
      <c r="C10" s="12">
        <v>40</v>
      </c>
      <c r="D10" s="12">
        <v>40</v>
      </c>
      <c r="E10" s="12">
        <v>40</v>
      </c>
      <c r="F10" s="12">
        <v>40</v>
      </c>
      <c r="G10" s="36">
        <v>40</v>
      </c>
    </row>
    <row r="11" spans="1:7" x14ac:dyDescent="0.3">
      <c r="A11" s="9" t="s">
        <v>34</v>
      </c>
      <c r="B11" s="12">
        <v>10</v>
      </c>
      <c r="C11" s="12">
        <v>15</v>
      </c>
      <c r="D11" s="12">
        <v>14</v>
      </c>
      <c r="E11" s="12">
        <v>15</v>
      </c>
      <c r="F11" s="12">
        <v>20</v>
      </c>
      <c r="G11" s="36">
        <v>31</v>
      </c>
    </row>
    <row r="12" spans="1:7" x14ac:dyDescent="0.3">
      <c r="A12" s="9" t="s">
        <v>35</v>
      </c>
      <c r="B12" s="12">
        <v>120</v>
      </c>
      <c r="C12" s="12">
        <v>150</v>
      </c>
      <c r="D12" s="12">
        <v>130</v>
      </c>
      <c r="E12" s="12">
        <v>200</v>
      </c>
      <c r="F12" s="12">
        <v>150</v>
      </c>
      <c r="G12" s="36">
        <v>190</v>
      </c>
    </row>
    <row r="13" spans="1:7" x14ac:dyDescent="0.3">
      <c r="A13" s="9" t="s">
        <v>36</v>
      </c>
      <c r="B13" s="12">
        <v>50</v>
      </c>
      <c r="C13" s="12">
        <v>60</v>
      </c>
      <c r="D13" s="12">
        <v>65</v>
      </c>
      <c r="E13" s="12">
        <v>70</v>
      </c>
      <c r="F13" s="12">
        <v>65</v>
      </c>
      <c r="G13" s="36">
        <v>85</v>
      </c>
    </row>
    <row r="14" spans="1:7" ht="15" thickBot="1" x14ac:dyDescent="0.35">
      <c r="A14" s="10" t="s">
        <v>37</v>
      </c>
      <c r="B14" s="13">
        <v>145</v>
      </c>
      <c r="C14" s="13">
        <v>145</v>
      </c>
      <c r="D14" s="13">
        <v>145</v>
      </c>
      <c r="E14" s="13">
        <v>145</v>
      </c>
      <c r="F14" s="13">
        <v>100</v>
      </c>
      <c r="G14" s="32">
        <v>145</v>
      </c>
    </row>
    <row r="15" spans="1:7" ht="15" thickBot="1" x14ac:dyDescent="0.35">
      <c r="B15" s="33"/>
      <c r="C15" s="33"/>
      <c r="D15" s="33"/>
      <c r="E15" s="33"/>
      <c r="F15" s="33"/>
      <c r="G15" s="33"/>
    </row>
    <row r="16" spans="1:7" ht="15" thickBot="1" x14ac:dyDescent="0.35">
      <c r="A16" s="19" t="s">
        <v>38</v>
      </c>
      <c r="B16" s="29"/>
      <c r="C16" s="29"/>
      <c r="D16" s="29"/>
      <c r="E16" s="29"/>
      <c r="F16" s="29"/>
      <c r="G16" s="29"/>
    </row>
    <row r="17" spans="1:7" ht="15" thickBot="1" x14ac:dyDescent="0.35">
      <c r="B17" s="33"/>
      <c r="C17" s="33"/>
      <c r="D17" s="33"/>
      <c r="E17" s="33"/>
      <c r="F17" s="33"/>
      <c r="G17" s="33"/>
    </row>
    <row r="18" spans="1:7" ht="15" thickBot="1" x14ac:dyDescent="0.35">
      <c r="A18" s="19" t="s">
        <v>39</v>
      </c>
      <c r="B18" s="29"/>
      <c r="C18" s="29"/>
      <c r="D18" s="29"/>
      <c r="E18" s="29"/>
      <c r="F18" s="29"/>
      <c r="G18" s="29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2663-63EA-43DE-BCBA-7204DB365E5B}">
  <dimension ref="A1:H12"/>
  <sheetViews>
    <sheetView zoomScale="115" zoomScaleNormal="115" workbookViewId="0">
      <selection activeCell="G5" sqref="G5:H12"/>
    </sheetView>
  </sheetViews>
  <sheetFormatPr defaultRowHeight="14.4" x14ac:dyDescent="0.3"/>
  <cols>
    <col min="1" max="1" width="3.109375" bestFit="1" customWidth="1"/>
    <col min="2" max="2" width="9.88671875" bestFit="1" customWidth="1"/>
    <col min="3" max="3" width="12.33203125" bestFit="1" customWidth="1"/>
    <col min="4" max="4" width="7.109375" bestFit="1" customWidth="1"/>
    <col min="5" max="5" width="11.44140625" bestFit="1" customWidth="1"/>
    <col min="6" max="6" width="9.5546875" bestFit="1" customWidth="1"/>
    <col min="7" max="7" width="14.109375" bestFit="1" customWidth="1"/>
    <col min="8" max="8" width="14" bestFit="1" customWidth="1"/>
  </cols>
  <sheetData>
    <row r="1" spans="1:8" x14ac:dyDescent="0.3">
      <c r="A1" s="81" t="s">
        <v>40</v>
      </c>
      <c r="B1" s="82"/>
      <c r="C1" s="82"/>
      <c r="D1" s="82"/>
      <c r="E1" s="82"/>
      <c r="F1" s="82"/>
      <c r="G1" s="82"/>
      <c r="H1" s="83"/>
    </row>
    <row r="2" spans="1:8" ht="15" thickBot="1" x14ac:dyDescent="0.35">
      <c r="A2" s="84" t="s">
        <v>41</v>
      </c>
      <c r="B2" s="85"/>
      <c r="C2" s="85"/>
      <c r="D2" s="85"/>
      <c r="E2" s="85"/>
      <c r="F2" s="85"/>
      <c r="G2" s="85"/>
      <c r="H2" s="86"/>
    </row>
    <row r="3" spans="1:8" ht="15" thickBot="1" x14ac:dyDescent="0.35"/>
    <row r="4" spans="1:8" x14ac:dyDescent="0.3">
      <c r="A4" s="6" t="s">
        <v>42</v>
      </c>
      <c r="B4" s="7" t="s">
        <v>43</v>
      </c>
      <c r="C4" s="7" t="s">
        <v>44</v>
      </c>
      <c r="D4" s="7" t="s">
        <v>45</v>
      </c>
      <c r="E4" s="7" t="s">
        <v>46</v>
      </c>
      <c r="F4" s="7" t="s">
        <v>47</v>
      </c>
      <c r="G4" s="7" t="s">
        <v>48</v>
      </c>
      <c r="H4" s="8" t="s">
        <v>57</v>
      </c>
    </row>
    <row r="5" spans="1:8" x14ac:dyDescent="0.3">
      <c r="A5" s="9">
        <v>1</v>
      </c>
      <c r="B5" s="5" t="s">
        <v>49</v>
      </c>
      <c r="C5" s="12">
        <v>853</v>
      </c>
      <c r="D5" s="37">
        <v>0.1</v>
      </c>
      <c r="E5" s="37">
        <v>0.09</v>
      </c>
      <c r="F5" s="21">
        <f>C5*D5</f>
        <v>85.300000000000011</v>
      </c>
      <c r="G5" s="21"/>
      <c r="H5" s="22"/>
    </row>
    <row r="6" spans="1:8" x14ac:dyDescent="0.3">
      <c r="A6" s="9">
        <v>2</v>
      </c>
      <c r="B6" s="5" t="s">
        <v>50</v>
      </c>
      <c r="C6" s="12">
        <v>951</v>
      </c>
      <c r="D6" s="37">
        <v>9.9900000000000003E-2</v>
      </c>
      <c r="E6" s="37">
        <v>0.08</v>
      </c>
      <c r="F6" s="21">
        <f t="shared" ref="F6:F12" si="0">C6*D6</f>
        <v>95.004900000000006</v>
      </c>
      <c r="G6" s="21"/>
      <c r="H6" s="22"/>
    </row>
    <row r="7" spans="1:8" x14ac:dyDescent="0.3">
      <c r="A7" s="9">
        <v>3</v>
      </c>
      <c r="B7" s="5" t="s">
        <v>51</v>
      </c>
      <c r="C7" s="12">
        <v>456</v>
      </c>
      <c r="D7" s="37">
        <v>8.6400000000000005E-2</v>
      </c>
      <c r="E7" s="37">
        <v>0.06</v>
      </c>
      <c r="F7" s="21">
        <f t="shared" si="0"/>
        <v>39.398400000000002</v>
      </c>
      <c r="G7" s="21"/>
      <c r="H7" s="22"/>
    </row>
    <row r="8" spans="1:8" x14ac:dyDescent="0.3">
      <c r="A8" s="9">
        <v>4</v>
      </c>
      <c r="B8" s="5" t="s">
        <v>52</v>
      </c>
      <c r="C8" s="12">
        <v>500</v>
      </c>
      <c r="D8" s="37">
        <v>8.5000000000000006E-2</v>
      </c>
      <c r="E8" s="37">
        <v>0.06</v>
      </c>
      <c r="F8" s="21">
        <f t="shared" si="0"/>
        <v>42.5</v>
      </c>
      <c r="G8" s="21"/>
      <c r="H8" s="22"/>
    </row>
    <row r="9" spans="1:8" x14ac:dyDescent="0.3">
      <c r="A9" s="9">
        <v>5</v>
      </c>
      <c r="B9" s="5" t="s">
        <v>53</v>
      </c>
      <c r="C9" s="12">
        <v>850</v>
      </c>
      <c r="D9" s="37">
        <v>8.9899999999999994E-2</v>
      </c>
      <c r="E9" s="37">
        <v>7.0000000000000007E-2</v>
      </c>
      <c r="F9" s="21">
        <f t="shared" si="0"/>
        <v>76.414999999999992</v>
      </c>
      <c r="G9" s="21"/>
      <c r="H9" s="22"/>
    </row>
    <row r="10" spans="1:8" x14ac:dyDescent="0.3">
      <c r="A10" s="9">
        <v>6</v>
      </c>
      <c r="B10" s="5" t="s">
        <v>54</v>
      </c>
      <c r="C10" s="12">
        <v>459</v>
      </c>
      <c r="D10" s="37">
        <v>6.25E-2</v>
      </c>
      <c r="E10" s="37">
        <v>0.05</v>
      </c>
      <c r="F10" s="21">
        <f t="shared" si="0"/>
        <v>28.6875</v>
      </c>
      <c r="G10" s="21"/>
      <c r="H10" s="22"/>
    </row>
    <row r="11" spans="1:8" x14ac:dyDescent="0.3">
      <c r="A11" s="9">
        <v>7</v>
      </c>
      <c r="B11" s="5" t="s">
        <v>55</v>
      </c>
      <c r="C11" s="12">
        <v>478</v>
      </c>
      <c r="D11" s="37">
        <v>7.1199999999999999E-2</v>
      </c>
      <c r="E11" s="37">
        <v>0.05</v>
      </c>
      <c r="F11" s="21">
        <f t="shared" si="0"/>
        <v>34.0336</v>
      </c>
      <c r="G11" s="21"/>
      <c r="H11" s="22"/>
    </row>
    <row r="12" spans="1:8" ht="15" thickBot="1" x14ac:dyDescent="0.35">
      <c r="A12" s="10">
        <v>8</v>
      </c>
      <c r="B12" s="11" t="s">
        <v>56</v>
      </c>
      <c r="C12" s="13">
        <v>658</v>
      </c>
      <c r="D12" s="38">
        <v>5.9900000000000002E-2</v>
      </c>
      <c r="E12" s="38">
        <v>0.04</v>
      </c>
      <c r="F12" s="21">
        <f t="shared" si="0"/>
        <v>39.414200000000001</v>
      </c>
      <c r="G12" s="21"/>
      <c r="H12" s="22"/>
    </row>
  </sheetData>
  <mergeCells count="2">
    <mergeCell ref="A1:H1"/>
    <mergeCell ref="A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BBF-8F63-4A25-8067-88F3AA7B8221}">
  <dimension ref="A1:E10"/>
  <sheetViews>
    <sheetView zoomScale="160" zoomScaleNormal="160" workbookViewId="0">
      <selection activeCell="D4" sqref="D4:E10"/>
    </sheetView>
  </sheetViews>
  <sheetFormatPr defaultRowHeight="14.4" x14ac:dyDescent="0.3"/>
  <cols>
    <col min="1" max="1" width="14.33203125" bestFit="1" customWidth="1"/>
    <col min="3" max="3" width="10.6640625" bestFit="1" customWidth="1"/>
    <col min="4" max="5" width="12.109375" bestFit="1" customWidth="1"/>
  </cols>
  <sheetData>
    <row r="1" spans="1:5" ht="15" thickBot="1" x14ac:dyDescent="0.35">
      <c r="A1" s="40" t="s">
        <v>58</v>
      </c>
      <c r="B1" s="41">
        <v>2.94</v>
      </c>
    </row>
    <row r="2" spans="1:5" ht="15" thickBot="1" x14ac:dyDescent="0.35">
      <c r="A2" s="87" t="s">
        <v>59</v>
      </c>
      <c r="B2" s="88"/>
      <c r="C2" s="88"/>
      <c r="D2" s="88"/>
      <c r="E2" s="89"/>
    </row>
    <row r="3" spans="1:5" x14ac:dyDescent="0.3">
      <c r="A3" s="6" t="s">
        <v>60</v>
      </c>
      <c r="B3" s="7" t="s">
        <v>61</v>
      </c>
      <c r="C3" s="7" t="s">
        <v>62</v>
      </c>
      <c r="D3" s="7" t="s">
        <v>63</v>
      </c>
      <c r="E3" s="8" t="s">
        <v>64</v>
      </c>
    </row>
    <row r="4" spans="1:5" x14ac:dyDescent="0.3">
      <c r="A4" s="9" t="s">
        <v>65</v>
      </c>
      <c r="B4" s="5">
        <v>500</v>
      </c>
      <c r="C4" s="12">
        <v>0.15</v>
      </c>
      <c r="D4" s="21"/>
      <c r="E4" s="42"/>
    </row>
    <row r="5" spans="1:5" x14ac:dyDescent="0.3">
      <c r="A5" s="9" t="s">
        <v>66</v>
      </c>
      <c r="B5" s="5">
        <v>750</v>
      </c>
      <c r="C5" s="12">
        <v>0.15</v>
      </c>
      <c r="D5" s="21"/>
      <c r="E5" s="42"/>
    </row>
    <row r="6" spans="1:5" x14ac:dyDescent="0.3">
      <c r="A6" s="9" t="s">
        <v>67</v>
      </c>
      <c r="B6" s="5">
        <v>250</v>
      </c>
      <c r="C6" s="12">
        <v>10</v>
      </c>
      <c r="D6" s="21"/>
      <c r="E6" s="42"/>
    </row>
    <row r="7" spans="1:5" x14ac:dyDescent="0.3">
      <c r="A7" s="9" t="s">
        <v>68</v>
      </c>
      <c r="B7" s="5">
        <v>310</v>
      </c>
      <c r="C7" s="12">
        <v>0.5</v>
      </c>
      <c r="D7" s="21"/>
      <c r="E7" s="42"/>
    </row>
    <row r="8" spans="1:5" x14ac:dyDescent="0.3">
      <c r="A8" s="9" t="s">
        <v>69</v>
      </c>
      <c r="B8" s="5">
        <v>500</v>
      </c>
      <c r="C8" s="12">
        <v>0.1</v>
      </c>
      <c r="D8" s="21"/>
      <c r="E8" s="42"/>
    </row>
    <row r="9" spans="1:5" x14ac:dyDescent="0.3">
      <c r="A9" s="9" t="s">
        <v>70</v>
      </c>
      <c r="B9" s="5">
        <v>1500</v>
      </c>
      <c r="C9" s="12">
        <v>2.5</v>
      </c>
      <c r="D9" s="21"/>
      <c r="E9" s="42"/>
    </row>
    <row r="10" spans="1:5" ht="15" thickBot="1" x14ac:dyDescent="0.35">
      <c r="A10" s="10" t="s">
        <v>71</v>
      </c>
      <c r="B10" s="11">
        <v>190</v>
      </c>
      <c r="C10" s="13">
        <v>6</v>
      </c>
      <c r="D10" s="21"/>
      <c r="E10" s="42"/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E823-0FAF-4A0A-8818-6A724BFA7718}">
  <dimension ref="A1:G9"/>
  <sheetViews>
    <sheetView zoomScale="205" zoomScaleNormal="205" workbookViewId="0">
      <selection activeCell="C2" sqref="C2:D9"/>
    </sheetView>
  </sheetViews>
  <sheetFormatPr defaultRowHeight="14.4" x14ac:dyDescent="0.3"/>
  <cols>
    <col min="1" max="1" width="19" bestFit="1" customWidth="1"/>
    <col min="2" max="2" width="12.109375" bestFit="1" customWidth="1"/>
    <col min="3" max="3" width="10.5546875" bestFit="1" customWidth="1"/>
    <col min="4" max="4" width="12.109375" bestFit="1" customWidth="1"/>
    <col min="5" max="5" width="4.6640625" customWidth="1"/>
    <col min="6" max="6" width="17.6640625" bestFit="1" customWidth="1"/>
  </cols>
  <sheetData>
    <row r="1" spans="1:7" x14ac:dyDescent="0.3">
      <c r="A1" s="6" t="s">
        <v>43</v>
      </c>
      <c r="B1" s="7" t="s">
        <v>28</v>
      </c>
      <c r="C1" s="7" t="s">
        <v>72</v>
      </c>
      <c r="D1" s="8" t="s">
        <v>73</v>
      </c>
    </row>
    <row r="2" spans="1:7" x14ac:dyDescent="0.3">
      <c r="A2" s="9" t="s">
        <v>74</v>
      </c>
      <c r="B2" s="12">
        <v>900</v>
      </c>
      <c r="C2" s="12"/>
      <c r="D2" s="22"/>
    </row>
    <row r="3" spans="1:7" x14ac:dyDescent="0.3">
      <c r="A3" s="9" t="s">
        <v>75</v>
      </c>
      <c r="B3" s="12">
        <v>1200</v>
      </c>
      <c r="C3" s="12"/>
      <c r="D3" s="22"/>
    </row>
    <row r="4" spans="1:7" x14ac:dyDescent="0.3">
      <c r="A4" s="9" t="s">
        <v>76</v>
      </c>
      <c r="B4" s="12">
        <v>1500</v>
      </c>
      <c r="C4" s="12"/>
      <c r="D4" s="22"/>
      <c r="F4" s="5" t="s">
        <v>82</v>
      </c>
      <c r="G4" s="43">
        <v>0.4</v>
      </c>
    </row>
    <row r="5" spans="1:7" x14ac:dyDescent="0.3">
      <c r="A5" s="9" t="s">
        <v>77</v>
      </c>
      <c r="B5" s="12">
        <v>2000</v>
      </c>
      <c r="C5" s="12"/>
      <c r="D5" s="22"/>
      <c r="F5" s="5" t="s">
        <v>83</v>
      </c>
      <c r="G5" s="43">
        <v>0.3</v>
      </c>
    </row>
    <row r="6" spans="1:7" x14ac:dyDescent="0.3">
      <c r="A6" s="9" t="s">
        <v>78</v>
      </c>
      <c r="B6" s="12">
        <v>1400</v>
      </c>
      <c r="C6" s="12"/>
      <c r="D6" s="22"/>
    </row>
    <row r="7" spans="1:7" x14ac:dyDescent="0.3">
      <c r="A7" s="9" t="s">
        <v>79</v>
      </c>
      <c r="B7" s="12">
        <v>990</v>
      </c>
      <c r="C7" s="12"/>
      <c r="D7" s="22"/>
    </row>
    <row r="8" spans="1:7" x14ac:dyDescent="0.3">
      <c r="A8" s="9" t="s">
        <v>80</v>
      </c>
      <c r="B8" s="12">
        <v>854</v>
      </c>
      <c r="C8" s="12"/>
      <c r="D8" s="22"/>
    </row>
    <row r="9" spans="1:7" ht="15" thickBot="1" x14ac:dyDescent="0.35">
      <c r="A9" s="10" t="s">
        <v>81</v>
      </c>
      <c r="B9" s="13">
        <v>1100</v>
      </c>
      <c r="C9" s="12"/>
      <c r="D9" s="2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FA8F-CC75-4864-950B-E3514C13D9F2}">
  <dimension ref="A1:F20"/>
  <sheetViews>
    <sheetView zoomScale="85" zoomScaleNormal="85" workbookViewId="0">
      <selection activeCell="B14" sqref="B14:E15"/>
    </sheetView>
  </sheetViews>
  <sheetFormatPr defaultRowHeight="14.4" x14ac:dyDescent="0.3"/>
  <cols>
    <col min="1" max="1" width="14.44140625" bestFit="1" customWidth="1"/>
    <col min="2" max="5" width="14.5546875" bestFit="1" customWidth="1"/>
    <col min="6" max="6" width="14.44140625" bestFit="1" customWidth="1"/>
  </cols>
  <sheetData>
    <row r="1" spans="1:6" ht="15" thickBot="1" x14ac:dyDescent="0.35">
      <c r="A1" s="78" t="s">
        <v>84</v>
      </c>
      <c r="B1" s="79"/>
      <c r="C1" s="79"/>
      <c r="D1" s="79"/>
      <c r="E1" s="79"/>
      <c r="F1" s="80"/>
    </row>
    <row r="2" spans="1:6" ht="15" thickBot="1" x14ac:dyDescent="0.35"/>
    <row r="3" spans="1:6" x14ac:dyDescent="0.3">
      <c r="A3" s="6" t="s">
        <v>85</v>
      </c>
      <c r="B3" s="7" t="s">
        <v>86</v>
      </c>
      <c r="C3" s="7" t="s">
        <v>87</v>
      </c>
      <c r="D3" s="7" t="s">
        <v>88</v>
      </c>
      <c r="E3" s="7" t="s">
        <v>89</v>
      </c>
      <c r="F3" s="8" t="s">
        <v>90</v>
      </c>
    </row>
    <row r="4" spans="1:6" ht="15" thickBot="1" x14ac:dyDescent="0.35">
      <c r="A4" s="10"/>
      <c r="B4" s="13">
        <v>140000</v>
      </c>
      <c r="C4" s="13">
        <v>165000</v>
      </c>
      <c r="D4" s="13">
        <v>208000</v>
      </c>
      <c r="E4" s="13">
        <v>280000</v>
      </c>
      <c r="F4" s="32">
        <f>SUM(B4:E4)</f>
        <v>793000</v>
      </c>
    </row>
    <row r="5" spans="1:6" ht="15" thickBot="1" x14ac:dyDescent="0.35"/>
    <row r="6" spans="1:6" x14ac:dyDescent="0.3">
      <c r="A6" s="6" t="s">
        <v>101</v>
      </c>
      <c r="B6" s="7" t="s">
        <v>86</v>
      </c>
      <c r="C6" s="7" t="s">
        <v>87</v>
      </c>
      <c r="D6" s="7" t="s">
        <v>88</v>
      </c>
      <c r="E6" s="7" t="s">
        <v>89</v>
      </c>
      <c r="F6" s="8" t="s">
        <v>90</v>
      </c>
    </row>
    <row r="7" spans="1:6" x14ac:dyDescent="0.3">
      <c r="A7" s="9" t="s">
        <v>92</v>
      </c>
      <c r="B7" s="12">
        <v>20000</v>
      </c>
      <c r="C7" s="12">
        <v>26000</v>
      </c>
      <c r="D7" s="12">
        <v>33800</v>
      </c>
      <c r="E7" s="12">
        <v>43940</v>
      </c>
      <c r="F7" s="36"/>
    </row>
    <row r="8" spans="1:6" x14ac:dyDescent="0.3">
      <c r="A8" s="9" t="s">
        <v>93</v>
      </c>
      <c r="B8" s="12">
        <v>20000</v>
      </c>
      <c r="C8" s="12">
        <v>15600</v>
      </c>
      <c r="D8" s="12">
        <v>20280</v>
      </c>
      <c r="E8" s="12">
        <v>26364</v>
      </c>
      <c r="F8" s="36"/>
    </row>
    <row r="9" spans="1:6" x14ac:dyDescent="0.3">
      <c r="A9" s="9" t="s">
        <v>94</v>
      </c>
      <c r="B9" s="12">
        <v>12000</v>
      </c>
      <c r="C9" s="12">
        <v>20930</v>
      </c>
      <c r="D9" s="12">
        <v>27209</v>
      </c>
      <c r="E9" s="12">
        <v>35371.699999999997</v>
      </c>
      <c r="F9" s="36"/>
    </row>
    <row r="10" spans="1:6" x14ac:dyDescent="0.3">
      <c r="A10" s="9" t="s">
        <v>95</v>
      </c>
      <c r="B10" s="12">
        <v>16100</v>
      </c>
      <c r="C10" s="12">
        <v>28870</v>
      </c>
      <c r="D10" s="12">
        <v>33631</v>
      </c>
      <c r="E10" s="12">
        <v>43720.3</v>
      </c>
      <c r="F10" s="36"/>
    </row>
    <row r="11" spans="1:6" x14ac:dyDescent="0.3">
      <c r="A11" s="9" t="s">
        <v>96</v>
      </c>
      <c r="B11" s="12">
        <v>19900</v>
      </c>
      <c r="C11" s="12">
        <v>39000</v>
      </c>
      <c r="D11" s="12">
        <v>50700</v>
      </c>
      <c r="E11" s="12">
        <v>65910</v>
      </c>
      <c r="F11" s="36"/>
    </row>
    <row r="12" spans="1:6" ht="15" thickBot="1" x14ac:dyDescent="0.35">
      <c r="A12" s="10" t="s">
        <v>97</v>
      </c>
      <c r="B12" s="13">
        <v>25000</v>
      </c>
      <c r="C12" s="13">
        <v>32500</v>
      </c>
      <c r="D12" s="13">
        <v>42250</v>
      </c>
      <c r="E12" s="13">
        <v>54925</v>
      </c>
      <c r="F12" s="36"/>
    </row>
    <row r="13" spans="1:6" ht="15" thickBot="1" x14ac:dyDescent="0.35"/>
    <row r="14" spans="1:6" x14ac:dyDescent="0.3">
      <c r="A14" s="6" t="s">
        <v>98</v>
      </c>
      <c r="B14" s="44"/>
      <c r="C14" s="44"/>
      <c r="D14" s="44"/>
      <c r="E14" s="44"/>
    </row>
    <row r="15" spans="1:6" x14ac:dyDescent="0.3">
      <c r="A15" s="9" t="s">
        <v>91</v>
      </c>
      <c r="B15" s="21"/>
      <c r="C15" s="21"/>
      <c r="D15" s="21"/>
      <c r="E15" s="21"/>
    </row>
    <row r="16" spans="1:6" ht="15" thickBot="1" x14ac:dyDescent="0.35">
      <c r="A16" s="10" t="s">
        <v>99</v>
      </c>
      <c r="B16" s="11" t="str">
        <f>IF(B15&lt;1000,$B$18,IF(B15&lt;5000,$B$19,$B$20))</f>
        <v>Prejuízo Total</v>
      </c>
      <c r="C16" s="11" t="str">
        <f t="shared" ref="C16:E16" si="0">IF(C15&lt;1000,$B$18,IF(C15&lt;5000,$B$19,$B$20))</f>
        <v>Prejuízo Total</v>
      </c>
      <c r="D16" s="11" t="str">
        <f t="shared" si="0"/>
        <v>Prejuízo Total</v>
      </c>
      <c r="E16" s="11" t="str">
        <f t="shared" si="0"/>
        <v>Prejuízo Total</v>
      </c>
    </row>
    <row r="17" spans="1:6" ht="15" thickBot="1" x14ac:dyDescent="0.35">
      <c r="C17" s="90" t="s">
        <v>100</v>
      </c>
      <c r="D17" s="91"/>
      <c r="E17" s="91"/>
      <c r="F17" s="30">
        <f>SUM(F7:F12)</f>
        <v>0</v>
      </c>
    </row>
    <row r="18" spans="1:6" x14ac:dyDescent="0.3">
      <c r="A18" t="s">
        <v>321</v>
      </c>
      <c r="B18" t="s">
        <v>326</v>
      </c>
    </row>
    <row r="19" spans="1:6" x14ac:dyDescent="0.3">
      <c r="A19" t="s">
        <v>322</v>
      </c>
      <c r="B19" t="s">
        <v>325</v>
      </c>
    </row>
    <row r="20" spans="1:6" x14ac:dyDescent="0.3">
      <c r="A20" t="s">
        <v>324</v>
      </c>
      <c r="B20" t="s">
        <v>323</v>
      </c>
    </row>
  </sheetData>
  <mergeCells count="2">
    <mergeCell ref="A1:F1"/>
    <mergeCell ref="C17:E1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AEB0-5901-44A4-A608-CF7621F113CA}">
  <dimension ref="A1:G8"/>
  <sheetViews>
    <sheetView zoomScale="160" zoomScaleNormal="160" workbookViewId="0">
      <selection activeCell="C3" sqref="C3:C6"/>
    </sheetView>
  </sheetViews>
  <sheetFormatPr defaultRowHeight="14.4" x14ac:dyDescent="0.3"/>
  <cols>
    <col min="1" max="1" width="9.5546875" bestFit="1" customWidth="1"/>
    <col min="2" max="3" width="13.33203125" bestFit="1" customWidth="1"/>
    <col min="4" max="4" width="14" bestFit="1" customWidth="1"/>
    <col min="6" max="6" width="18.44140625" bestFit="1" customWidth="1"/>
    <col min="7" max="7" width="12.6640625" customWidth="1"/>
  </cols>
  <sheetData>
    <row r="1" spans="1:7" ht="15" thickBot="1" x14ac:dyDescent="0.35">
      <c r="A1" s="92" t="s">
        <v>102</v>
      </c>
      <c r="B1" s="92"/>
      <c r="C1" s="92"/>
      <c r="D1" s="92"/>
      <c r="F1" s="1" t="s">
        <v>110</v>
      </c>
      <c r="G1" s="2"/>
    </row>
    <row r="2" spans="1:7" x14ac:dyDescent="0.3">
      <c r="A2" s="45" t="s">
        <v>2</v>
      </c>
      <c r="B2" s="34" t="s">
        <v>3</v>
      </c>
      <c r="C2" s="34" t="s">
        <v>4</v>
      </c>
      <c r="D2" s="35" t="s">
        <v>103</v>
      </c>
      <c r="F2" s="46" t="s">
        <v>111</v>
      </c>
      <c r="G2" s="3">
        <v>20</v>
      </c>
    </row>
    <row r="3" spans="1:7" x14ac:dyDescent="0.3">
      <c r="A3" s="26" t="s">
        <v>104</v>
      </c>
      <c r="B3" s="12">
        <v>4665</v>
      </c>
      <c r="C3" s="12">
        <v>4654</v>
      </c>
      <c r="D3" s="36"/>
      <c r="F3" s="47" t="s">
        <v>112</v>
      </c>
      <c r="G3" s="3">
        <v>18</v>
      </c>
    </row>
    <row r="4" spans="1:7" ht="15" thickBot="1" x14ac:dyDescent="0.35">
      <c r="A4" s="26" t="s">
        <v>105</v>
      </c>
      <c r="B4" s="12">
        <v>16574</v>
      </c>
      <c r="C4" s="12">
        <v>24348</v>
      </c>
      <c r="D4" s="36"/>
      <c r="F4" s="48" t="s">
        <v>113</v>
      </c>
      <c r="G4" s="4">
        <v>24</v>
      </c>
    </row>
    <row r="5" spans="1:7" ht="15" thickBot="1" x14ac:dyDescent="0.35">
      <c r="A5" s="26" t="s">
        <v>109</v>
      </c>
      <c r="B5" s="12">
        <v>1654</v>
      </c>
      <c r="C5" s="12">
        <v>6468</v>
      </c>
      <c r="D5" s="36"/>
    </row>
    <row r="6" spans="1:7" ht="15" thickBot="1" x14ac:dyDescent="0.35">
      <c r="A6" s="26" t="s">
        <v>106</v>
      </c>
      <c r="B6" s="12">
        <v>654</v>
      </c>
      <c r="C6" s="12">
        <v>654</v>
      </c>
      <c r="D6" s="36"/>
      <c r="F6" s="31" t="s">
        <v>103</v>
      </c>
      <c r="G6" s="39" t="str">
        <f>IF(AND(G2&gt;=G3,G2&lt;=G4),"Dentro","Fora")</f>
        <v>Dentro</v>
      </c>
    </row>
    <row r="7" spans="1:7" x14ac:dyDescent="0.3">
      <c r="A7" s="26" t="s">
        <v>107</v>
      </c>
      <c r="B7" s="12">
        <v>413</v>
      </c>
      <c r="C7" s="12">
        <v>434</v>
      </c>
      <c r="D7" s="36"/>
    </row>
    <row r="8" spans="1:7" ht="15" thickBot="1" x14ac:dyDescent="0.35">
      <c r="A8" s="27" t="s">
        <v>108</v>
      </c>
      <c r="B8" s="13">
        <v>65765</v>
      </c>
      <c r="C8" s="13">
        <v>54646</v>
      </c>
      <c r="D8" s="36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0F1B-4C22-43CC-B01D-7BFCFE3F33C0}">
  <dimension ref="A1:E15"/>
  <sheetViews>
    <sheetView zoomScale="115" zoomScaleNormal="115" workbookViewId="0">
      <selection activeCell="B13" sqref="B13:B15"/>
    </sheetView>
  </sheetViews>
  <sheetFormatPr defaultRowHeight="14.4" x14ac:dyDescent="0.3"/>
  <cols>
    <col min="1" max="1" width="21.88671875" bestFit="1" customWidth="1"/>
    <col min="2" max="2" width="14.33203125" bestFit="1" customWidth="1"/>
    <col min="3" max="3" width="13.33203125" bestFit="1" customWidth="1"/>
    <col min="4" max="4" width="12.33203125" bestFit="1" customWidth="1"/>
    <col min="5" max="5" width="14.33203125" bestFit="1" customWidth="1"/>
  </cols>
  <sheetData>
    <row r="1" spans="1:5" x14ac:dyDescent="0.3">
      <c r="A1" s="93" t="s">
        <v>114</v>
      </c>
      <c r="B1" s="93"/>
      <c r="C1" s="93"/>
      <c r="D1" s="93"/>
      <c r="E1" s="93"/>
    </row>
    <row r="3" spans="1:5" x14ac:dyDescent="0.3">
      <c r="A3" t="s">
        <v>115</v>
      </c>
      <c r="B3" s="49">
        <v>0.2</v>
      </c>
    </row>
    <row r="4" spans="1:5" x14ac:dyDescent="0.3">
      <c r="A4" t="s">
        <v>116</v>
      </c>
      <c r="B4" s="49">
        <v>7.0000000000000007E-2</v>
      </c>
    </row>
    <row r="6" spans="1:5" x14ac:dyDescent="0.3">
      <c r="A6" t="s">
        <v>2</v>
      </c>
      <c r="B6" t="s">
        <v>117</v>
      </c>
      <c r="C6" t="s">
        <v>115</v>
      </c>
      <c r="D6" t="s">
        <v>116</v>
      </c>
      <c r="E6" t="s">
        <v>118</v>
      </c>
    </row>
    <row r="7" spans="1:5" x14ac:dyDescent="0.3">
      <c r="A7" t="s">
        <v>104</v>
      </c>
      <c r="B7" s="33">
        <v>80000</v>
      </c>
      <c r="C7" s="60"/>
      <c r="D7" s="60"/>
      <c r="E7" s="60"/>
    </row>
    <row r="8" spans="1:5" x14ac:dyDescent="0.3">
      <c r="A8" t="s">
        <v>105</v>
      </c>
      <c r="B8" s="33">
        <v>60000</v>
      </c>
      <c r="C8" s="60"/>
      <c r="D8" s="60"/>
      <c r="E8" s="60"/>
    </row>
    <row r="9" spans="1:5" x14ac:dyDescent="0.3">
      <c r="A9" t="s">
        <v>109</v>
      </c>
      <c r="B9" s="33">
        <v>75000</v>
      </c>
      <c r="C9" s="60"/>
      <c r="D9" s="60"/>
      <c r="E9" s="60"/>
    </row>
    <row r="10" spans="1:5" x14ac:dyDescent="0.3">
      <c r="A10" t="s">
        <v>106</v>
      </c>
      <c r="B10" s="33">
        <v>100000</v>
      </c>
      <c r="C10" s="60"/>
      <c r="D10" s="60"/>
      <c r="E10" s="60"/>
    </row>
    <row r="11" spans="1:5" x14ac:dyDescent="0.3">
      <c r="A11" t="s">
        <v>119</v>
      </c>
      <c r="B11" s="60">
        <f>SUM(B7:B10)</f>
        <v>315000</v>
      </c>
      <c r="D11" t="s">
        <v>120</v>
      </c>
      <c r="E11" s="60"/>
    </row>
    <row r="12" spans="1:5" x14ac:dyDescent="0.3">
      <c r="B12" s="68"/>
      <c r="C12" s="68"/>
      <c r="D12" s="68"/>
      <c r="E12" s="68"/>
    </row>
    <row r="13" spans="1:5" x14ac:dyDescent="0.3">
      <c r="A13" t="s">
        <v>121</v>
      </c>
      <c r="B13" s="60"/>
      <c r="C13" s="68"/>
      <c r="E13" s="68"/>
    </row>
    <row r="14" spans="1:5" x14ac:dyDescent="0.3">
      <c r="A14" t="s">
        <v>122</v>
      </c>
      <c r="B14" s="61"/>
      <c r="C14" s="68"/>
    </row>
    <row r="15" spans="1:5" x14ac:dyDescent="0.3">
      <c r="A15" t="s">
        <v>123</v>
      </c>
      <c r="B15" s="61"/>
      <c r="C15" s="68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724B-F9FE-4949-97CA-1D182488EA79}">
  <dimension ref="A1:O24"/>
  <sheetViews>
    <sheetView zoomScale="85" zoomScaleNormal="85" workbookViewId="0">
      <selection activeCell="B19" sqref="B19:M19"/>
    </sheetView>
  </sheetViews>
  <sheetFormatPr defaultRowHeight="14.4" x14ac:dyDescent="0.3"/>
  <cols>
    <col min="1" max="1" width="16.5546875" bestFit="1" customWidth="1"/>
    <col min="2" max="2" width="14.88671875" bestFit="1" customWidth="1"/>
    <col min="3" max="13" width="12.109375" bestFit="1" customWidth="1"/>
    <col min="14" max="14" width="13.33203125" bestFit="1" customWidth="1"/>
  </cols>
  <sheetData>
    <row r="1" spans="1:15" ht="21" x14ac:dyDescent="0.4">
      <c r="A1" s="94" t="s">
        <v>124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5" x14ac:dyDescent="0.3">
      <c r="A2" s="51" t="s">
        <v>29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125</v>
      </c>
      <c r="I2" t="s">
        <v>126</v>
      </c>
      <c r="J2" t="s">
        <v>127</v>
      </c>
      <c r="K2" t="s">
        <v>128</v>
      </c>
      <c r="L2" t="s">
        <v>129</v>
      </c>
      <c r="M2" t="s">
        <v>130</v>
      </c>
      <c r="N2" t="s">
        <v>131</v>
      </c>
    </row>
    <row r="3" spans="1:15" x14ac:dyDescent="0.3">
      <c r="A3" t="s">
        <v>30</v>
      </c>
      <c r="B3" s="33">
        <v>20</v>
      </c>
      <c r="C3" s="33">
        <v>20</v>
      </c>
      <c r="D3" s="33">
        <v>20</v>
      </c>
      <c r="E3" s="33">
        <v>20</v>
      </c>
      <c r="F3" s="33">
        <v>20</v>
      </c>
      <c r="G3" s="33">
        <v>20</v>
      </c>
      <c r="H3" s="33">
        <v>20</v>
      </c>
      <c r="I3" s="33">
        <v>20</v>
      </c>
      <c r="J3" s="33">
        <v>20</v>
      </c>
      <c r="K3" s="33">
        <v>20</v>
      </c>
      <c r="L3" s="33">
        <v>20</v>
      </c>
      <c r="M3" s="33">
        <v>20</v>
      </c>
      <c r="N3" s="50">
        <f>SUM(B3:M3)</f>
        <v>240</v>
      </c>
    </row>
    <row r="4" spans="1:15" x14ac:dyDescent="0.3">
      <c r="A4" t="s">
        <v>31</v>
      </c>
      <c r="B4" s="33">
        <v>31</v>
      </c>
      <c r="C4" s="33">
        <v>32</v>
      </c>
      <c r="D4" s="33">
        <v>32</v>
      </c>
      <c r="E4" s="33">
        <v>31</v>
      </c>
      <c r="F4" s="33">
        <v>32</v>
      </c>
      <c r="G4" s="33">
        <v>33</v>
      </c>
      <c r="H4" s="33">
        <v>30</v>
      </c>
      <c r="I4" s="33">
        <v>31</v>
      </c>
      <c r="J4" s="33">
        <v>32</v>
      </c>
      <c r="K4" s="33">
        <v>33</v>
      </c>
      <c r="L4" s="33">
        <v>30</v>
      </c>
      <c r="M4" s="33">
        <v>30</v>
      </c>
      <c r="N4" s="50">
        <f t="shared" ref="N4:N13" si="0">SUM(B4:M4)</f>
        <v>377</v>
      </c>
    </row>
    <row r="5" spans="1:15" x14ac:dyDescent="0.3">
      <c r="A5" t="s">
        <v>132</v>
      </c>
      <c r="B5" s="33">
        <v>0</v>
      </c>
      <c r="C5" s="33">
        <v>0</v>
      </c>
      <c r="D5" s="33">
        <v>0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f t="shared" si="0"/>
        <v>0</v>
      </c>
    </row>
    <row r="6" spans="1:15" x14ac:dyDescent="0.3">
      <c r="A6" t="s">
        <v>133</v>
      </c>
      <c r="B6" s="33">
        <v>35</v>
      </c>
      <c r="C6" s="33">
        <v>35</v>
      </c>
      <c r="D6" s="33">
        <v>35</v>
      </c>
      <c r="E6" s="33">
        <v>35</v>
      </c>
      <c r="F6" s="33">
        <v>35</v>
      </c>
      <c r="G6" s="33">
        <v>35</v>
      </c>
      <c r="H6" s="33">
        <v>35</v>
      </c>
      <c r="I6" s="33">
        <v>35</v>
      </c>
      <c r="J6" s="33">
        <v>35</v>
      </c>
      <c r="K6" s="33">
        <v>35</v>
      </c>
      <c r="L6" s="33">
        <v>35</v>
      </c>
      <c r="M6" s="33">
        <v>35</v>
      </c>
      <c r="N6" s="50">
        <f t="shared" si="0"/>
        <v>420</v>
      </c>
    </row>
    <row r="7" spans="1:15" x14ac:dyDescent="0.3">
      <c r="A7" t="s">
        <v>134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50">
        <f t="shared" si="0"/>
        <v>0</v>
      </c>
    </row>
    <row r="8" spans="1:15" x14ac:dyDescent="0.3">
      <c r="A8" t="s">
        <v>135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50">
        <f t="shared" si="0"/>
        <v>0</v>
      </c>
    </row>
    <row r="9" spans="1:15" x14ac:dyDescent="0.3">
      <c r="A9" t="s">
        <v>136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50">
        <f t="shared" si="0"/>
        <v>0</v>
      </c>
    </row>
    <row r="10" spans="1:15" x14ac:dyDescent="0.3">
      <c r="A10" t="s">
        <v>137</v>
      </c>
      <c r="B10" s="33">
        <v>690</v>
      </c>
      <c r="C10" s="33">
        <v>720</v>
      </c>
      <c r="D10" s="33">
        <v>510</v>
      </c>
      <c r="E10" s="33">
        <v>1200</v>
      </c>
      <c r="F10" s="33">
        <v>300</v>
      </c>
      <c r="G10" s="33">
        <v>250</v>
      </c>
      <c r="H10" s="33">
        <v>170</v>
      </c>
      <c r="I10" s="33">
        <v>15</v>
      </c>
      <c r="J10" s="33">
        <v>250</v>
      </c>
      <c r="K10" s="33">
        <v>520</v>
      </c>
      <c r="L10" s="33">
        <v>550</v>
      </c>
      <c r="M10" s="33">
        <v>1200</v>
      </c>
      <c r="N10" s="50">
        <f t="shared" si="0"/>
        <v>6375</v>
      </c>
    </row>
    <row r="11" spans="1:15" x14ac:dyDescent="0.3">
      <c r="A11" t="s">
        <v>138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50">
        <f t="shared" si="0"/>
        <v>0</v>
      </c>
    </row>
    <row r="12" spans="1:15" x14ac:dyDescent="0.3">
      <c r="A12" t="s">
        <v>139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50">
        <f t="shared" si="0"/>
        <v>0</v>
      </c>
    </row>
    <row r="13" spans="1:15" x14ac:dyDescent="0.3">
      <c r="A13" t="s">
        <v>140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50">
        <f t="shared" si="0"/>
        <v>0</v>
      </c>
    </row>
    <row r="14" spans="1:15" x14ac:dyDescent="0.3">
      <c r="A14" s="63" t="s">
        <v>131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</row>
    <row r="15" spans="1:15" x14ac:dyDescent="0.3">
      <c r="A15" s="51" t="s">
        <v>141</v>
      </c>
      <c r="B15" s="68"/>
    </row>
    <row r="16" spans="1:15" x14ac:dyDescent="0.3">
      <c r="A16" t="s">
        <v>28</v>
      </c>
      <c r="B16" s="62">
        <v>797</v>
      </c>
      <c r="C16" s="62">
        <v>797</v>
      </c>
      <c r="D16" s="62">
        <v>797</v>
      </c>
      <c r="E16" s="62">
        <v>797</v>
      </c>
      <c r="F16" s="62">
        <v>797</v>
      </c>
      <c r="G16" s="62">
        <v>797</v>
      </c>
      <c r="H16" s="62">
        <v>797</v>
      </c>
      <c r="I16" s="62">
        <v>797</v>
      </c>
      <c r="J16" s="62">
        <v>797</v>
      </c>
      <c r="K16" s="62">
        <v>797</v>
      </c>
      <c r="L16" s="62">
        <v>797</v>
      </c>
      <c r="M16" s="62">
        <v>797</v>
      </c>
      <c r="N16" s="61"/>
      <c r="O16" s="68"/>
    </row>
    <row r="17" spans="1:14" x14ac:dyDescent="0.3">
      <c r="A17" t="s">
        <v>39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</row>
    <row r="18" spans="1:14" x14ac:dyDescent="0.3">
      <c r="B18" s="68"/>
    </row>
    <row r="19" spans="1:14" x14ac:dyDescent="0.3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</row>
    <row r="20" spans="1:14" x14ac:dyDescent="0.3">
      <c r="B20" s="68"/>
    </row>
    <row r="21" spans="1:14" x14ac:dyDescent="0.3">
      <c r="A21" t="s">
        <v>299</v>
      </c>
      <c r="B21" t="s">
        <v>300</v>
      </c>
    </row>
    <row r="22" spans="1:14" x14ac:dyDescent="0.3">
      <c r="A22" t="s">
        <v>301</v>
      </c>
      <c r="B22" t="s">
        <v>302</v>
      </c>
    </row>
    <row r="23" spans="1:14" x14ac:dyDescent="0.3">
      <c r="A23" t="s">
        <v>315</v>
      </c>
      <c r="B23" t="s">
        <v>303</v>
      </c>
    </row>
    <row r="24" spans="1:14" x14ac:dyDescent="0.3">
      <c r="A24" t="s">
        <v>316</v>
      </c>
      <c r="B24" t="s">
        <v>317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Exercício 13</vt:lpstr>
      <vt:lpstr>Exercício 14</vt:lpstr>
      <vt:lpstr>Exercício 15</vt:lpstr>
      <vt:lpstr>Exercício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2021-09-18T16:45:09Z</dcterms:created>
  <dcterms:modified xsi:type="dcterms:W3CDTF">2025-05-31T16:27:20Z</dcterms:modified>
</cp:coreProperties>
</file>