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tera\projects\riscv_cache\source_git\Documents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3" i="1"/>
  <c r="G20" i="1"/>
  <c r="G19" i="1"/>
  <c r="I14" i="1" l="1"/>
  <c r="I13" i="1"/>
  <c r="I12" i="1"/>
  <c r="K6" i="1"/>
  <c r="J6" i="1"/>
  <c r="I6" i="1"/>
  <c r="H13" i="1" l="1"/>
  <c r="H14" i="1"/>
</calcChain>
</file>

<file path=xl/sharedStrings.xml><?xml version="1.0" encoding="utf-8"?>
<sst xmlns="http://schemas.openxmlformats.org/spreadsheetml/2006/main" count="42" uniqueCount="32">
  <si>
    <t>Access number</t>
  </si>
  <si>
    <t>Miss number</t>
  </si>
  <si>
    <t>Miss rate (%)</t>
  </si>
  <si>
    <t>I-cache</t>
  </si>
  <si>
    <t>D-cache</t>
  </si>
  <si>
    <t>L2 cache</t>
  </si>
  <si>
    <t>AMAT</t>
  </si>
  <si>
    <t>CPI</t>
  </si>
  <si>
    <t>Assumtion</t>
  </si>
  <si>
    <t>H1</t>
  </si>
  <si>
    <t>Variable</t>
  </si>
  <si>
    <t>Desciption</t>
  </si>
  <si>
    <t>Value</t>
  </si>
  <si>
    <t>T1</t>
  </si>
  <si>
    <t>H2</t>
  </si>
  <si>
    <t>T2</t>
  </si>
  <si>
    <t>Tmem</t>
  </si>
  <si>
    <t>hit rate of L1 cache</t>
  </si>
  <si>
    <t>access time of L1 cache</t>
  </si>
  <si>
    <t>hit rate of L2 cache</t>
  </si>
  <si>
    <t>access time of L2 cache</t>
  </si>
  <si>
    <t>access time of main memory</t>
  </si>
  <si>
    <t>Dependent</t>
  </si>
  <si>
    <t>ns</t>
  </si>
  <si>
    <t>Cycle duration</t>
  </si>
  <si>
    <t>No cache</t>
  </si>
  <si>
    <t>One level cache</t>
  </si>
  <si>
    <t>Two level cache</t>
  </si>
  <si>
    <t>Two level cache (have unified victim cache)</t>
  </si>
  <si>
    <t>Two level cache (have separate victim cache)</t>
  </si>
  <si>
    <t>Time execute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</si>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</sst>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10" fontId="0" fillId="0" borderId="1" xfId="0" applyNumberFormat="1" applyBorder="1"/>
    <xf numFmtId="0" fontId="1" fillId="0" borderId="0" xfId="0" applyFont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11" borderId="0" xfId="0" applyFill="1"/>
    <xf numFmtId="0" fontId="0" fillId="7" borderId="0" xfId="0" applyFill="1"/>
    <xf numFmtId="0" fontId="0" fillId="9" borderId="1" xfId="0" applyFill="1" applyBorder="1"/>
    <xf numFmtId="164" fontId="0" fillId="2" borderId="1" xfId="0" applyNumberFormat="1" applyFill="1" applyBorder="1"/>
    <xf numFmtId="164" fontId="0" fillId="11" borderId="1" xfId="0" applyNumberFormat="1" applyFill="1" applyBorder="1"/>
    <xf numFmtId="164" fontId="0" fillId="7" borderId="1" xfId="0" applyNumberFormat="1" applyFill="1" applyBorder="1"/>
    <xf numFmtId="164" fontId="0" fillId="9" borderId="1" xfId="0" applyNumberFormat="1" applyFill="1" applyBorder="1"/>
    <xf numFmtId="10" fontId="0" fillId="0" borderId="0" xfId="0" applyNumberFormat="1"/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1"/>
  <sheetViews>
    <sheetView tabSelected="1" topLeftCell="B4" workbookViewId="0">
      <selection activeCell="L15" sqref="L15"/>
    </sheetView>
  </sheetViews>
  <sheetFormatPr defaultRowHeight="13.8" x14ac:dyDescent="0.25"/>
  <cols>
    <col min="3" max="3" width="6.69921875" bestFit="1" customWidth="1"/>
    <col min="4" max="4" width="7.59765625" bestFit="1" customWidth="1"/>
    <col min="5" max="5" width="8.19921875" bestFit="1" customWidth="1"/>
    <col min="6" max="6" width="6.69921875" bestFit="1" customWidth="1"/>
    <col min="7" max="8" width="8.19921875" bestFit="1" customWidth="1"/>
    <col min="9" max="9" width="7.3984375" bestFit="1" customWidth="1"/>
    <col min="10" max="10" width="7.59765625" bestFit="1" customWidth="1"/>
    <col min="11" max="11" width="8.19921875" bestFit="1" customWidth="1"/>
    <col min="15" max="15" width="12.3984375" bestFit="1" customWidth="1"/>
    <col min="16" max="16" width="23.69921875" bestFit="1" customWidth="1"/>
    <col min="17" max="17" width="9.69921875" bestFit="1" customWidth="1"/>
  </cols>
  <sheetData>
    <row r="2" spans="3:18" x14ac:dyDescent="0.25">
      <c r="O2" s="6" t="s">
        <v>8</v>
      </c>
    </row>
    <row r="3" spans="3:18" x14ac:dyDescent="0.25">
      <c r="O3" s="8" t="s">
        <v>10</v>
      </c>
      <c r="P3" s="8" t="s">
        <v>11</v>
      </c>
      <c r="Q3" s="8" t="s">
        <v>12</v>
      </c>
    </row>
    <row r="4" spans="3:18" x14ac:dyDescent="0.25">
      <c r="C4" s="24" t="s">
        <v>0</v>
      </c>
      <c r="D4" s="24"/>
      <c r="E4" s="24"/>
      <c r="F4" s="24" t="s">
        <v>1</v>
      </c>
      <c r="G4" s="24"/>
      <c r="H4" s="24"/>
      <c r="I4" s="24" t="s">
        <v>2</v>
      </c>
      <c r="J4" s="24"/>
      <c r="K4" s="24"/>
      <c r="O4" t="s">
        <v>9</v>
      </c>
      <c r="P4" t="s">
        <v>17</v>
      </c>
      <c r="Q4" t="s">
        <v>22</v>
      </c>
    </row>
    <row r="5" spans="3:18" x14ac:dyDescent="0.25">
      <c r="C5" s="2" t="s">
        <v>3</v>
      </c>
      <c r="D5" s="3" t="s">
        <v>4</v>
      </c>
      <c r="E5" s="4" t="s">
        <v>5</v>
      </c>
      <c r="F5" s="2" t="s">
        <v>3</v>
      </c>
      <c r="G5" s="3" t="s">
        <v>4</v>
      </c>
      <c r="H5" s="4" t="s">
        <v>5</v>
      </c>
      <c r="I5" s="2" t="s">
        <v>3</v>
      </c>
      <c r="J5" s="3" t="s">
        <v>4</v>
      </c>
      <c r="K5" s="4" t="s">
        <v>5</v>
      </c>
      <c r="O5" t="s">
        <v>13</v>
      </c>
      <c r="P5" t="s">
        <v>18</v>
      </c>
      <c r="Q5">
        <v>1</v>
      </c>
      <c r="R5" s="9" t="s">
        <v>23</v>
      </c>
    </row>
    <row r="6" spans="3:18" x14ac:dyDescent="0.25">
      <c r="C6" s="1">
        <v>59558</v>
      </c>
      <c r="D6" s="1">
        <v>41546</v>
      </c>
      <c r="E6" s="1">
        <v>37</v>
      </c>
      <c r="F6" s="1">
        <v>33</v>
      </c>
      <c r="G6" s="1">
        <v>20</v>
      </c>
      <c r="H6" s="1">
        <v>37</v>
      </c>
      <c r="I6" s="5">
        <f>F6/C6</f>
        <v>5.5408173545115689E-4</v>
      </c>
      <c r="J6" s="5">
        <f>G6/D6</f>
        <v>4.8139411736388581E-4</v>
      </c>
      <c r="K6" s="5">
        <f>H6/E6</f>
        <v>1</v>
      </c>
      <c r="O6" t="s">
        <v>14</v>
      </c>
      <c r="P6" t="s">
        <v>19</v>
      </c>
      <c r="Q6" t="s">
        <v>22</v>
      </c>
      <c r="R6" s="9"/>
    </row>
    <row r="7" spans="3:18" x14ac:dyDescent="0.25">
      <c r="O7" t="s">
        <v>15</v>
      </c>
      <c r="P7" t="s">
        <v>20</v>
      </c>
      <c r="Q7">
        <v>10</v>
      </c>
      <c r="R7" s="9" t="s">
        <v>23</v>
      </c>
    </row>
    <row r="8" spans="3:18" x14ac:dyDescent="0.25">
      <c r="O8" t="s">
        <v>16</v>
      </c>
      <c r="P8" t="s">
        <v>21</v>
      </c>
      <c r="Q8">
        <v>100</v>
      </c>
      <c r="R8" s="9" t="s">
        <v>23</v>
      </c>
    </row>
    <row r="9" spans="3:18" x14ac:dyDescent="0.25">
      <c r="O9" t="s">
        <v>24</v>
      </c>
      <c r="Q9">
        <v>2</v>
      </c>
      <c r="R9" s="9" t="s">
        <v>23</v>
      </c>
    </row>
    <row r="11" spans="3:18" x14ac:dyDescent="0.25">
      <c r="H11" s="8" t="s">
        <v>6</v>
      </c>
      <c r="I11" s="8" t="s">
        <v>7</v>
      </c>
      <c r="K11" s="8" t="s">
        <v>30</v>
      </c>
      <c r="L11" s="8"/>
    </row>
    <row r="12" spans="3:18" x14ac:dyDescent="0.25">
      <c r="C12" s="7" t="s">
        <v>25</v>
      </c>
      <c r="D12" s="7"/>
      <c r="E12" s="7"/>
      <c r="F12" s="7"/>
      <c r="G12" s="7"/>
      <c r="H12" s="14">
        <v>100</v>
      </c>
      <c r="I12" s="18">
        <f>($K$12/$Q$9+($C$6+$D$6)*$Q$8/2)/$C$6</f>
        <v>86.177155042143795</v>
      </c>
      <c r="K12">
        <v>154678</v>
      </c>
    </row>
    <row r="13" spans="3:18" x14ac:dyDescent="0.25">
      <c r="C13" s="10" t="s">
        <v>26</v>
      </c>
      <c r="D13" s="10"/>
      <c r="E13" s="10"/>
      <c r="F13" s="10"/>
      <c r="G13" s="10"/>
      <c r="H13" s="15">
        <f>(1-$I$6)*$Q$5+$I$6*$Q$8+(1-$J$6)*$Q$5+$J$6*$Q$8</f>
        <v>2.1025121094286892</v>
      </c>
      <c r="I13" s="18">
        <f>($K$13/$Q$9+($G$6+$F$6)*$Q$8/2)/$C$6</f>
        <v>2.0426475032741194</v>
      </c>
      <c r="K13">
        <v>238012</v>
      </c>
      <c r="L13">
        <f>K14*G20</f>
        <v>201868.827630113</v>
      </c>
    </row>
    <row r="14" spans="3:18" x14ac:dyDescent="0.25">
      <c r="C14" s="11" t="s">
        <v>27</v>
      </c>
      <c r="D14" s="11"/>
      <c r="E14" s="11"/>
      <c r="F14" s="11"/>
      <c r="G14" s="11"/>
      <c r="H14" s="15">
        <f>(1-$I$6)*$Q$5+$I$6*((1-$K$6)*$Q$7+$K$6*$Q$8)+(1-$J$6)*$Q$5+$J$6*((1-$K$6)*$Q$7+$K$6*$Q$8)</f>
        <v>2.1025121094286892</v>
      </c>
      <c r="I14" s="18">
        <f>($K$14/$Q$9+($G$6+$F$6)*$Q$7/2+$H$6*$Q$8/$Q$9)/$C$6</f>
        <v>2.0355032069579235</v>
      </c>
      <c r="K14">
        <v>238231</v>
      </c>
      <c r="L14">
        <f>K14-30</f>
        <v>238201</v>
      </c>
    </row>
    <row r="15" spans="3:18" x14ac:dyDescent="0.25">
      <c r="C15" s="12" t="s">
        <v>28</v>
      </c>
      <c r="D15" s="12"/>
      <c r="E15" s="12"/>
      <c r="F15" s="12"/>
      <c r="G15" s="12"/>
      <c r="H15" s="16"/>
      <c r="I15" s="18"/>
    </row>
    <row r="16" spans="3:18" x14ac:dyDescent="0.25">
      <c r="C16" s="13" t="s">
        <v>29</v>
      </c>
      <c r="D16" s="13"/>
      <c r="E16" s="13"/>
      <c r="F16" s="13"/>
      <c r="G16" s="13"/>
      <c r="H16" s="17"/>
      <c r="I16" s="18"/>
    </row>
    <row r="19" spans="4:12" x14ac:dyDescent="0.25">
      <c r="G19">
        <f>2773/4925</f>
        <v>0.56304568527918786</v>
      </c>
      <c r="H19" s="19"/>
    </row>
    <row r="20" spans="4:12" x14ac:dyDescent="0.25">
      <c r="G20">
        <f>5324/6283</f>
        <v>0.84736590800572975</v>
      </c>
    </row>
    <row r="28" spans="4:12" ht="14.4" thickBot="1" x14ac:dyDescent="0.3"/>
    <row r="29" spans="4:12" ht="14.4" thickBot="1" x14ac:dyDescent="0.3">
      <c r="D29" s="20"/>
      <c r="E29" s="21"/>
      <c r="F29" s="21"/>
      <c r="G29" s="21"/>
      <c r="H29" s="21"/>
      <c r="I29" s="21"/>
      <c r="J29" s="23"/>
      <c r="K29" s="23"/>
      <c r="L29" s="23"/>
    </row>
    <row r="30" spans="4:12" ht="14.4" thickBot="1" x14ac:dyDescent="0.3">
      <c r="D30" s="20"/>
      <c r="E30" s="21"/>
      <c r="F30" s="22"/>
    </row>
    <row r="31" spans="4:12" x14ac:dyDescent="0.25">
      <c r="E31" t="s">
        <v>31</v>
      </c>
    </row>
  </sheetData>
  <mergeCells count="3">
    <mergeCell ref="C4:E4"/>
    <mergeCell ref="F4:H4"/>
    <mergeCell ref="I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Stork</dc:creator>
  <cp:lastModifiedBy>Stork</cp:lastModifiedBy>
  <dcterms:created xsi:type="dcterms:W3CDTF">2025-03-22T11:05:20Z</dcterms:created>
  <dcterms:modified xsi:type="dcterms:W3CDTF">2025-03-30T16:29:57Z</dcterms:modified>
</cp:coreProperties>
</file>