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tests\"/>
    </mc:Choice>
  </mc:AlternateContent>
  <xr:revisionPtr revIDLastSave="0" documentId="13_ncr:1_{97A66A2A-7BE7-401D-8CEB-86A4E94DB853}" xr6:coauthVersionLast="47" xr6:coauthVersionMax="47" xr10:uidLastSave="{00000000-0000-0000-0000-000000000000}"/>
  <bookViews>
    <workbookView xWindow="28690" yWindow="-110" windowWidth="29020" windowHeight="15820" firstSheet="1" activeTab="2" xr2:uid="{1FF0D0CD-0DEF-4A06-8C4A-EBD387622EDD}"/>
  </bookViews>
  <sheets>
    <sheet name="constant_vol_surface" sheetId="2" r:id="rId1"/>
    <sheet name="vol_surface" sheetId="1" r:id="rId2"/>
    <sheet name="extreme_vols" sheetId="4" r:id="rId3"/>
    <sheet name="bootstrapped_vol_surface" sheetId="3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4" l="1"/>
  <c r="A6" i="4"/>
  <c r="A5" i="4"/>
  <c r="A4" i="4"/>
  <c r="A3" i="4"/>
  <c r="H7" i="3"/>
  <c r="H5" i="3"/>
  <c r="H4" i="3"/>
  <c r="H3" i="3"/>
  <c r="J7" i="3"/>
  <c r="J6" i="3"/>
  <c r="J5" i="3"/>
  <c r="J4" i="3"/>
  <c r="J3" i="3"/>
  <c r="J2" i="3"/>
  <c r="J8" i="3"/>
  <c r="J9" i="3"/>
  <c r="J10" i="3"/>
  <c r="J11" i="3"/>
  <c r="J12" i="3"/>
  <c r="J13" i="3"/>
  <c r="B2" i="3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A3" i="3"/>
  <c r="A4" i="3"/>
  <c r="A5" i="3"/>
  <c r="A6" i="3"/>
  <c r="A7" i="3"/>
  <c r="A8" i="3"/>
  <c r="A9" i="3"/>
  <c r="A10" i="3"/>
  <c r="A11" i="3"/>
  <c r="A12" i="3"/>
  <c r="A13" i="3"/>
  <c r="A2" i="3"/>
  <c r="H2" i="3"/>
  <c r="D2" i="3"/>
  <c r="G2" i="3" s="1"/>
  <c r="E7" i="3" l="1"/>
  <c r="E11" i="3"/>
  <c r="E9" i="3"/>
  <c r="E2" i="3"/>
  <c r="E4" i="3"/>
  <c r="E6" i="3"/>
  <c r="E8" i="3"/>
  <c r="E10" i="3"/>
  <c r="E12" i="3"/>
  <c r="E3" i="3"/>
  <c r="G3" i="3"/>
  <c r="E5" i="3"/>
  <c r="E13" i="3"/>
  <c r="G4" i="3" l="1"/>
  <c r="G5" i="3" l="1"/>
  <c r="G6" i="3" l="1"/>
  <c r="H6" i="3" s="1"/>
  <c r="G7" i="3" l="1"/>
  <c r="G8" i="3" l="1"/>
  <c r="H8" i="3" s="1"/>
  <c r="G9" i="3" l="1"/>
  <c r="H9" i="3" s="1"/>
  <c r="G10" i="3" l="1"/>
  <c r="H10" i="3" s="1"/>
  <c r="G11" i="3" l="1"/>
  <c r="H11" i="3" s="1"/>
  <c r="G12" i="3" l="1"/>
  <c r="H12" i="3" s="1"/>
  <c r="A7" i="2"/>
  <c r="A6" i="2"/>
  <c r="A5" i="2"/>
  <c r="A4" i="2"/>
  <c r="A3" i="2"/>
  <c r="A7" i="1"/>
  <c r="A6" i="1"/>
  <c r="A5" i="1"/>
  <c r="A4" i="1"/>
  <c r="A3" i="1"/>
  <c r="G13" i="3" l="1"/>
  <c r="H13" i="3" s="1"/>
</calcChain>
</file>

<file path=xl/sharedStrings.xml><?xml version="1.0" encoding="utf-8"?>
<sst xmlns="http://schemas.openxmlformats.org/spreadsheetml/2006/main" count="13" uniqueCount="7">
  <si>
    <t>Tenors</t>
  </si>
  <si>
    <t>Quotes</t>
  </si>
  <si>
    <t>Scaled Vol</t>
  </si>
  <si>
    <t>Time-Independent Variances</t>
  </si>
  <si>
    <t>Check</t>
  </si>
  <si>
    <t>Bootstrapped Time-Dependent Vols</t>
  </si>
  <si>
    <t>Time-Dependent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</si>
</sst>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#,##0.000000"/>
    <numFmt numFmtId="167" formatCode="0.000000"/>
    <numFmt numFmtId="168" formatCode="0.000000000"/>
    <numFmt numFmtId="169" formatCode="#,##0.0000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7" xfId="0" applyFont="1" applyFill="1" applyBorder="1"/>
    <xf numFmtId="0" fontId="1" fillId="2" borderId="8" xfId="0" applyFont="1" applyFill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workbookViewId="0">
      <selection activeCell="I7" sqref="I7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40</v>
      </c>
    </row>
    <row r="3" spans="1:2" x14ac:dyDescent="0.35">
      <c r="A3" s="6">
        <f>1/12</f>
        <v>8.3333333333333329E-2</v>
      </c>
      <c r="B3" s="4">
        <v>40</v>
      </c>
    </row>
    <row r="4" spans="1:2" x14ac:dyDescent="0.35">
      <c r="A4" s="6">
        <f>2/12</f>
        <v>0.16666666666666666</v>
      </c>
      <c r="B4" s="4">
        <v>40</v>
      </c>
    </row>
    <row r="5" spans="1:2" x14ac:dyDescent="0.35">
      <c r="A5" s="6">
        <f>3/12</f>
        <v>0.25</v>
      </c>
      <c r="B5" s="4">
        <v>40</v>
      </c>
    </row>
    <row r="6" spans="1:2" x14ac:dyDescent="0.35">
      <c r="A6" s="6">
        <f>6/12</f>
        <v>0.5</v>
      </c>
      <c r="B6" s="4">
        <v>40</v>
      </c>
    </row>
    <row r="7" spans="1:2" x14ac:dyDescent="0.35">
      <c r="A7" s="6">
        <f>9/12</f>
        <v>0.75</v>
      </c>
      <c r="B7" s="4">
        <v>40</v>
      </c>
    </row>
    <row r="8" spans="1:2" x14ac:dyDescent="0.35">
      <c r="A8" s="6">
        <v>1</v>
      </c>
      <c r="B8" s="4">
        <v>40</v>
      </c>
    </row>
    <row r="9" spans="1:2" x14ac:dyDescent="0.35">
      <c r="A9" s="6">
        <v>2</v>
      </c>
      <c r="B9" s="4">
        <v>40</v>
      </c>
    </row>
    <row r="10" spans="1:2" x14ac:dyDescent="0.35">
      <c r="A10" s="6">
        <v>3</v>
      </c>
      <c r="B10" s="4">
        <v>40</v>
      </c>
    </row>
    <row r="11" spans="1:2" x14ac:dyDescent="0.35">
      <c r="A11" s="6">
        <v>5</v>
      </c>
      <c r="B11" s="4">
        <v>40</v>
      </c>
    </row>
    <row r="12" spans="1:2" x14ac:dyDescent="0.35">
      <c r="A12" s="6">
        <v>7</v>
      </c>
      <c r="B12" s="4">
        <v>40</v>
      </c>
    </row>
    <row r="13" spans="1:2" ht="15" thickBot="1" x14ac:dyDescent="0.4">
      <c r="A13" s="7">
        <v>10</v>
      </c>
      <c r="B13" s="5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4.5" x14ac:dyDescent="0.35"/>
  <cols>
    <col min="1" max="1" width="10.453125" customWidth="1"/>
    <col min="2" max="2" width="9.54296875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 s="6">
        <v>0</v>
      </c>
      <c r="B2" s="4">
        <v>12.775</v>
      </c>
    </row>
    <row r="3" spans="1:3" x14ac:dyDescent="0.35">
      <c r="A3" s="6">
        <f>1/12</f>
        <v>8.3333333333333329E-2</v>
      </c>
      <c r="B3" s="4">
        <v>13.574999999999999</v>
      </c>
      <c r="C3" s="1"/>
    </row>
    <row r="4" spans="1:3" x14ac:dyDescent="0.35">
      <c r="A4" s="6">
        <f>2/12</f>
        <v>0.16666666666666666</v>
      </c>
      <c r="B4" s="4">
        <v>14.275</v>
      </c>
      <c r="C4" s="1"/>
    </row>
    <row r="5" spans="1:3" x14ac:dyDescent="0.35">
      <c r="A5" s="6">
        <f>3/12</f>
        <v>0.25</v>
      </c>
      <c r="B5" s="4">
        <v>14.55</v>
      </c>
      <c r="C5" s="1"/>
    </row>
    <row r="6" spans="1:3" x14ac:dyDescent="0.35">
      <c r="A6" s="6">
        <f>6/12</f>
        <v>0.5</v>
      </c>
      <c r="B6" s="4">
        <v>14.9</v>
      </c>
      <c r="C6" s="1"/>
    </row>
    <row r="7" spans="1:3" x14ac:dyDescent="0.35">
      <c r="A7" s="6">
        <f>9/12</f>
        <v>0.75</v>
      </c>
      <c r="B7" s="4">
        <v>15.1</v>
      </c>
      <c r="C7" s="1"/>
    </row>
    <row r="8" spans="1:3" x14ac:dyDescent="0.35">
      <c r="A8" s="6">
        <v>1</v>
      </c>
      <c r="B8" s="4">
        <v>15.4</v>
      </c>
      <c r="C8" s="1"/>
    </row>
    <row r="9" spans="1:3" x14ac:dyDescent="0.35">
      <c r="A9" s="6">
        <v>2</v>
      </c>
      <c r="B9" s="4">
        <v>15.45</v>
      </c>
      <c r="C9" s="1"/>
    </row>
    <row r="10" spans="1:3" x14ac:dyDescent="0.35">
      <c r="A10" s="6">
        <v>3</v>
      </c>
      <c r="B10" s="4">
        <v>15.885</v>
      </c>
      <c r="C10" s="1"/>
    </row>
    <row r="11" spans="1:3" x14ac:dyDescent="0.35">
      <c r="A11" s="6">
        <v>5</v>
      </c>
      <c r="B11" s="4">
        <v>15.945</v>
      </c>
      <c r="C11" s="1"/>
    </row>
    <row r="12" spans="1:3" x14ac:dyDescent="0.35">
      <c r="A12" s="6">
        <v>7</v>
      </c>
      <c r="B12" s="4">
        <v>15.12</v>
      </c>
      <c r="C12" s="1"/>
    </row>
    <row r="13" spans="1:3" ht="15" thickBot="1" x14ac:dyDescent="0.4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49A6-92C7-4ED9-9062-500112FB2D06}">
  <dimension ref="A1:B13"/>
  <sheetViews>
    <sheetView tabSelected="1" workbookViewId="0">
      <selection activeCell="H9" sqref="H9"/>
    </sheetView>
  </sheetViews>
  <sheetFormatPr defaultRowHeight="14.5" x14ac:dyDescent="0.35"/>
  <sheetData>
    <row r="1" spans="1:2" x14ac:dyDescent="0.35">
      <c r="A1" s="2" t="s">
        <v>0</v>
      </c>
      <c r="B1" s="3" t="s">
        <v>1</v>
      </c>
    </row>
    <row r="2" spans="1:2" x14ac:dyDescent="0.35">
      <c r="A2" s="6">
        <v>0</v>
      </c>
      <c r="B2" s="4">
        <v>10</v>
      </c>
    </row>
    <row r="3" spans="1:2" x14ac:dyDescent="0.35">
      <c r="A3" s="6">
        <f>1/12</f>
        <v>8.3333333333333329E-2</v>
      </c>
      <c r="B3" s="4">
        <v>12.333</v>
      </c>
    </row>
    <row r="4" spans="1:2" x14ac:dyDescent="0.35">
      <c r="A4" s="6">
        <f>2/12</f>
        <v>0.16666666666666666</v>
      </c>
      <c r="B4" s="4">
        <v>14.154</v>
      </c>
    </row>
    <row r="5" spans="1:2" x14ac:dyDescent="0.35">
      <c r="A5" s="6">
        <f>3/12</f>
        <v>0.25</v>
      </c>
      <c r="B5" s="4">
        <v>15</v>
      </c>
    </row>
    <row r="6" spans="1:2" x14ac:dyDescent="0.35">
      <c r="A6" s="6">
        <f>6/12</f>
        <v>0.5</v>
      </c>
      <c r="B6" s="4">
        <v>20</v>
      </c>
    </row>
    <row r="7" spans="1:2" x14ac:dyDescent="0.35">
      <c r="A7" s="6">
        <f>9/12</f>
        <v>0.75</v>
      </c>
      <c r="B7" s="4">
        <v>25</v>
      </c>
    </row>
    <row r="8" spans="1:2" x14ac:dyDescent="0.35">
      <c r="A8" s="6">
        <v>1</v>
      </c>
      <c r="B8" s="4">
        <v>30</v>
      </c>
    </row>
    <row r="9" spans="1:2" x14ac:dyDescent="0.35">
      <c r="A9" s="6">
        <v>2</v>
      </c>
      <c r="B9" s="4">
        <v>35</v>
      </c>
    </row>
    <row r="10" spans="1:2" x14ac:dyDescent="0.35">
      <c r="A10" s="6">
        <v>3</v>
      </c>
      <c r="B10" s="4">
        <v>40</v>
      </c>
    </row>
    <row r="11" spans="1:2" x14ac:dyDescent="0.35">
      <c r="A11" s="6">
        <v>5</v>
      </c>
      <c r="B11" s="4">
        <v>50</v>
      </c>
    </row>
    <row r="12" spans="1:2" x14ac:dyDescent="0.35">
      <c r="A12" s="6">
        <v>7</v>
      </c>
      <c r="B12" s="4">
        <v>70</v>
      </c>
    </row>
    <row r="13" spans="1:2" ht="15" thickBot="1" x14ac:dyDescent="0.4">
      <c r="A13" s="7">
        <v>10</v>
      </c>
      <c r="B13" s="5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99B5-D9A9-46C7-8E7B-1F73FD69AC9C}">
  <dimension ref="A1:J13"/>
  <sheetViews>
    <sheetView workbookViewId="0">
      <selection activeCell="H4" sqref="H4"/>
    </sheetView>
  </sheetViews>
  <sheetFormatPr defaultRowHeight="14.5" x14ac:dyDescent="0.35"/>
  <cols>
    <col min="4" max="4" width="10.1796875" bestFit="1" customWidth="1"/>
    <col min="5" max="5" width="27" bestFit="1" customWidth="1"/>
    <col min="7" max="7" width="33.54296875" bestFit="1" customWidth="1"/>
    <col min="8" max="8" width="25.7265625" bestFit="1" customWidth="1"/>
    <col min="10" max="10" width="11.54296875" bestFit="1" customWidth="1"/>
  </cols>
  <sheetData>
    <row r="1" spans="1:10" ht="15" thickBot="1" x14ac:dyDescent="0.4">
      <c r="A1" s="13" t="s">
        <v>0</v>
      </c>
      <c r="B1" s="14" t="s">
        <v>1</v>
      </c>
      <c r="D1" s="8" t="s">
        <v>2</v>
      </c>
      <c r="E1" s="8" t="s">
        <v>3</v>
      </c>
      <c r="G1" s="8" t="s">
        <v>5</v>
      </c>
      <c r="H1" s="8" t="s">
        <v>6</v>
      </c>
      <c r="J1" s="8" t="s">
        <v>4</v>
      </c>
    </row>
    <row r="2" spans="1:10" x14ac:dyDescent="0.35">
      <c r="A2" s="15">
        <f>vol_surface!A2</f>
        <v>0</v>
      </c>
      <c r="B2" s="16">
        <f>vol_surface!B2</f>
        <v>12.775</v>
      </c>
      <c r="D2" s="9">
        <f>B2/100</f>
        <v>0.12775</v>
      </c>
      <c r="E2" s="10">
        <f t="shared" ref="E2:E13" si="0">(D2^2)*A2</f>
        <v>0</v>
      </c>
      <c r="G2" s="12">
        <f>D2</f>
        <v>0.12775</v>
      </c>
      <c r="H2" s="11">
        <f>0</f>
        <v>0</v>
      </c>
      <c r="J2" s="11">
        <f t="shared" ref="J2:J7" si="1">E2-H2</f>
        <v>0</v>
      </c>
    </row>
    <row r="3" spans="1:10" x14ac:dyDescent="0.35">
      <c r="A3" s="6">
        <f>vol_surface!A3</f>
        <v>8.3333333333333329E-2</v>
      </c>
      <c r="B3" s="17">
        <f>vol_surface!B3</f>
        <v>13.574999999999999</v>
      </c>
      <c r="D3" s="9">
        <f t="shared" ref="D3:D13" si="2">B3/100</f>
        <v>0.13574999999999998</v>
      </c>
      <c r="E3" s="10">
        <f t="shared" si="0"/>
        <v>1.5356718749999995E-3</v>
      </c>
      <c r="G3" s="12">
        <f t="shared" ref="G3:G13" si="3">SQRT((D3^2*A3-H2)/(A3-A2))</f>
        <v>0.13574999999999998</v>
      </c>
      <c r="H3" s="11">
        <f t="shared" ref="H3:H13" si="4">H2+(G3^2)*(A3-A2)</f>
        <v>1.5356718749999995E-3</v>
      </c>
      <c r="J3" s="11">
        <f t="shared" si="1"/>
        <v>0</v>
      </c>
    </row>
    <row r="4" spans="1:10" x14ac:dyDescent="0.35">
      <c r="A4" s="6">
        <f>vol_surface!A4</f>
        <v>0.16666666666666666</v>
      </c>
      <c r="B4" s="17">
        <f>vol_surface!B4</f>
        <v>14.275</v>
      </c>
      <c r="D4" s="9">
        <f t="shared" si="2"/>
        <v>0.14275000000000002</v>
      </c>
      <c r="E4" s="10">
        <f t="shared" si="0"/>
        <v>3.3962604166666672E-3</v>
      </c>
      <c r="G4" s="12">
        <f t="shared" si="3"/>
        <v>0.14942242970852809</v>
      </c>
      <c r="H4" s="11">
        <f t="shared" si="4"/>
        <v>3.3962604166666677E-3</v>
      </c>
      <c r="J4" s="11">
        <f t="shared" si="1"/>
        <v>0</v>
      </c>
    </row>
    <row r="5" spans="1:10" x14ac:dyDescent="0.35">
      <c r="A5" s="6">
        <f>vol_surface!A5</f>
        <v>0.25</v>
      </c>
      <c r="B5" s="17">
        <f>vol_surface!B5</f>
        <v>14.55</v>
      </c>
      <c r="D5" s="9">
        <f t="shared" si="2"/>
        <v>0.14550000000000002</v>
      </c>
      <c r="E5" s="10">
        <f t="shared" si="0"/>
        <v>5.2925625000000013E-3</v>
      </c>
      <c r="G5" s="12">
        <f t="shared" si="3"/>
        <v>0.15084967683094319</v>
      </c>
      <c r="H5" s="11">
        <f t="shared" si="4"/>
        <v>5.2925625000000013E-3</v>
      </c>
      <c r="J5" s="11">
        <f t="shared" si="1"/>
        <v>0</v>
      </c>
    </row>
    <row r="6" spans="1:10" x14ac:dyDescent="0.35">
      <c r="A6" s="6">
        <f>vol_surface!A6</f>
        <v>0.5</v>
      </c>
      <c r="B6" s="17">
        <f>vol_surface!B6</f>
        <v>14.9</v>
      </c>
      <c r="D6" s="9">
        <f t="shared" si="2"/>
        <v>0.14899999999999999</v>
      </c>
      <c r="E6" s="10">
        <f t="shared" si="0"/>
        <v>1.1100499999999999E-2</v>
      </c>
      <c r="G6" s="12">
        <f t="shared" si="3"/>
        <v>0.1524196509640407</v>
      </c>
      <c r="H6" s="11">
        <f t="shared" si="4"/>
        <v>1.1100499999999999E-2</v>
      </c>
      <c r="J6" s="11">
        <f t="shared" si="1"/>
        <v>0</v>
      </c>
    </row>
    <row r="7" spans="1:10" x14ac:dyDescent="0.35">
      <c r="A7" s="6">
        <f>vol_surface!A7</f>
        <v>0.75</v>
      </c>
      <c r="B7" s="17">
        <f>vol_surface!B7</f>
        <v>15.1</v>
      </c>
      <c r="D7" s="9">
        <f t="shared" si="2"/>
        <v>0.151</v>
      </c>
      <c r="E7" s="10">
        <f t="shared" si="0"/>
        <v>1.7100749999999998E-2</v>
      </c>
      <c r="G7" s="12">
        <f t="shared" si="3"/>
        <v>0.15492256130079954</v>
      </c>
      <c r="H7" s="11">
        <f t="shared" si="4"/>
        <v>1.7100749999999998E-2</v>
      </c>
      <c r="J7" s="11">
        <f t="shared" si="1"/>
        <v>0</v>
      </c>
    </row>
    <row r="8" spans="1:10" x14ac:dyDescent="0.35">
      <c r="A8" s="6">
        <f>vol_surface!A8</f>
        <v>1</v>
      </c>
      <c r="B8" s="17">
        <f>vol_surface!B8</f>
        <v>15.4</v>
      </c>
      <c r="D8" s="9">
        <f t="shared" si="2"/>
        <v>0.154</v>
      </c>
      <c r="E8" s="10">
        <f t="shared" si="0"/>
        <v>2.3716000000000001E-2</v>
      </c>
      <c r="G8" s="12">
        <f t="shared" si="3"/>
        <v>0.1626683743079767</v>
      </c>
      <c r="H8" s="11">
        <f t="shared" si="4"/>
        <v>2.3716000000000001E-2</v>
      </c>
      <c r="J8" s="11">
        <f t="shared" ref="J8:J13" si="5">E8-H8</f>
        <v>0</v>
      </c>
    </row>
    <row r="9" spans="1:10" x14ac:dyDescent="0.35">
      <c r="A9" s="6">
        <f>vol_surface!A9</f>
        <v>2</v>
      </c>
      <c r="B9" s="17">
        <f>vol_surface!B9</f>
        <v>15.45</v>
      </c>
      <c r="D9" s="9">
        <f t="shared" si="2"/>
        <v>0.1545</v>
      </c>
      <c r="E9" s="10">
        <f t="shared" si="0"/>
        <v>4.7740499999999998E-2</v>
      </c>
      <c r="G9" s="12">
        <f t="shared" si="3"/>
        <v>0.15499838708838229</v>
      </c>
      <c r="H9" s="11">
        <f t="shared" si="4"/>
        <v>4.7740499999999991E-2</v>
      </c>
      <c r="J9" s="11">
        <f t="shared" si="5"/>
        <v>0</v>
      </c>
    </row>
    <row r="10" spans="1:10" x14ac:dyDescent="0.35">
      <c r="A10" s="6">
        <f>vol_surface!A10</f>
        <v>3</v>
      </c>
      <c r="B10" s="17">
        <f>vol_surface!B10</f>
        <v>15.885</v>
      </c>
      <c r="D10" s="9">
        <f t="shared" si="2"/>
        <v>0.15884999999999999</v>
      </c>
      <c r="E10" s="10">
        <f t="shared" si="0"/>
        <v>7.5699967499999993E-2</v>
      </c>
      <c r="G10" s="12">
        <f t="shared" si="3"/>
        <v>0.16721084743520678</v>
      </c>
      <c r="H10" s="11">
        <f t="shared" si="4"/>
        <v>7.5699967499999993E-2</v>
      </c>
      <c r="J10" s="11">
        <f t="shared" si="5"/>
        <v>0</v>
      </c>
    </row>
    <row r="11" spans="1:10" x14ac:dyDescent="0.35">
      <c r="A11" s="6">
        <f>vol_surface!A11</f>
        <v>5</v>
      </c>
      <c r="B11" s="17">
        <f>vol_surface!B11</f>
        <v>15.945</v>
      </c>
      <c r="D11" s="9">
        <f t="shared" si="2"/>
        <v>0.15945000000000001</v>
      </c>
      <c r="E11" s="10">
        <f t="shared" si="0"/>
        <v>0.12712151250000001</v>
      </c>
      <c r="G11" s="12">
        <f t="shared" si="3"/>
        <v>0.160345790403116</v>
      </c>
      <c r="H11" s="11">
        <f t="shared" si="4"/>
        <v>0.12712151250000001</v>
      </c>
      <c r="J11" s="11">
        <f t="shared" si="5"/>
        <v>0</v>
      </c>
    </row>
    <row r="12" spans="1:10" x14ac:dyDescent="0.35">
      <c r="A12" s="6">
        <f>vol_surface!A12</f>
        <v>7</v>
      </c>
      <c r="B12" s="17">
        <f>vol_surface!B12</f>
        <v>15.12</v>
      </c>
      <c r="D12" s="9">
        <f t="shared" si="2"/>
        <v>0.1512</v>
      </c>
      <c r="E12" s="10">
        <f t="shared" si="0"/>
        <v>0.16003007999999999</v>
      </c>
      <c r="G12" s="12">
        <f t="shared" si="3"/>
        <v>0.12827425209292781</v>
      </c>
      <c r="H12" s="11">
        <f t="shared" si="4"/>
        <v>0.16003007999999999</v>
      </c>
      <c r="J12" s="11">
        <f t="shared" si="5"/>
        <v>0</v>
      </c>
    </row>
    <row r="13" spans="1:10" ht="15" thickBot="1" x14ac:dyDescent="0.4">
      <c r="A13" s="7">
        <f>vol_surface!A13</f>
        <v>10</v>
      </c>
      <c r="B13" s="18">
        <f>vol_surface!B13</f>
        <v>15</v>
      </c>
      <c r="D13" s="9">
        <f t="shared" si="2"/>
        <v>0.15</v>
      </c>
      <c r="E13" s="10">
        <f t="shared" si="0"/>
        <v>0.22499999999999998</v>
      </c>
      <c r="G13" s="12">
        <f t="shared" si="3"/>
        <v>0.14716195160434642</v>
      </c>
      <c r="H13" s="11">
        <f t="shared" si="4"/>
        <v>0.22499999999999998</v>
      </c>
      <c r="J13" s="11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constant_vol_surface</vt:lpstr>
      <vt:lpstr>vol_surface</vt:lpstr>
      <vt:lpstr>extreme_vols</vt:lpstr>
      <vt:lpstr>bootstrapped_vol_surface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Nicole Erasmus</cp:lastModifiedBy>
  <dcterms:created xsi:type="dcterms:W3CDTF">2022-09-08T11:54:39Z</dcterms:created>
  <dcterms:modified xsi:type="dcterms:W3CDTF">2022-10-20T10:17:47Z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