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测试工作\临港\协同平台初步资料录入整理\工程清单录入表格\"/>
    </mc:Choice>
  </mc:AlternateContent>
  <bookViews>
    <workbookView xWindow="0" yWindow="0" windowWidth="22950" windowHeight="9945" activeTab="1"/>
  </bookViews>
  <sheets>
    <sheet name="汇总表" sheetId="4" r:id="rId1"/>
    <sheet name="措施费" sheetId="3" r:id="rId2"/>
    <sheet name="分部分项工程和单价措施项目清单与计价表（只清单）" sheetId="1" r:id="rId3"/>
  </sheets>
  <definedNames>
    <definedName name="_xlnm.Print_Area" localSheetId="1">措施费!$A$1:$E$31</definedName>
    <definedName name="_xlnm.Print_Area" localSheetId="2">'分部分项工程和单价措施项目清单与计价表（只清单）'!$A$1:$L$28</definedName>
    <definedName name="_xlnm.Print_Area" localSheetId="0">汇总表!$A$1:$E$18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3" i="1"/>
  <c r="J14" i="1"/>
  <c r="J15" i="1"/>
  <c r="J16" i="1"/>
  <c r="J17" i="1"/>
  <c r="J18" i="1"/>
  <c r="J19" i="1"/>
  <c r="J21" i="1"/>
  <c r="J24" i="1"/>
  <c r="J28" i="1"/>
  <c r="L28" i="1"/>
  <c r="M28" i="1"/>
  <c r="L27" i="1"/>
  <c r="M27" i="1"/>
  <c r="L26" i="1"/>
  <c r="M26" i="1"/>
  <c r="L25" i="1"/>
  <c r="M25" i="1"/>
  <c r="L24" i="1"/>
  <c r="M24" i="1"/>
  <c r="M23" i="1"/>
  <c r="L22" i="1"/>
  <c r="M22" i="1"/>
  <c r="L19" i="1"/>
  <c r="L21" i="1"/>
  <c r="M21" i="1"/>
  <c r="M20" i="1"/>
  <c r="G19" i="1"/>
  <c r="M19" i="1"/>
  <c r="L18" i="1"/>
  <c r="M18" i="1"/>
  <c r="K18" i="1"/>
  <c r="L17" i="1"/>
  <c r="M17" i="1"/>
  <c r="K17" i="1"/>
  <c r="L16" i="1"/>
  <c r="M16" i="1"/>
  <c r="K16" i="1"/>
  <c r="L15" i="1"/>
  <c r="M15" i="1"/>
  <c r="K15" i="1"/>
  <c r="L14" i="1"/>
  <c r="M14" i="1"/>
  <c r="K14" i="1"/>
  <c r="L13" i="1"/>
  <c r="M13" i="1"/>
  <c r="K13" i="1"/>
  <c r="M12" i="1"/>
  <c r="L11" i="1"/>
  <c r="M11" i="1"/>
  <c r="K11" i="1"/>
  <c r="L10" i="1"/>
  <c r="M10" i="1"/>
  <c r="K10" i="1"/>
  <c r="L9" i="1"/>
  <c r="M9" i="1"/>
  <c r="K9" i="1"/>
  <c r="L8" i="1"/>
  <c r="M8" i="1"/>
  <c r="K8" i="1"/>
  <c r="L7" i="1"/>
  <c r="M7" i="1"/>
  <c r="K7" i="1"/>
  <c r="L6" i="1"/>
  <c r="M6" i="1"/>
  <c r="K6" i="1"/>
  <c r="D3" i="3"/>
  <c r="D8" i="3"/>
  <c r="D31" i="3"/>
  <c r="E31" i="3"/>
  <c r="C3" i="3"/>
  <c r="C8" i="3"/>
  <c r="C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F18" i="4"/>
  <c r="D13" i="4"/>
  <c r="D12" i="4"/>
  <c r="E12" i="4"/>
  <c r="D4" i="4"/>
  <c r="E4" i="4"/>
  <c r="E17" i="4"/>
  <c r="F17" i="4"/>
  <c r="D17" i="4"/>
  <c r="E16" i="4"/>
  <c r="F16" i="4"/>
  <c r="E15" i="4"/>
  <c r="F15" i="4"/>
  <c r="E14" i="4"/>
  <c r="F14" i="4"/>
  <c r="E13" i="4"/>
  <c r="F13" i="4"/>
  <c r="C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F4" i="4"/>
</calcChain>
</file>

<file path=xl/sharedStrings.xml><?xml version="1.0" encoding="utf-8"?>
<sst xmlns="http://schemas.openxmlformats.org/spreadsheetml/2006/main" count="114" uniqueCount="102">
  <si>
    <t>南汇新城水芸路（C港-临港北路）改造暨综合管廊实施工程2017年8月份月报审核汇总表</t>
  </si>
  <si>
    <t>序号</t>
  </si>
  <si>
    <t>费用名称</t>
  </si>
  <si>
    <t>合同金额</t>
  </si>
  <si>
    <t>2017年8月产值审核</t>
  </si>
  <si>
    <t>累计完成产值</t>
  </si>
  <si>
    <t>累计完成产值百分比</t>
  </si>
  <si>
    <t>1</t>
  </si>
  <si>
    <t>单项工程工程费合计</t>
  </si>
  <si>
    <t>道路工程</t>
  </si>
  <si>
    <t>结构工程</t>
  </si>
  <si>
    <t>围护工程</t>
  </si>
  <si>
    <t>地基加固</t>
  </si>
  <si>
    <t>管道工程</t>
  </si>
  <si>
    <t>建筑工程</t>
  </si>
  <si>
    <t>安装工程</t>
  </si>
  <si>
    <t>2</t>
  </si>
  <si>
    <t>整体工程费用合计</t>
  </si>
  <si>
    <t>2.1</t>
  </si>
  <si>
    <t>措施项目清单费用</t>
  </si>
  <si>
    <t>2.2</t>
  </si>
  <si>
    <t>其它项目清单费用</t>
  </si>
  <si>
    <t>2.3</t>
  </si>
  <si>
    <t>整体部分规费</t>
  </si>
  <si>
    <t>2.4</t>
  </si>
  <si>
    <t>增值税</t>
  </si>
  <si>
    <t>3</t>
  </si>
  <si>
    <t>完成产值</t>
  </si>
  <si>
    <t>可支付工程款</t>
  </si>
  <si>
    <t>12679181（预付款）</t>
  </si>
  <si>
    <t>措施费明细表</t>
  </si>
  <si>
    <t>项目名称</t>
  </si>
  <si>
    <t>合同金额(元)</t>
  </si>
  <si>
    <t>2017年8月审核完成产值</t>
  </si>
  <si>
    <t>累计付款百分比</t>
  </si>
  <si>
    <t>安全文明施工</t>
  </si>
  <si>
    <t>环境保护</t>
  </si>
  <si>
    <t>文明施工</t>
  </si>
  <si>
    <t>临时设施</t>
  </si>
  <si>
    <t>安全施工</t>
  </si>
  <si>
    <t>其他措施项目</t>
  </si>
  <si>
    <t>夜间施工</t>
  </si>
  <si>
    <t>二次搬运</t>
  </si>
  <si>
    <t>冬雨季施工</t>
  </si>
  <si>
    <t>行车、行人干扰</t>
  </si>
  <si>
    <t>2.5</t>
  </si>
  <si>
    <t>邻近（含地下）建（构）筑物的保护、加固及修缮补偿措施费</t>
  </si>
  <si>
    <t>2.6</t>
  </si>
  <si>
    <t>已完工程及设备保护</t>
  </si>
  <si>
    <t>2.7</t>
  </si>
  <si>
    <t>公用管线保护及协调配合费</t>
  </si>
  <si>
    <t>2.8</t>
  </si>
  <si>
    <t>施工监测、监控</t>
  </si>
  <si>
    <t>2.9</t>
  </si>
  <si>
    <t>现场施工围栏</t>
  </si>
  <si>
    <t>2.10</t>
  </si>
  <si>
    <t>施工排水、降水</t>
  </si>
  <si>
    <t>2.11</t>
  </si>
  <si>
    <t>交通措施费</t>
  </si>
  <si>
    <t>2.12</t>
  </si>
  <si>
    <t>确保周边地块交通畅通的费用</t>
  </si>
  <si>
    <t>2.13</t>
  </si>
  <si>
    <t>竣工验收后移交前设施看护费</t>
  </si>
  <si>
    <t>2.14</t>
  </si>
  <si>
    <t>管线搬迁、保护费</t>
  </si>
  <si>
    <t>2.15</t>
  </si>
  <si>
    <t>大型机械进出场及安拆费</t>
  </si>
  <si>
    <t>2.16</t>
  </si>
  <si>
    <t>施工便道</t>
  </si>
  <si>
    <t>2.17</t>
  </si>
  <si>
    <t>BIM配合服务费</t>
  </si>
  <si>
    <t>2.18</t>
  </si>
  <si>
    <t>围堰、封堵、疏通、河道配合等费用</t>
  </si>
  <si>
    <t>2.19</t>
  </si>
  <si>
    <t>CCTV检测费</t>
  </si>
  <si>
    <t>2.20</t>
  </si>
  <si>
    <t>赶工费</t>
  </si>
  <si>
    <t>2.21</t>
  </si>
  <si>
    <t>地下障碍物清除费用</t>
  </si>
  <si>
    <t>2.22</t>
  </si>
  <si>
    <t>建筑垃圾清运、处置（场内外运输费）</t>
  </si>
  <si>
    <t>合    计</t>
  </si>
  <si>
    <t>道路工程和单价措施项目清单与计价表</t>
  </si>
  <si>
    <t xml:space="preserve"> 工程名称：南汇新城水芸路（C港-临港北路）改造暨综合管廊实施工程</t>
  </si>
  <si>
    <t>项目编码</t>
  </si>
  <si>
    <t>计量
单位</t>
  </si>
  <si>
    <t>金 额(元)</t>
  </si>
  <si>
    <t>2017年8月审核工程量</t>
  </si>
  <si>
    <t>累计工程量</t>
  </si>
  <si>
    <t>工程量</t>
  </si>
  <si>
    <t>综合单价</t>
  </si>
  <si>
    <t>合 价</t>
  </si>
  <si>
    <t>合价</t>
  </si>
  <si>
    <t>合计</t>
  </si>
  <si>
    <t xml:space="preserve">  分部分项合计</t>
  </si>
  <si>
    <t xml:space="preserve">  措施项目合计</t>
  </si>
  <si>
    <t xml:space="preserve">  其他项目合计</t>
  </si>
  <si>
    <t xml:space="preserve">  规费</t>
  </si>
  <si>
    <t xml:space="preserve">  社会保险费</t>
  </si>
  <si>
    <t xml:space="preserve">  住房公积金</t>
  </si>
  <si>
    <t xml:space="preserve">  增值税</t>
  </si>
  <si>
    <t xml:space="preserve">  工程造价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</si>
</sst>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18">
    <font>
      <sz val="9"/>
      <color theme="1"/>
      <name val="??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color theme="1"/>
      <name val="??"/>
      <charset val="134"/>
      <scheme val="minor"/>
    </font>
    <font>
      <sz val="12"/>
      <color theme="1"/>
      <name val="??"/>
      <charset val="134"/>
      <scheme val="minor"/>
    </font>
    <font>
      <b/>
      <sz val="26"/>
      <color theme="1"/>
      <name val="??"/>
      <charset val="134"/>
      <scheme val="minor"/>
    </font>
    <font>
      <b/>
      <sz val="20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20"/>
      <color rgb="FF000000"/>
      <name val="黑体"/>
      <family val="3"/>
      <charset val="134"/>
    </font>
    <font>
      <sz val="10"/>
      <color rgb="FF000000"/>
      <name val="Times New Roman"/>
      <family val="1"/>
    </font>
    <font>
      <sz val="9"/>
      <color theme="1"/>
      <name val="??"/>
      <charset val="134"/>
      <scheme val="minor"/>
    </font>
    <font>
      <sz val="9"/>
      <name val="??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3" borderId="0">
      <alignment horizontal="center" vertical="center" wrapText="1"/>
    </xf>
    <xf numFmtId="0" fontId="14" fillId="3" borderId="0">
      <alignment horizontal="center" vertical="center"/>
    </xf>
    <xf numFmtId="0" fontId="16" fillId="0" borderId="0"/>
    <xf numFmtId="0" fontId="15" fillId="3" borderId="0">
      <alignment horizontal="left" vertical="center" wrapText="1"/>
    </xf>
    <xf numFmtId="0" fontId="12" fillId="3" borderId="0">
      <alignment horizontal="left" vertical="center" wrapText="1"/>
    </xf>
    <xf numFmtId="0" fontId="12" fillId="3" borderId="0">
      <alignment horizontal="left" vertical="center" wrapText="1"/>
    </xf>
  </cellStyleXfs>
  <cellXfs count="50">
    <xf numFmtId="0" fontId="0" fillId="0" borderId="0" xfId="0" applyAlignment="1"/>
    <xf numFmtId="10" fontId="16" fillId="0" borderId="0" xfId="3" applyNumberFormat="1"/>
    <xf numFmtId="0" fontId="2" fillId="2" borderId="0" xfId="3" applyFont="1" applyFill="1" applyAlignment="1">
      <alignment horizontal="left" wrapText="1"/>
    </xf>
    <xf numFmtId="0" fontId="3" fillId="2" borderId="0" xfId="3" applyFont="1" applyFill="1" applyAlignment="1">
      <alignment horizontal="right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16" fillId="0" borderId="1" xfId="3" applyBorder="1"/>
    <xf numFmtId="0" fontId="3" fillId="2" borderId="1" xfId="3" applyFont="1" applyFill="1" applyBorder="1" applyAlignment="1">
      <alignment horizontal="center" vertical="center" wrapText="1"/>
    </xf>
    <xf numFmtId="178" fontId="2" fillId="2" borderId="1" xfId="3" applyNumberFormat="1" applyFont="1" applyFill="1" applyBorder="1" applyAlignment="1">
      <alignment vertical="center" wrapText="1"/>
    </xf>
    <xf numFmtId="178" fontId="2" fillId="2" borderId="1" xfId="3" applyNumberFormat="1" applyFont="1" applyFill="1" applyBorder="1" applyAlignment="1">
      <alignment horizontal="center" vertical="center" wrapText="1"/>
    </xf>
    <xf numFmtId="178" fontId="6" fillId="0" borderId="1" xfId="3" applyNumberFormat="1" applyFont="1" applyBorder="1" applyAlignment="1">
      <alignment horizontal="center"/>
    </xf>
    <xf numFmtId="0" fontId="2" fillId="2" borderId="2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178" fontId="4" fillId="2" borderId="1" xfId="3" applyNumberFormat="1" applyFont="1" applyFill="1" applyBorder="1" applyAlignment="1">
      <alignment horizontal="center" vertical="center" wrapText="1"/>
    </xf>
    <xf numFmtId="178" fontId="16" fillId="0" borderId="1" xfId="3" applyNumberForma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8" fontId="3" fillId="2" borderId="1" xfId="3" applyNumberFormat="1" applyFont="1" applyFill="1" applyBorder="1" applyAlignment="1">
      <alignment horizontal="center" vertical="center" wrapText="1"/>
    </xf>
    <xf numFmtId="178" fontId="16" fillId="0" borderId="1" xfId="3" applyNumberForma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8" fontId="6" fillId="0" borderId="1" xfId="0" applyNumberFormat="1" applyFont="1" applyBorder="1" applyAlignment="1">
      <alignment horizontal="center" vertical="center"/>
    </xf>
    <xf numFmtId="0" fontId="0" fillId="0" borderId="0" xfId="3" applyFont="1" applyFill="1" applyAlignment="1"/>
    <xf numFmtId="10" fontId="0" fillId="0" borderId="0" xfId="3" applyNumberFormat="1" applyFont="1" applyFill="1" applyAlignment="1"/>
    <xf numFmtId="178" fontId="5" fillId="2" borderId="1" xfId="3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 applyAlignment="1">
      <alignment vertical="center"/>
    </xf>
    <xf numFmtId="0" fontId="12" fillId="3" borderId="1" xfId="5" applyFill="1" applyBorder="1" applyAlignment="1">
      <alignment horizontal="center" vertical="center" wrapText="1"/>
    </xf>
    <xf numFmtId="0" fontId="12" fillId="3" borderId="1" xfId="6" applyFill="1" applyBorder="1" applyAlignment="1">
      <alignment horizontal="left" vertical="center" wrapText="1"/>
    </xf>
    <xf numFmtId="0" fontId="12" fillId="3" borderId="1" xfId="5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left" vertical="center" wrapText="1"/>
    </xf>
    <xf numFmtId="0" fontId="16" fillId="0" borderId="1" xfId="3" applyBorder="1" applyAlignment="1">
      <alignment horizontal="center" vertical="center"/>
    </xf>
    <xf numFmtId="0" fontId="9" fillId="3" borderId="0" xfId="2" applyNumberFormat="1" applyFont="1" applyFill="1" applyAlignment="1">
      <alignment horizontal="center" vertical="center"/>
    </xf>
    <xf numFmtId="0" fontId="8" fillId="0" borderId="0" xfId="3" applyFont="1" applyFill="1" applyAlignment="1">
      <alignment horizontal="center"/>
    </xf>
    <xf numFmtId="0" fontId="3" fillId="2" borderId="1" xfId="3" applyFont="1" applyFill="1" applyBorder="1" applyAlignment="1">
      <alignment horizontal="center" vertical="center" wrapText="1"/>
    </xf>
    <xf numFmtId="0" fontId="1" fillId="2" borderId="0" xfId="3" applyFont="1" applyFill="1" applyAlignment="1">
      <alignment horizontal="center" vertical="center" wrapText="1"/>
    </xf>
    <xf numFmtId="0" fontId="2" fillId="2" borderId="0" xfId="3" applyFont="1" applyFill="1" applyAlignment="1">
      <alignment horizontal="left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/>
    </xf>
  </cellXfs>
  <cellStyles count="7">
    <cellStyle name="Normal" xfId="3"/>
    <cellStyle name="S0" xfId="2"/>
    <cellStyle name="S4" xfId="1"/>
    <cellStyle name="S5" xfId="4"/>
    <cellStyle name="S6" xfId="5"/>
    <cellStyle name="S7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Normal="100" zoomScaleSheetLayoutView="100" workbookViewId="0">
      <selection activeCell="D18" sqref="D18"/>
    </sheetView>
  </sheetViews>
  <sheetFormatPr defaultColWidth="11" defaultRowHeight="11.25"/>
  <cols>
    <col min="1" max="1" width="18.5" customWidth="1"/>
    <col min="2" max="2" width="36.83203125" customWidth="1"/>
    <col min="3" max="3" width="51" customWidth="1"/>
    <col min="4" max="4" width="46.33203125" customWidth="1"/>
    <col min="5" max="5" width="44.33203125" customWidth="1"/>
    <col min="6" max="6" width="26.33203125" customWidth="1"/>
  </cols>
  <sheetData>
    <row r="1" spans="1:6" ht="25.5" customHeight="1">
      <c r="A1" s="36" t="s">
        <v>0</v>
      </c>
      <c r="B1" s="36"/>
      <c r="C1" s="36"/>
      <c r="D1" s="36"/>
      <c r="E1" s="36"/>
    </row>
    <row r="2" spans="1:6" ht="25.5" customHeight="1">
      <c r="A2" s="36"/>
      <c r="B2" s="36"/>
      <c r="C2" s="36"/>
      <c r="D2" s="36"/>
      <c r="E2" s="36"/>
    </row>
    <row r="3" spans="1:6" ht="25.5" customHeight="1">
      <c r="A3" s="27" t="s">
        <v>1</v>
      </c>
      <c r="B3" s="27" t="s">
        <v>2</v>
      </c>
      <c r="C3" s="28" t="s">
        <v>3</v>
      </c>
      <c r="D3" s="29" t="s">
        <v>4</v>
      </c>
      <c r="E3" s="29" t="s">
        <v>5</v>
      </c>
      <c r="F3" s="30" t="s">
        <v>6</v>
      </c>
    </row>
    <row r="4" spans="1:6" ht="25.5" customHeight="1">
      <c r="A4" s="31" t="s">
        <v>7</v>
      </c>
      <c r="B4" s="32" t="s">
        <v>8</v>
      </c>
      <c r="C4" s="21">
        <v>97674069.629999995</v>
      </c>
      <c r="D4" s="21">
        <f>D5+D6+D7+D8+D9+D10</f>
        <v>0</v>
      </c>
      <c r="E4" s="21">
        <f>D4</f>
        <v>0</v>
      </c>
      <c r="F4" s="30">
        <f>E4/C4</f>
        <v>0</v>
      </c>
    </row>
    <row r="5" spans="1:6" ht="25.5" customHeight="1">
      <c r="A5" s="31">
        <v>1.1000000000000001</v>
      </c>
      <c r="B5" s="32" t="s">
        <v>9</v>
      </c>
      <c r="C5" s="21">
        <v>9444564.0299999993</v>
      </c>
      <c r="D5" s="21">
        <v>0</v>
      </c>
      <c r="E5" s="21">
        <f t="shared" ref="E5:E16" si="0">D5</f>
        <v>0</v>
      </c>
      <c r="F5" s="30">
        <f t="shared" ref="F5:F17" si="1">E5/C5</f>
        <v>0</v>
      </c>
    </row>
    <row r="6" spans="1:6" ht="25.5" customHeight="1">
      <c r="A6" s="31">
        <v>1.2</v>
      </c>
      <c r="B6" s="32" t="s">
        <v>10</v>
      </c>
      <c r="C6" s="21">
        <v>47096886.350000001</v>
      </c>
      <c r="D6" s="21">
        <v>0</v>
      </c>
      <c r="E6" s="21">
        <f t="shared" si="0"/>
        <v>0</v>
      </c>
      <c r="F6" s="30">
        <f t="shared" si="1"/>
        <v>0</v>
      </c>
    </row>
    <row r="7" spans="1:6" ht="25.5" customHeight="1">
      <c r="A7" s="31">
        <v>1.3</v>
      </c>
      <c r="B7" s="32" t="s">
        <v>11</v>
      </c>
      <c r="C7" s="21">
        <v>35691329.32</v>
      </c>
      <c r="D7" s="21">
        <v>0</v>
      </c>
      <c r="E7" s="21">
        <f t="shared" si="0"/>
        <v>0</v>
      </c>
      <c r="F7" s="30">
        <f t="shared" si="1"/>
        <v>0</v>
      </c>
    </row>
    <row r="8" spans="1:6" ht="25.5" customHeight="1">
      <c r="A8" s="31">
        <v>1.4</v>
      </c>
      <c r="B8" s="32" t="s">
        <v>12</v>
      </c>
      <c r="C8" s="21">
        <v>1606581.38</v>
      </c>
      <c r="D8" s="21">
        <v>0</v>
      </c>
      <c r="E8" s="21">
        <f t="shared" si="0"/>
        <v>0</v>
      </c>
      <c r="F8" s="30">
        <f t="shared" si="1"/>
        <v>0</v>
      </c>
    </row>
    <row r="9" spans="1:6" ht="25.5" customHeight="1">
      <c r="A9" s="31">
        <v>1.5</v>
      </c>
      <c r="B9" s="32" t="s">
        <v>13</v>
      </c>
      <c r="C9" s="21">
        <v>1487563.78</v>
      </c>
      <c r="D9" s="21">
        <v>0</v>
      </c>
      <c r="E9" s="21">
        <f t="shared" si="0"/>
        <v>0</v>
      </c>
      <c r="F9" s="30">
        <f t="shared" si="1"/>
        <v>0</v>
      </c>
    </row>
    <row r="10" spans="1:6" ht="25.5" customHeight="1">
      <c r="A10" s="31">
        <v>1.6</v>
      </c>
      <c r="B10" s="32" t="s">
        <v>14</v>
      </c>
      <c r="C10" s="21">
        <v>1816797.99</v>
      </c>
      <c r="D10" s="21">
        <v>0</v>
      </c>
      <c r="E10" s="21">
        <f t="shared" si="0"/>
        <v>0</v>
      </c>
      <c r="F10" s="30">
        <f t="shared" si="1"/>
        <v>0</v>
      </c>
    </row>
    <row r="11" spans="1:6" ht="25.5" customHeight="1">
      <c r="A11" s="31">
        <v>1.7</v>
      </c>
      <c r="B11" s="32" t="s">
        <v>15</v>
      </c>
      <c r="C11" s="21">
        <v>530346.78</v>
      </c>
      <c r="D11" s="21">
        <v>0</v>
      </c>
      <c r="E11" s="21">
        <f t="shared" si="0"/>
        <v>0</v>
      </c>
      <c r="F11" s="30">
        <f t="shared" si="1"/>
        <v>0</v>
      </c>
    </row>
    <row r="12" spans="1:6" ht="25.5" customHeight="1">
      <c r="A12" s="31" t="s">
        <v>16</v>
      </c>
      <c r="B12" s="32" t="s">
        <v>17</v>
      </c>
      <c r="C12" s="21">
        <f>C13+C14+C15+C16</f>
        <v>29117734.599999998</v>
      </c>
      <c r="D12" s="21">
        <f>D13+D14+D15+D16</f>
        <v>1151649.4799999991</v>
      </c>
      <c r="E12" s="21">
        <f t="shared" si="0"/>
        <v>1151649.4799999991</v>
      </c>
      <c r="F12" s="30">
        <f t="shared" si="1"/>
        <v>3.9551479392905764E-2</v>
      </c>
    </row>
    <row r="13" spans="1:6" ht="25.5" customHeight="1">
      <c r="A13" s="31" t="s">
        <v>18</v>
      </c>
      <c r="B13" s="32" t="s">
        <v>19</v>
      </c>
      <c r="C13" s="21">
        <v>3199971.45</v>
      </c>
      <c r="D13" s="21">
        <f>措施费!D31</f>
        <v>1037522.049999999</v>
      </c>
      <c r="E13" s="21">
        <f t="shared" si="0"/>
        <v>1037522.049999999</v>
      </c>
      <c r="F13" s="30">
        <f t="shared" si="1"/>
        <v>0.32422853335144564</v>
      </c>
    </row>
    <row r="14" spans="1:6" ht="25.5" customHeight="1">
      <c r="A14" s="31" t="s">
        <v>20</v>
      </c>
      <c r="B14" s="32" t="s">
        <v>21</v>
      </c>
      <c r="C14" s="21">
        <v>21325241</v>
      </c>
      <c r="D14" s="21">
        <v>0</v>
      </c>
      <c r="E14" s="21">
        <f t="shared" si="0"/>
        <v>0</v>
      </c>
      <c r="F14" s="30">
        <f t="shared" si="1"/>
        <v>0</v>
      </c>
    </row>
    <row r="15" spans="1:6" ht="25.5" customHeight="1">
      <c r="A15" s="31" t="s">
        <v>22</v>
      </c>
      <c r="B15" s="32" t="s">
        <v>23</v>
      </c>
      <c r="C15" s="21">
        <v>1706980.88</v>
      </c>
      <c r="D15" s="21">
        <v>0</v>
      </c>
      <c r="E15" s="21">
        <f t="shared" si="0"/>
        <v>0</v>
      </c>
      <c r="F15" s="30">
        <f t="shared" si="1"/>
        <v>0</v>
      </c>
    </row>
    <row r="16" spans="1:6" ht="25.5" customHeight="1">
      <c r="A16" s="31" t="s">
        <v>24</v>
      </c>
      <c r="B16" s="32" t="s">
        <v>25</v>
      </c>
      <c r="C16" s="21">
        <v>2885541.27</v>
      </c>
      <c r="D16" s="21">
        <v>114127.43</v>
      </c>
      <c r="E16" s="21">
        <f t="shared" si="0"/>
        <v>114127.43</v>
      </c>
      <c r="F16" s="30">
        <f t="shared" si="1"/>
        <v>3.9551480752170978E-2</v>
      </c>
    </row>
    <row r="17" spans="1:6" ht="25.5" customHeight="1">
      <c r="A17" s="31" t="s">
        <v>26</v>
      </c>
      <c r="B17" s="32" t="s">
        <v>27</v>
      </c>
      <c r="C17" s="21">
        <v>126791804.23</v>
      </c>
      <c r="D17" s="21">
        <f>D12+D4</f>
        <v>1151649.4799999991</v>
      </c>
      <c r="E17" s="21">
        <f>E12+E4</f>
        <v>1151649.4799999991</v>
      </c>
      <c r="F17" s="30">
        <f t="shared" si="1"/>
        <v>9.0829962314512847E-3</v>
      </c>
    </row>
    <row r="18" spans="1:6" ht="25.5" customHeight="1">
      <c r="A18" s="33">
        <v>4</v>
      </c>
      <c r="B18" s="34" t="s">
        <v>28</v>
      </c>
      <c r="C18" s="35" t="s">
        <v>29</v>
      </c>
      <c r="D18" s="35">
        <v>0</v>
      </c>
      <c r="E18" s="35">
        <v>12679181</v>
      </c>
      <c r="F18" s="30">
        <f>E18/(C17*0.75)</f>
        <v>0.1333333394010231</v>
      </c>
    </row>
  </sheetData>
  <mergeCells count="1">
    <mergeCell ref="A1:E2"/>
  </mergeCells>
  <phoneticPr fontId="17" type="noConversion"/>
  <pageMargins left="1.33680555555556" right="0.75" top="1" bottom="1" header="0.51180555555555596" footer="0.51180555555555596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1"/>
  <sheetViews>
    <sheetView tabSelected="1" view="pageBreakPreview" topLeftCell="A7" zoomScaleNormal="100" zoomScaleSheetLayoutView="100" workbookViewId="0">
      <selection activeCell="B11" sqref="B11"/>
    </sheetView>
  </sheetViews>
  <sheetFormatPr defaultColWidth="9" defaultRowHeight="11.25"/>
  <cols>
    <col min="1" max="1" width="6.83203125" style="24" customWidth="1"/>
    <col min="2" max="2" width="60.6640625" style="24" customWidth="1"/>
    <col min="3" max="3" width="23.1640625" style="24" customWidth="1"/>
    <col min="4" max="4" width="25.5" style="24" customWidth="1"/>
    <col min="5" max="5" width="23.1640625" style="24" customWidth="1"/>
    <col min="6" max="6" width="15.33203125" style="25" customWidth="1"/>
    <col min="7" max="16382" width="9" style="24"/>
  </cols>
  <sheetData>
    <row r="1" spans="1:6" ht="33.75">
      <c r="A1" s="37" t="s">
        <v>30</v>
      </c>
      <c r="B1" s="37"/>
      <c r="C1" s="37"/>
      <c r="D1" s="37"/>
      <c r="E1" s="37"/>
    </row>
    <row r="2" spans="1:6" s="24" customFormat="1" ht="24" customHeight="1">
      <c r="A2" s="4" t="s">
        <v>1</v>
      </c>
      <c r="B2" s="4" t="s">
        <v>31</v>
      </c>
      <c r="C2" s="4" t="s">
        <v>32</v>
      </c>
      <c r="D2" s="4" t="s">
        <v>33</v>
      </c>
      <c r="E2" s="4" t="s">
        <v>5</v>
      </c>
      <c r="F2" s="25" t="s">
        <v>34</v>
      </c>
    </row>
    <row r="3" spans="1:6" s="24" customFormat="1" ht="21" customHeight="1">
      <c r="A3" s="9">
        <v>1</v>
      </c>
      <c r="B3" s="6" t="s">
        <v>35</v>
      </c>
      <c r="C3" s="20">
        <f>C4+C5+C6+C7</f>
        <v>1991971.4499999993</v>
      </c>
      <c r="D3" s="20">
        <f>SUM(D4:D7)</f>
        <v>967522.049999999</v>
      </c>
      <c r="E3" s="26">
        <f>D3</f>
        <v>967522.049999999</v>
      </c>
      <c r="F3" s="25">
        <f t="shared" ref="F3:F18" si="0">E3/C3</f>
        <v>0.48571080172860881</v>
      </c>
    </row>
    <row r="4" spans="1:6" s="24" customFormat="1" ht="21" customHeight="1">
      <c r="A4" s="9">
        <v>1.1000000000000001</v>
      </c>
      <c r="B4" s="6" t="s">
        <v>36</v>
      </c>
      <c r="C4" s="20">
        <v>170740.41</v>
      </c>
      <c r="D4" s="20">
        <v>17073</v>
      </c>
      <c r="E4" s="26">
        <f t="shared" ref="E4:E18" si="1">D4</f>
        <v>17073</v>
      </c>
      <c r="F4" s="25">
        <f t="shared" si="0"/>
        <v>9.9993903025065944E-2</v>
      </c>
    </row>
    <row r="5" spans="1:6" s="24" customFormat="1" ht="21" customHeight="1">
      <c r="A5" s="9">
        <v>1.2</v>
      </c>
      <c r="B5" s="6" t="s">
        <v>37</v>
      </c>
      <c r="C5" s="20">
        <v>455307.76</v>
      </c>
      <c r="D5" s="20">
        <v>45528</v>
      </c>
      <c r="E5" s="26">
        <f t="shared" si="1"/>
        <v>45528</v>
      </c>
      <c r="F5" s="25">
        <f t="shared" si="0"/>
        <v>9.9993903025065944E-2</v>
      </c>
    </row>
    <row r="6" spans="1:6" s="24" customFormat="1" ht="21" customHeight="1">
      <c r="A6" s="9">
        <v>1.3</v>
      </c>
      <c r="B6" s="6" t="s">
        <v>38</v>
      </c>
      <c r="C6" s="20">
        <v>853702.05</v>
      </c>
      <c r="D6" s="20">
        <v>853702.049999999</v>
      </c>
      <c r="E6" s="26">
        <f t="shared" si="1"/>
        <v>853702.049999999</v>
      </c>
      <c r="F6" s="25">
        <f t="shared" si="0"/>
        <v>0.99999999999999878</v>
      </c>
    </row>
    <row r="7" spans="1:6" s="24" customFormat="1" ht="21" customHeight="1">
      <c r="A7" s="9">
        <v>1.4</v>
      </c>
      <c r="B7" s="6" t="s">
        <v>39</v>
      </c>
      <c r="C7" s="20">
        <v>512221.22999999899</v>
      </c>
      <c r="D7" s="20">
        <v>51219</v>
      </c>
      <c r="E7" s="26">
        <f t="shared" si="1"/>
        <v>51219</v>
      </c>
      <c r="F7" s="25">
        <f t="shared" si="0"/>
        <v>9.9993903025066139E-2</v>
      </c>
    </row>
    <row r="8" spans="1:6" s="24" customFormat="1" ht="25.15" customHeight="1">
      <c r="A8" s="9">
        <v>2</v>
      </c>
      <c r="B8" s="6" t="s">
        <v>40</v>
      </c>
      <c r="C8" s="20">
        <f>SUM(C9:C30)</f>
        <v>1208000</v>
      </c>
      <c r="D8" s="20">
        <f>SUM(D9:D30)</f>
        <v>70000</v>
      </c>
      <c r="E8" s="26">
        <f t="shared" si="1"/>
        <v>70000</v>
      </c>
      <c r="F8" s="25">
        <f t="shared" si="0"/>
        <v>5.7947019867549666E-2</v>
      </c>
    </row>
    <row r="9" spans="1:6" s="24" customFormat="1" ht="21" customHeight="1">
      <c r="A9" s="9" t="s">
        <v>18</v>
      </c>
      <c r="B9" s="6" t="s">
        <v>41</v>
      </c>
      <c r="C9" s="20">
        <v>20000</v>
      </c>
      <c r="D9" s="20">
        <v>0</v>
      </c>
      <c r="E9" s="26">
        <f t="shared" si="1"/>
        <v>0</v>
      </c>
      <c r="F9" s="25">
        <f t="shared" si="0"/>
        <v>0</v>
      </c>
    </row>
    <row r="10" spans="1:6" s="24" customFormat="1" ht="21" customHeight="1">
      <c r="A10" s="9" t="s">
        <v>20</v>
      </c>
      <c r="B10" s="6" t="s">
        <v>42</v>
      </c>
      <c r="C10" s="20">
        <v>10000</v>
      </c>
      <c r="D10" s="20">
        <v>0</v>
      </c>
      <c r="E10" s="26">
        <f t="shared" si="1"/>
        <v>0</v>
      </c>
      <c r="F10" s="25">
        <f t="shared" si="0"/>
        <v>0</v>
      </c>
    </row>
    <row r="11" spans="1:6" s="24" customFormat="1" ht="21" customHeight="1">
      <c r="A11" s="9" t="s">
        <v>22</v>
      </c>
      <c r="B11" s="6" t="s">
        <v>43</v>
      </c>
      <c r="C11" s="20">
        <v>30000</v>
      </c>
      <c r="D11" s="20">
        <v>0</v>
      </c>
      <c r="E11" s="26">
        <f t="shared" si="1"/>
        <v>0</v>
      </c>
      <c r="F11" s="25">
        <f t="shared" si="0"/>
        <v>0</v>
      </c>
    </row>
    <row r="12" spans="1:6" s="24" customFormat="1" ht="21" customHeight="1">
      <c r="A12" s="9" t="s">
        <v>24</v>
      </c>
      <c r="B12" s="6" t="s">
        <v>44</v>
      </c>
      <c r="C12" s="20">
        <v>30000</v>
      </c>
      <c r="D12" s="20">
        <v>0</v>
      </c>
      <c r="E12" s="26">
        <f t="shared" si="1"/>
        <v>0</v>
      </c>
      <c r="F12" s="25">
        <f t="shared" si="0"/>
        <v>0</v>
      </c>
    </row>
    <row r="13" spans="1:6" s="24" customFormat="1" ht="21" customHeight="1">
      <c r="A13" s="9" t="s">
        <v>45</v>
      </c>
      <c r="B13" s="6" t="s">
        <v>46</v>
      </c>
      <c r="C13" s="20">
        <v>70000</v>
      </c>
      <c r="D13" s="20">
        <v>0</v>
      </c>
      <c r="E13" s="26">
        <f t="shared" si="1"/>
        <v>0</v>
      </c>
      <c r="F13" s="25">
        <f t="shared" si="0"/>
        <v>0</v>
      </c>
    </row>
    <row r="14" spans="1:6" s="24" customFormat="1" ht="21" customHeight="1">
      <c r="A14" s="9" t="s">
        <v>47</v>
      </c>
      <c r="B14" s="6" t="s">
        <v>48</v>
      </c>
      <c r="C14" s="20">
        <v>20000</v>
      </c>
      <c r="D14" s="20">
        <v>0</v>
      </c>
      <c r="E14" s="26">
        <f t="shared" si="1"/>
        <v>0</v>
      </c>
      <c r="F14" s="25">
        <f t="shared" si="0"/>
        <v>0</v>
      </c>
    </row>
    <row r="15" spans="1:6" s="24" customFormat="1" ht="21" customHeight="1">
      <c r="A15" s="9" t="s">
        <v>49</v>
      </c>
      <c r="B15" s="6" t="s">
        <v>50</v>
      </c>
      <c r="C15" s="20">
        <v>70000</v>
      </c>
      <c r="D15" s="20">
        <v>7000</v>
      </c>
      <c r="E15" s="26">
        <f t="shared" si="1"/>
        <v>7000</v>
      </c>
      <c r="F15" s="25">
        <f t="shared" si="0"/>
        <v>0.1</v>
      </c>
    </row>
    <row r="16" spans="1:6" s="24" customFormat="1" ht="25.15" customHeight="1">
      <c r="A16" s="9" t="s">
        <v>51</v>
      </c>
      <c r="B16" s="6" t="s">
        <v>52</v>
      </c>
      <c r="C16" s="20">
        <v>50000</v>
      </c>
      <c r="D16" s="20">
        <v>0</v>
      </c>
      <c r="E16" s="26">
        <f t="shared" si="1"/>
        <v>0</v>
      </c>
      <c r="F16" s="25">
        <f t="shared" si="0"/>
        <v>0</v>
      </c>
    </row>
    <row r="17" spans="1:6" s="24" customFormat="1" ht="21" customHeight="1">
      <c r="A17" s="9" t="s">
        <v>53</v>
      </c>
      <c r="B17" s="6" t="s">
        <v>54</v>
      </c>
      <c r="C17" s="20">
        <v>100000</v>
      </c>
      <c r="D17" s="20">
        <v>10000</v>
      </c>
      <c r="E17" s="26">
        <f t="shared" si="1"/>
        <v>10000</v>
      </c>
      <c r="F17" s="25">
        <f t="shared" si="0"/>
        <v>0.1</v>
      </c>
    </row>
    <row r="18" spans="1:6" s="24" customFormat="1" ht="21" customHeight="1">
      <c r="A18" s="9" t="s">
        <v>55</v>
      </c>
      <c r="B18" s="6" t="s">
        <v>56</v>
      </c>
      <c r="C18" s="20">
        <v>50000</v>
      </c>
      <c r="D18" s="20">
        <v>5000</v>
      </c>
      <c r="E18" s="26">
        <f t="shared" si="1"/>
        <v>5000</v>
      </c>
      <c r="F18" s="25">
        <f t="shared" si="0"/>
        <v>0.1</v>
      </c>
    </row>
    <row r="19" spans="1:6" s="24" customFormat="1" ht="21" customHeight="1">
      <c r="A19" s="9" t="s">
        <v>57</v>
      </c>
      <c r="B19" s="6" t="s">
        <v>58</v>
      </c>
      <c r="C19" s="20">
        <v>50000</v>
      </c>
      <c r="D19" s="20">
        <v>5000</v>
      </c>
      <c r="E19" s="26">
        <f t="shared" ref="E19:E31" si="2">D19</f>
        <v>5000</v>
      </c>
      <c r="F19" s="25">
        <f t="shared" ref="F19:F31" si="3">E19/C19</f>
        <v>0.1</v>
      </c>
    </row>
    <row r="20" spans="1:6" s="24" customFormat="1" ht="21" customHeight="1">
      <c r="A20" s="9" t="s">
        <v>59</v>
      </c>
      <c r="B20" s="6" t="s">
        <v>60</v>
      </c>
      <c r="C20" s="20">
        <v>50000</v>
      </c>
      <c r="D20" s="20">
        <v>5000</v>
      </c>
      <c r="E20" s="26">
        <f t="shared" si="2"/>
        <v>5000</v>
      </c>
      <c r="F20" s="25">
        <f t="shared" si="3"/>
        <v>0.1</v>
      </c>
    </row>
    <row r="21" spans="1:6" s="24" customFormat="1" ht="21" customHeight="1">
      <c r="A21" s="9" t="s">
        <v>61</v>
      </c>
      <c r="B21" s="6" t="s">
        <v>62</v>
      </c>
      <c r="C21" s="20">
        <v>20000</v>
      </c>
      <c r="D21" s="20">
        <v>0</v>
      </c>
      <c r="E21" s="26">
        <f t="shared" si="2"/>
        <v>0</v>
      </c>
      <c r="F21" s="25">
        <f t="shared" si="3"/>
        <v>0</v>
      </c>
    </row>
    <row r="22" spans="1:6" s="24" customFormat="1" ht="21" customHeight="1">
      <c r="A22" s="9" t="s">
        <v>63</v>
      </c>
      <c r="B22" s="6" t="s">
        <v>64</v>
      </c>
      <c r="C22" s="20">
        <v>118000</v>
      </c>
      <c r="D22" s="20">
        <v>11800</v>
      </c>
      <c r="E22" s="26">
        <f t="shared" si="2"/>
        <v>11800</v>
      </c>
      <c r="F22" s="25">
        <f t="shared" si="3"/>
        <v>0.1</v>
      </c>
    </row>
    <row r="23" spans="1:6" s="24" customFormat="1" ht="21" customHeight="1">
      <c r="A23" s="9" t="s">
        <v>65</v>
      </c>
      <c r="B23" s="6" t="s">
        <v>66</v>
      </c>
      <c r="C23" s="20">
        <v>120000</v>
      </c>
      <c r="D23" s="20">
        <v>0</v>
      </c>
      <c r="E23" s="26">
        <f t="shared" si="2"/>
        <v>0</v>
      </c>
      <c r="F23" s="25">
        <f t="shared" si="3"/>
        <v>0</v>
      </c>
    </row>
    <row r="24" spans="1:6" s="24" customFormat="1" ht="21" customHeight="1">
      <c r="A24" s="9" t="s">
        <v>67</v>
      </c>
      <c r="B24" s="6" t="s">
        <v>68</v>
      </c>
      <c r="C24" s="20">
        <v>120000</v>
      </c>
      <c r="D24" s="20">
        <v>12000</v>
      </c>
      <c r="E24" s="26">
        <f t="shared" si="2"/>
        <v>12000</v>
      </c>
      <c r="F24" s="25">
        <f t="shared" si="3"/>
        <v>0.1</v>
      </c>
    </row>
    <row r="25" spans="1:6" s="24" customFormat="1" ht="21" customHeight="1">
      <c r="A25" s="9" t="s">
        <v>69</v>
      </c>
      <c r="B25" s="6" t="s">
        <v>70</v>
      </c>
      <c r="C25" s="20">
        <v>120000</v>
      </c>
      <c r="D25" s="20">
        <v>1200</v>
      </c>
      <c r="E25" s="26">
        <f t="shared" si="2"/>
        <v>1200</v>
      </c>
      <c r="F25" s="25">
        <f t="shared" si="3"/>
        <v>0.01</v>
      </c>
    </row>
    <row r="26" spans="1:6" s="24" customFormat="1" ht="21" customHeight="1">
      <c r="A26" s="9" t="s">
        <v>71</v>
      </c>
      <c r="B26" s="6" t="s">
        <v>72</v>
      </c>
      <c r="C26" s="20">
        <v>60000</v>
      </c>
      <c r="D26" s="20">
        <v>6000</v>
      </c>
      <c r="E26" s="26">
        <f t="shared" si="2"/>
        <v>6000</v>
      </c>
      <c r="F26" s="25">
        <f t="shared" si="3"/>
        <v>0.1</v>
      </c>
    </row>
    <row r="27" spans="1:6" s="24" customFormat="1" ht="21" customHeight="1">
      <c r="A27" s="9" t="s">
        <v>73</v>
      </c>
      <c r="B27" s="6" t="s">
        <v>74</v>
      </c>
      <c r="C27" s="20">
        <v>10000</v>
      </c>
      <c r="D27" s="20">
        <v>0</v>
      </c>
      <c r="E27" s="26">
        <f t="shared" si="2"/>
        <v>0</v>
      </c>
      <c r="F27" s="25">
        <f t="shared" si="3"/>
        <v>0</v>
      </c>
    </row>
    <row r="28" spans="1:6" s="24" customFormat="1" ht="21" customHeight="1">
      <c r="A28" s="9" t="s">
        <v>75</v>
      </c>
      <c r="B28" s="6" t="s">
        <v>76</v>
      </c>
      <c r="C28" s="20">
        <v>20000</v>
      </c>
      <c r="D28" s="20">
        <v>0</v>
      </c>
      <c r="E28" s="26">
        <f t="shared" si="2"/>
        <v>0</v>
      </c>
      <c r="F28" s="25">
        <f t="shared" si="3"/>
        <v>0</v>
      </c>
    </row>
    <row r="29" spans="1:6" s="24" customFormat="1" ht="21" customHeight="1">
      <c r="A29" s="9" t="s">
        <v>77</v>
      </c>
      <c r="B29" s="6" t="s">
        <v>78</v>
      </c>
      <c r="C29" s="20">
        <v>50000</v>
      </c>
      <c r="D29" s="20">
        <v>5000</v>
      </c>
      <c r="E29" s="26">
        <f t="shared" si="2"/>
        <v>5000</v>
      </c>
      <c r="F29" s="25">
        <f t="shared" si="3"/>
        <v>0.1</v>
      </c>
    </row>
    <row r="30" spans="1:6" s="24" customFormat="1" ht="21" customHeight="1">
      <c r="A30" s="9" t="s">
        <v>79</v>
      </c>
      <c r="B30" s="6" t="s">
        <v>80</v>
      </c>
      <c r="C30" s="20">
        <v>20000</v>
      </c>
      <c r="D30" s="20">
        <v>2000</v>
      </c>
      <c r="E30" s="26">
        <f t="shared" si="2"/>
        <v>2000</v>
      </c>
      <c r="F30" s="25">
        <f t="shared" si="3"/>
        <v>0.1</v>
      </c>
    </row>
    <row r="31" spans="1:6" s="24" customFormat="1" ht="21" customHeight="1">
      <c r="A31" s="38" t="s">
        <v>81</v>
      </c>
      <c r="B31" s="38"/>
      <c r="C31" s="26">
        <f>C3+C8</f>
        <v>3199971.4499999993</v>
      </c>
      <c r="D31" s="26">
        <f>D3+D8</f>
        <v>1037522.049999999</v>
      </c>
      <c r="E31" s="26">
        <f t="shared" si="2"/>
        <v>1037522.049999999</v>
      </c>
      <c r="F31" s="25">
        <f t="shared" si="3"/>
        <v>0.32422853335144575</v>
      </c>
    </row>
  </sheetData>
  <mergeCells count="2">
    <mergeCell ref="A1:E1"/>
    <mergeCell ref="A31:B31"/>
  </mergeCells>
  <phoneticPr fontId="17" type="noConversion"/>
  <pageMargins left="1.0236111111111099" right="0.75138888888888899" top="0.55069444444444404" bottom="1" header="0.51180555555555596" footer="0.51180555555555596"/>
  <pageSetup paperSize="9" orientation="landscape" r:id="rId1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GridLines="0" view="pageBreakPreview" zoomScaleNormal="85" zoomScaleSheetLayoutView="100" workbookViewId="0">
      <selection activeCell="M8" sqref="M8"/>
    </sheetView>
  </sheetViews>
  <sheetFormatPr defaultColWidth="9" defaultRowHeight="11.25"/>
  <cols>
    <col min="1" max="1" width="7.1640625" customWidth="1"/>
    <col min="2" max="2" width="17.83203125" customWidth="1"/>
    <col min="3" max="3" width="28.33203125" customWidth="1"/>
    <col min="4" max="4" width="7.1640625" customWidth="1"/>
    <col min="5" max="12" width="14.6640625" customWidth="1"/>
    <col min="13" max="13" width="32.5" style="1" customWidth="1"/>
  </cols>
  <sheetData>
    <row r="1" spans="1:13" ht="48" customHeight="1">
      <c r="A1" s="39" t="s">
        <v>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5.15" customHeight="1">
      <c r="A2" s="40" t="s">
        <v>83</v>
      </c>
      <c r="B2" s="40"/>
      <c r="C2" s="40"/>
      <c r="D2" s="40"/>
      <c r="E2" s="40"/>
      <c r="F2" s="2"/>
      <c r="G2" s="3"/>
    </row>
    <row r="3" spans="1:13" ht="15.6" customHeight="1">
      <c r="A3" s="44" t="s">
        <v>1</v>
      </c>
      <c r="B3" s="44" t="s">
        <v>84</v>
      </c>
      <c r="C3" s="44" t="s">
        <v>31</v>
      </c>
      <c r="D3" s="44" t="s">
        <v>85</v>
      </c>
      <c r="E3" s="41" t="s">
        <v>86</v>
      </c>
      <c r="F3" s="42"/>
      <c r="G3" s="43"/>
      <c r="H3" s="44" t="s">
        <v>87</v>
      </c>
      <c r="I3" s="44"/>
      <c r="J3" s="44"/>
      <c r="K3" s="44" t="s">
        <v>88</v>
      </c>
      <c r="L3" s="44" t="s">
        <v>5</v>
      </c>
      <c r="M3" s="49" t="s">
        <v>6</v>
      </c>
    </row>
    <row r="4" spans="1:13" ht="15.6" customHeight="1">
      <c r="A4" s="44"/>
      <c r="B4" s="44"/>
      <c r="C4" s="44"/>
      <c r="D4" s="44"/>
      <c r="E4" s="5" t="s">
        <v>89</v>
      </c>
      <c r="F4" s="4" t="s">
        <v>90</v>
      </c>
      <c r="G4" s="4" t="s">
        <v>91</v>
      </c>
      <c r="H4" s="4" t="s">
        <v>89</v>
      </c>
      <c r="I4" s="4" t="s">
        <v>90</v>
      </c>
      <c r="J4" s="4" t="s">
        <v>92</v>
      </c>
      <c r="K4" s="44"/>
      <c r="L4" s="44"/>
      <c r="M4" s="49"/>
    </row>
    <row r="5" spans="1:13" ht="18" customHeight="1">
      <c r="A5" s="6"/>
      <c r="B5" s="6"/>
      <c r="C5" s="7"/>
      <c r="D5" s="6"/>
      <c r="E5" s="45"/>
      <c r="F5" s="45"/>
      <c r="G5" s="45"/>
      <c r="H5" s="8"/>
      <c r="I5" s="8"/>
      <c r="J5" s="8"/>
      <c r="K5" s="8"/>
      <c r="L5" s="22"/>
    </row>
    <row r="6" spans="1:13" ht="21" customHeight="1">
      <c r="A6" s="9"/>
      <c r="B6" s="6"/>
      <c r="C6" s="6"/>
      <c r="D6" s="9"/>
      <c r="E6" s="10"/>
      <c r="F6" s="11"/>
      <c r="G6" s="11"/>
      <c r="H6" s="12"/>
      <c r="I6" s="12"/>
      <c r="J6" s="12">
        <f>H6*I6</f>
        <v>0</v>
      </c>
      <c r="K6" s="12">
        <f>H6</f>
        <v>0</v>
      </c>
      <c r="L6" s="23">
        <f>J6</f>
        <v>0</v>
      </c>
      <c r="M6" s="1" t="e">
        <f>L6/G6</f>
        <v>#DIV/0!</v>
      </c>
    </row>
    <row r="7" spans="1:13" ht="21" customHeight="1">
      <c r="A7" s="9"/>
      <c r="B7" s="6"/>
      <c r="C7" s="6"/>
      <c r="D7" s="9"/>
      <c r="E7" s="10"/>
      <c r="F7" s="11"/>
      <c r="G7" s="11"/>
      <c r="H7" s="12"/>
      <c r="I7" s="12"/>
      <c r="J7" s="12">
        <f>H7*I7</f>
        <v>0</v>
      </c>
      <c r="K7" s="12">
        <f t="shared" ref="K7:K18" si="0">H7</f>
        <v>0</v>
      </c>
      <c r="L7" s="23">
        <f t="shared" ref="L7:L19" si="1">J7</f>
        <v>0</v>
      </c>
      <c r="M7" s="1" t="e">
        <f t="shared" ref="M7:M28" si="2">L7/G7</f>
        <v>#DIV/0!</v>
      </c>
    </row>
    <row r="8" spans="1:13" ht="21" customHeight="1">
      <c r="A8" s="9"/>
      <c r="B8" s="6"/>
      <c r="C8" s="6"/>
      <c r="D8" s="9"/>
      <c r="E8" s="10"/>
      <c r="F8" s="11"/>
      <c r="G8" s="11"/>
      <c r="H8" s="12"/>
      <c r="I8" s="12"/>
      <c r="J8" s="12">
        <f t="shared" ref="J8:J18" si="3">H8*I8</f>
        <v>0</v>
      </c>
      <c r="K8" s="12">
        <f t="shared" si="0"/>
        <v>0</v>
      </c>
      <c r="L8" s="23">
        <f t="shared" si="1"/>
        <v>0</v>
      </c>
      <c r="M8" s="1" t="e">
        <f t="shared" si="2"/>
        <v>#DIV/0!</v>
      </c>
    </row>
    <row r="9" spans="1:13" ht="21" customHeight="1">
      <c r="A9" s="9"/>
      <c r="B9" s="6"/>
      <c r="C9" s="6"/>
      <c r="D9" s="9"/>
      <c r="E9" s="10"/>
      <c r="F9" s="11"/>
      <c r="G9" s="11"/>
      <c r="H9" s="12"/>
      <c r="I9" s="12"/>
      <c r="J9" s="12">
        <f t="shared" si="3"/>
        <v>0</v>
      </c>
      <c r="K9" s="12">
        <f t="shared" si="0"/>
        <v>0</v>
      </c>
      <c r="L9" s="23">
        <f t="shared" si="1"/>
        <v>0</v>
      </c>
      <c r="M9" s="1" t="e">
        <f t="shared" si="2"/>
        <v>#DIV/0!</v>
      </c>
    </row>
    <row r="10" spans="1:13" ht="21" customHeight="1">
      <c r="A10" s="9"/>
      <c r="B10" s="6"/>
      <c r="C10" s="6"/>
      <c r="D10" s="9"/>
      <c r="E10" s="10"/>
      <c r="F10" s="11"/>
      <c r="G10" s="11"/>
      <c r="H10" s="12"/>
      <c r="I10" s="12"/>
      <c r="J10" s="12">
        <f t="shared" si="3"/>
        <v>0</v>
      </c>
      <c r="K10" s="12">
        <f t="shared" si="0"/>
        <v>0</v>
      </c>
      <c r="L10" s="23">
        <f t="shared" si="1"/>
        <v>0</v>
      </c>
      <c r="M10" s="1" t="e">
        <f t="shared" si="2"/>
        <v>#DIV/0!</v>
      </c>
    </row>
    <row r="11" spans="1:13" ht="21" customHeight="1">
      <c r="A11" s="9"/>
      <c r="B11" s="6"/>
      <c r="C11" s="6"/>
      <c r="D11" s="9"/>
      <c r="E11" s="10"/>
      <c r="F11" s="11"/>
      <c r="G11" s="11"/>
      <c r="H11" s="12"/>
      <c r="I11" s="12"/>
      <c r="J11" s="12">
        <f t="shared" si="3"/>
        <v>0</v>
      </c>
      <c r="K11" s="12">
        <f t="shared" si="0"/>
        <v>0</v>
      </c>
      <c r="L11" s="23">
        <f t="shared" si="1"/>
        <v>0</v>
      </c>
      <c r="M11" s="1" t="e">
        <f t="shared" si="2"/>
        <v>#DIV/0!</v>
      </c>
    </row>
    <row r="12" spans="1:13" ht="18" customHeight="1">
      <c r="A12" s="6"/>
      <c r="B12" s="6"/>
      <c r="C12" s="7"/>
      <c r="D12" s="6"/>
      <c r="E12" s="10"/>
      <c r="F12" s="10"/>
      <c r="G12" s="10"/>
      <c r="H12" s="12"/>
      <c r="I12" s="12"/>
      <c r="J12" s="12"/>
      <c r="K12" s="12"/>
      <c r="L12" s="23"/>
      <c r="M12" s="1" t="e">
        <f t="shared" si="2"/>
        <v>#DIV/0!</v>
      </c>
    </row>
    <row r="13" spans="1:13" ht="21" customHeight="1">
      <c r="A13" s="9"/>
      <c r="B13" s="6"/>
      <c r="C13" s="6"/>
      <c r="D13" s="9"/>
      <c r="E13" s="10"/>
      <c r="F13" s="11"/>
      <c r="G13" s="11"/>
      <c r="H13" s="12"/>
      <c r="I13" s="12"/>
      <c r="J13" s="12">
        <f t="shared" si="3"/>
        <v>0</v>
      </c>
      <c r="K13" s="12">
        <f t="shared" si="0"/>
        <v>0</v>
      </c>
      <c r="L13" s="23">
        <f t="shared" si="1"/>
        <v>0</v>
      </c>
      <c r="M13" s="1" t="e">
        <f t="shared" si="2"/>
        <v>#DIV/0!</v>
      </c>
    </row>
    <row r="14" spans="1:13" ht="21" customHeight="1">
      <c r="A14" s="9"/>
      <c r="B14" s="6"/>
      <c r="C14" s="6"/>
      <c r="D14" s="9"/>
      <c r="E14" s="10"/>
      <c r="F14" s="11"/>
      <c r="G14" s="11"/>
      <c r="H14" s="12"/>
      <c r="I14" s="12"/>
      <c r="J14" s="12">
        <f t="shared" si="3"/>
        <v>0</v>
      </c>
      <c r="K14" s="12">
        <f t="shared" si="0"/>
        <v>0</v>
      </c>
      <c r="L14" s="23">
        <f t="shared" si="1"/>
        <v>0</v>
      </c>
      <c r="M14" s="1" t="e">
        <f t="shared" si="2"/>
        <v>#DIV/0!</v>
      </c>
    </row>
    <row r="15" spans="1:13" ht="21" customHeight="1">
      <c r="A15" s="9"/>
      <c r="B15" s="6"/>
      <c r="C15" s="6"/>
      <c r="D15" s="9"/>
      <c r="E15" s="10"/>
      <c r="F15" s="11"/>
      <c r="G15" s="11"/>
      <c r="H15" s="12"/>
      <c r="I15" s="12"/>
      <c r="J15" s="12">
        <f t="shared" si="3"/>
        <v>0</v>
      </c>
      <c r="K15" s="12">
        <f t="shared" si="0"/>
        <v>0</v>
      </c>
      <c r="L15" s="23">
        <f t="shared" si="1"/>
        <v>0</v>
      </c>
      <c r="M15" s="1" t="e">
        <f t="shared" si="2"/>
        <v>#DIV/0!</v>
      </c>
    </row>
    <row r="16" spans="1:13" ht="21" customHeight="1">
      <c r="A16" s="9"/>
      <c r="B16" s="6"/>
      <c r="C16" s="6"/>
      <c r="D16" s="9"/>
      <c r="E16" s="10"/>
      <c r="F16" s="11"/>
      <c r="G16" s="11"/>
      <c r="H16" s="12"/>
      <c r="I16" s="12"/>
      <c r="J16" s="12">
        <f t="shared" si="3"/>
        <v>0</v>
      </c>
      <c r="K16" s="12">
        <f t="shared" si="0"/>
        <v>0</v>
      </c>
      <c r="L16" s="23">
        <f t="shared" si="1"/>
        <v>0</v>
      </c>
      <c r="M16" s="1" t="e">
        <f t="shared" si="2"/>
        <v>#DIV/0!</v>
      </c>
    </row>
    <row r="17" spans="1:13" ht="21" customHeight="1">
      <c r="A17" s="9"/>
      <c r="B17" s="6"/>
      <c r="C17" s="6"/>
      <c r="D17" s="9"/>
      <c r="E17" s="10"/>
      <c r="F17" s="11"/>
      <c r="G17" s="11"/>
      <c r="H17" s="12"/>
      <c r="I17" s="12"/>
      <c r="J17" s="12">
        <f t="shared" si="3"/>
        <v>0</v>
      </c>
      <c r="K17" s="12">
        <f t="shared" si="0"/>
        <v>0</v>
      </c>
      <c r="L17" s="23">
        <f t="shared" si="1"/>
        <v>0</v>
      </c>
      <c r="M17" s="1" t="e">
        <f t="shared" si="2"/>
        <v>#DIV/0!</v>
      </c>
    </row>
    <row r="18" spans="1:13" ht="21" customHeight="1">
      <c r="A18" s="9"/>
      <c r="B18" s="6"/>
      <c r="C18" s="6"/>
      <c r="D18" s="9"/>
      <c r="E18" s="10"/>
      <c r="F18" s="11"/>
      <c r="G18" s="11"/>
      <c r="H18" s="12"/>
      <c r="I18" s="12"/>
      <c r="J18" s="12">
        <f t="shared" si="3"/>
        <v>0</v>
      </c>
      <c r="K18" s="12">
        <f t="shared" si="0"/>
        <v>0</v>
      </c>
      <c r="L18" s="23">
        <f t="shared" si="1"/>
        <v>0</v>
      </c>
      <c r="M18" s="1" t="e">
        <f t="shared" si="2"/>
        <v>#DIV/0!</v>
      </c>
    </row>
    <row r="19" spans="1:13" ht="18" customHeight="1">
      <c r="A19" s="46" t="s">
        <v>93</v>
      </c>
      <c r="B19" s="47"/>
      <c r="C19" s="47"/>
      <c r="D19" s="47"/>
      <c r="E19" s="47"/>
      <c r="F19" s="48"/>
      <c r="G19" s="16">
        <f>SUM(G6:G18)</f>
        <v>0</v>
      </c>
      <c r="H19" s="17"/>
      <c r="I19" s="17"/>
      <c r="J19" s="16">
        <f>SUM(J6:J18)</f>
        <v>0</v>
      </c>
      <c r="K19" s="17"/>
      <c r="L19" s="16">
        <f t="shared" si="1"/>
        <v>0</v>
      </c>
      <c r="M19" s="1" t="e">
        <f t="shared" si="2"/>
        <v>#DIV/0!</v>
      </c>
    </row>
    <row r="20" spans="1:13" ht="18" customHeight="1">
      <c r="A20" s="13"/>
      <c r="B20" s="14"/>
      <c r="C20" s="14"/>
      <c r="D20" s="14"/>
      <c r="E20" s="14"/>
      <c r="F20" s="15"/>
      <c r="G20" s="16"/>
      <c r="H20" s="17"/>
      <c r="I20" s="17"/>
      <c r="J20" s="16"/>
      <c r="K20" s="17"/>
      <c r="L20" s="16"/>
      <c r="M20" s="1" t="e">
        <f t="shared" si="2"/>
        <v>#DIV/0!</v>
      </c>
    </row>
    <row r="21" spans="1:13" ht="21" customHeight="1">
      <c r="A21" s="18">
        <v>1</v>
      </c>
      <c r="B21" s="6"/>
      <c r="C21" s="19" t="s">
        <v>94</v>
      </c>
      <c r="D21" s="9"/>
      <c r="E21" s="20"/>
      <c r="F21" s="20"/>
      <c r="G21" s="20"/>
      <c r="H21" s="21"/>
      <c r="I21" s="21"/>
      <c r="J21" s="21">
        <f>J19</f>
        <v>0</v>
      </c>
      <c r="K21" s="21"/>
      <c r="L21" s="21">
        <f>L19</f>
        <v>0</v>
      </c>
      <c r="M21" s="1" t="e">
        <f t="shared" si="2"/>
        <v>#DIV/0!</v>
      </c>
    </row>
    <row r="22" spans="1:13" ht="21" customHeight="1">
      <c r="A22" s="18">
        <v>2</v>
      </c>
      <c r="B22" s="6"/>
      <c r="C22" s="19" t="s">
        <v>95</v>
      </c>
      <c r="D22" s="9"/>
      <c r="E22" s="20"/>
      <c r="F22" s="20"/>
      <c r="G22" s="20"/>
      <c r="H22" s="21"/>
      <c r="I22" s="21"/>
      <c r="J22" s="21">
        <v>0</v>
      </c>
      <c r="K22" s="21"/>
      <c r="L22" s="21">
        <f t="shared" ref="L22:L28" si="4">J22</f>
        <v>0</v>
      </c>
      <c r="M22" s="1" t="e">
        <f t="shared" si="2"/>
        <v>#DIV/0!</v>
      </c>
    </row>
    <row r="23" spans="1:13" ht="21" customHeight="1">
      <c r="A23" s="18">
        <v>3</v>
      </c>
      <c r="B23" s="6"/>
      <c r="C23" s="19" t="s">
        <v>96</v>
      </c>
      <c r="D23" s="9"/>
      <c r="E23" s="20"/>
      <c r="F23" s="20"/>
      <c r="G23" s="20"/>
      <c r="H23" s="21"/>
      <c r="I23" s="21"/>
      <c r="J23" s="21"/>
      <c r="K23" s="21"/>
      <c r="L23" s="21"/>
      <c r="M23" s="1" t="e">
        <f t="shared" si="2"/>
        <v>#DIV/0!</v>
      </c>
    </row>
    <row r="24" spans="1:13" ht="21" customHeight="1">
      <c r="A24" s="18">
        <v>4</v>
      </c>
      <c r="B24" s="6"/>
      <c r="C24" s="19" t="s">
        <v>97</v>
      </c>
      <c r="D24" s="9"/>
      <c r="E24" s="20"/>
      <c r="F24" s="20"/>
      <c r="G24" s="20"/>
      <c r="H24" s="21"/>
      <c r="I24" s="21"/>
      <c r="J24" s="21">
        <f>J25+J26</f>
        <v>0</v>
      </c>
      <c r="K24" s="21"/>
      <c r="L24" s="21">
        <f t="shared" si="4"/>
        <v>0</v>
      </c>
      <c r="M24" s="1" t="e">
        <f t="shared" si="2"/>
        <v>#DIV/0!</v>
      </c>
    </row>
    <row r="25" spans="1:13" ht="21" customHeight="1">
      <c r="A25" s="18">
        <v>4.0999999999999996</v>
      </c>
      <c r="B25" s="6"/>
      <c r="C25" s="19" t="s">
        <v>98</v>
      </c>
      <c r="D25" s="9"/>
      <c r="E25" s="20"/>
      <c r="F25" s="20"/>
      <c r="G25" s="20"/>
      <c r="H25" s="21"/>
      <c r="I25" s="21"/>
      <c r="J25" s="21"/>
      <c r="K25" s="21"/>
      <c r="L25" s="21">
        <f t="shared" si="4"/>
        <v>0</v>
      </c>
      <c r="M25" s="1" t="e">
        <f t="shared" si="2"/>
        <v>#DIV/0!</v>
      </c>
    </row>
    <row r="26" spans="1:13" ht="21" customHeight="1">
      <c r="A26" s="18">
        <v>4.2</v>
      </c>
      <c r="B26" s="6"/>
      <c r="C26" s="19" t="s">
        <v>99</v>
      </c>
      <c r="D26" s="9"/>
      <c r="E26" s="20"/>
      <c r="F26" s="20"/>
      <c r="G26" s="20"/>
      <c r="H26" s="21"/>
      <c r="I26" s="21"/>
      <c r="J26" s="21"/>
      <c r="K26" s="21"/>
      <c r="L26" s="21">
        <f t="shared" si="4"/>
        <v>0</v>
      </c>
      <c r="M26" s="1" t="e">
        <f t="shared" si="2"/>
        <v>#DIV/0!</v>
      </c>
    </row>
    <row r="27" spans="1:13" ht="21" customHeight="1">
      <c r="A27" s="18">
        <v>5</v>
      </c>
      <c r="B27" s="6"/>
      <c r="C27" s="19" t="s">
        <v>100</v>
      </c>
      <c r="D27" s="9"/>
      <c r="E27" s="20"/>
      <c r="F27" s="20"/>
      <c r="G27" s="20"/>
      <c r="H27" s="21"/>
      <c r="I27" s="21"/>
      <c r="J27" s="21"/>
      <c r="K27" s="21"/>
      <c r="L27" s="21">
        <f t="shared" si="4"/>
        <v>0</v>
      </c>
      <c r="M27" s="1" t="e">
        <f t="shared" si="2"/>
        <v>#DIV/0!</v>
      </c>
    </row>
    <row r="28" spans="1:13" ht="21" customHeight="1">
      <c r="A28" s="18">
        <v>6</v>
      </c>
      <c r="B28" s="6"/>
      <c r="C28" s="19" t="s">
        <v>101</v>
      </c>
      <c r="D28" s="9"/>
      <c r="E28" s="20"/>
      <c r="F28" s="20"/>
      <c r="G28" s="20"/>
      <c r="H28" s="21"/>
      <c r="I28" s="21"/>
      <c r="J28" s="20">
        <f>J21+J22+J24+J27</f>
        <v>0</v>
      </c>
      <c r="K28" s="21"/>
      <c r="L28" s="21">
        <f t="shared" si="4"/>
        <v>0</v>
      </c>
      <c r="M28" s="1" t="e">
        <f t="shared" si="2"/>
        <v>#DIV/0!</v>
      </c>
    </row>
  </sheetData>
  <mergeCells count="13">
    <mergeCell ref="M3:M4"/>
    <mergeCell ref="A19:F19"/>
    <mergeCell ref="A3:A4"/>
    <mergeCell ref="B3:B4"/>
    <mergeCell ref="C3:C4"/>
    <mergeCell ref="D3:D4"/>
    <mergeCell ref="A1:L1"/>
    <mergeCell ref="A2:E2"/>
    <mergeCell ref="E3:G3"/>
    <mergeCell ref="H3:J3"/>
    <mergeCell ref="E5:G5"/>
    <mergeCell ref="K3:K4"/>
    <mergeCell ref="L3:L4"/>
  </mergeCells>
  <phoneticPr fontId="17" type="noConversion"/>
  <printOptions horizontalCentered="1"/>
  <pageMargins left="0.38888888888888901" right="0" top="0.59166666666666701" bottom="0" header="0.59166666666666701" footer="0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汇总表</vt:lpstr>
      <vt:lpstr>措施费</vt:lpstr>
      <vt:lpstr>分部分项工程和单价措施项目清单与计价表（只清单）</vt:lpstr>
      <vt:lpstr>措施费!Print_Area</vt:lpstr>
      <vt:lpstr>'分部分项工程和单价措施项目清单与计价表（只清单）'!Print_Area</vt:lpstr>
      <vt:lpstr>汇总表!Print_Area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BlueEarth</dc:creator>
  <cp:lastModifiedBy>Windows 用户</cp:lastModifiedBy>
  <dcterms:created xsi:type="dcterms:W3CDTF">2017-08-21T09:36:00Z</dcterms:created>
  <dcterms:modified xsi:type="dcterms:W3CDTF">2018-11-15T02:37:02Z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