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esktop\szkoła\Astudia\s4\PSM\"/>
    </mc:Choice>
  </mc:AlternateContent>
  <xr:revisionPtr revIDLastSave="0" documentId="13_ncr:1_{101935CC-80C1-4CB2-8C41-255044608142}" xr6:coauthVersionLast="47" xr6:coauthVersionMax="47" xr10:uidLastSave="{00000000-0000-0000-0000-000000000000}"/>
  <bookViews>
    <workbookView xWindow="-28920" yWindow="-120" windowWidth="29040" windowHeight="15990" activeTab="2" xr2:uid="{53809512-D87B-4D38-8C81-B902BDE9B9A8}"/>
  </bookViews>
  <sheets>
    <sheet name="obliczenia dla kuli" sheetId="3" r:id="rId1"/>
    <sheet name="obliczenia dla sfery" sheetId="5" r:id="rId2"/>
    <sheet name="Wykresy porownawcze" sheetId="2" r:id="rId3"/>
    <sheet name="cwiczenia" sheetId="1" r:id="rId4"/>
  </sheets>
  <definedNames>
    <definedName name="_r" localSheetId="0">'obliczenia dla kuli'!$B$8</definedName>
    <definedName name="_r" localSheetId="1">'obliczenia dla sfery'!$B$8</definedName>
    <definedName name="_r" localSheetId="2">'Wykresy porownawcze'!$D$11</definedName>
    <definedName name="_r">cwiczenia!$D$11</definedName>
    <definedName name="a" localSheetId="0">'obliczenia dla kuli'!$B$12</definedName>
    <definedName name="a" localSheetId="1">'obliczenia dla sfery'!$B$12</definedName>
    <definedName name="a" localSheetId="2">'Wykresy porownawcze'!$D$15</definedName>
    <definedName name="a">cwiczenia!$D$15</definedName>
    <definedName name="alfa" localSheetId="0">'obliczenia dla kuli'!$B$2</definedName>
    <definedName name="alfa" localSheetId="1">'obliczenia dla sfery'!$B$2</definedName>
    <definedName name="alfa" localSheetId="2">'Wykresy porownawcze'!$D$5</definedName>
    <definedName name="alfa">cwiczenia!$D$5</definedName>
    <definedName name="dr" localSheetId="0">'obliczenia dla kuli'!$E$5</definedName>
    <definedName name="dr" localSheetId="1">'obliczenia dla sfery'!$E$5</definedName>
    <definedName name="dr" localSheetId="2">'Wykresy porownawcze'!#REF!</definedName>
    <definedName name="dr">cwiczenia!$F$6</definedName>
    <definedName name="dt" localSheetId="0">'obliczenia dla kuli'!$B$9</definedName>
    <definedName name="dt" localSheetId="1">'obliczenia dla sfery'!$B$9</definedName>
    <definedName name="dt" localSheetId="2">'Wykresy porownawcze'!$D$12</definedName>
    <definedName name="dt">cwiczenia!$D$12</definedName>
    <definedName name="eps" localSheetId="0">'obliczenia dla kuli'!$B$13</definedName>
    <definedName name="eps" localSheetId="1">'obliczenia dla sfery'!$B$13</definedName>
    <definedName name="eps" localSheetId="2">'Wykresy porownawcze'!$D$16</definedName>
    <definedName name="eps">cwiczenia!$D$16</definedName>
    <definedName name="g" localSheetId="0">'obliczenia dla kuli'!$B$6</definedName>
    <definedName name="g" localSheetId="1">'obliczenia dla sfery'!$B$6</definedName>
    <definedName name="g" localSheetId="2">'Wykresy porownawcze'!$D$9</definedName>
    <definedName name="g">cwiczenia!$D$9</definedName>
    <definedName name="h" localSheetId="0">'obliczenia dla kuli'!$B$1</definedName>
    <definedName name="h" localSheetId="1">'obliczenia dla sfery'!$B$1</definedName>
    <definedName name="h" localSheetId="2">'Wykresy porownawcze'!$D$4</definedName>
    <definedName name="h">cwiczenia!$D$4</definedName>
    <definedName name="I" localSheetId="0">'obliczenia dla kuli'!$B$11</definedName>
    <definedName name="I" localSheetId="1">'obliczenia dla sfery'!$B$11</definedName>
    <definedName name="I" localSheetId="2">'Wykresy porownawcze'!$D$14</definedName>
    <definedName name="I">cwiczenia!$D$14</definedName>
    <definedName name="l" localSheetId="0">'obliczenia dla kuli'!$B$3</definedName>
    <definedName name="l" localSheetId="1">'obliczenia dla sfery'!$B$3</definedName>
    <definedName name="l" localSheetId="2">'Wykresy porownawcze'!$D$6</definedName>
    <definedName name="l">cwiczenia!$D$6</definedName>
    <definedName name="m" localSheetId="0">'obliczenia dla kuli'!$B$7</definedName>
    <definedName name="m" localSheetId="1">'obliczenia dla sfery'!$B$7</definedName>
    <definedName name="m" localSheetId="2">'Wykresy porownawcze'!$D$10</definedName>
    <definedName name="m">cwiczenia!$D$10</definedName>
    <definedName name="xc" localSheetId="0">'obliczenia dla kuli'!$E$15</definedName>
    <definedName name="xc" localSheetId="1">'obliczenia dla sfery'!$E$15</definedName>
    <definedName name="xc" localSheetId="2">'Wykresy porownawcze'!$F$15</definedName>
    <definedName name="xc">cwiczenia!$F$15</definedName>
    <definedName name="yc" localSheetId="0">'obliczenia dla kuli'!$F$15</definedName>
    <definedName name="yc" localSheetId="1">'obliczenia dla sfery'!$F$15</definedName>
    <definedName name="yc" localSheetId="2">'Wykresy porownawcze'!$G$15</definedName>
    <definedName name="yc">cwiczenia!$G$15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8" i="5"/>
  <c r="A16" i="5"/>
  <c r="U24" i="5"/>
  <c r="U23" i="5"/>
  <c r="U22" i="5"/>
  <c r="A22" i="5"/>
  <c r="O21" i="5"/>
  <c r="I21" i="5"/>
  <c r="A21" i="5"/>
  <c r="O20" i="5"/>
  <c r="K20" i="5"/>
  <c r="I20" i="5"/>
  <c r="E20" i="5"/>
  <c r="B21" i="5" s="1"/>
  <c r="F14" i="5"/>
  <c r="E14" i="5"/>
  <c r="E9" i="5"/>
  <c r="B11" i="5"/>
  <c r="B2" i="5"/>
  <c r="U22" i="3"/>
  <c r="U23" i="3" s="1"/>
  <c r="B2" i="3"/>
  <c r="C20" i="3"/>
  <c r="A16" i="3"/>
  <c r="O20" i="3"/>
  <c r="C20" i="5" l="1"/>
  <c r="C26" i="5"/>
  <c r="C30" i="5"/>
  <c r="C34" i="5"/>
  <c r="C40" i="5"/>
  <c r="C65" i="5"/>
  <c r="C69" i="5"/>
  <c r="C73" i="5"/>
  <c r="C77" i="5"/>
  <c r="C22" i="5"/>
  <c r="C81" i="5"/>
  <c r="C85" i="5"/>
  <c r="A23" i="5"/>
  <c r="O22" i="5"/>
  <c r="G20" i="5"/>
  <c r="M20" i="5" s="1"/>
  <c r="B12" i="5"/>
  <c r="B3" i="5"/>
  <c r="F8" i="5" s="1"/>
  <c r="H20" i="5"/>
  <c r="N20" i="5" s="1"/>
  <c r="U25" i="5"/>
  <c r="U26" i="5" s="1"/>
  <c r="U27" i="5" s="1"/>
  <c r="U28" i="5" s="1"/>
  <c r="C52" i="5"/>
  <c r="C33" i="5"/>
  <c r="G20" i="3"/>
  <c r="C21" i="5"/>
  <c r="G21" i="5" s="1"/>
  <c r="M21" i="5" s="1"/>
  <c r="C48" i="5"/>
  <c r="C56" i="5"/>
  <c r="C63" i="5"/>
  <c r="C67" i="5"/>
  <c r="C71" i="5"/>
  <c r="C75" i="5"/>
  <c r="C79" i="5"/>
  <c r="C83" i="5"/>
  <c r="C87" i="5"/>
  <c r="C29" i="5"/>
  <c r="C24" i="5"/>
  <c r="C28" i="5"/>
  <c r="C32" i="5"/>
  <c r="C36" i="5"/>
  <c r="Q20" i="5"/>
  <c r="C25" i="5"/>
  <c r="C60" i="5"/>
  <c r="C44" i="5"/>
  <c r="C61" i="5"/>
  <c r="C57" i="5"/>
  <c r="C53" i="5"/>
  <c r="C49" i="5"/>
  <c r="C45" i="5"/>
  <c r="C41" i="5"/>
  <c r="C37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58" i="5"/>
  <c r="C54" i="5"/>
  <c r="C50" i="5"/>
  <c r="C46" i="5"/>
  <c r="C42" i="5"/>
  <c r="C38" i="5"/>
  <c r="C59" i="5"/>
  <c r="C55" i="5"/>
  <c r="C51" i="5"/>
  <c r="C47" i="5"/>
  <c r="C43" i="5"/>
  <c r="C39" i="5"/>
  <c r="C23" i="5"/>
  <c r="C27" i="5"/>
  <c r="C31" i="5"/>
  <c r="C35" i="5"/>
  <c r="B11" i="3"/>
  <c r="E15" i="5"/>
  <c r="F15" i="5"/>
  <c r="W22" i="5" l="1"/>
  <c r="W25" i="5"/>
  <c r="W26" i="5"/>
  <c r="W27" i="5"/>
  <c r="W24" i="5"/>
  <c r="W23" i="5"/>
  <c r="W21" i="5"/>
  <c r="V21" i="5"/>
  <c r="V22" i="5"/>
  <c r="V23" i="5"/>
  <c r="V26" i="5"/>
  <c r="V27" i="5"/>
  <c r="V24" i="5"/>
  <c r="H21" i="5"/>
  <c r="U29" i="5"/>
  <c r="W28" i="5"/>
  <c r="V28" i="5"/>
  <c r="P20" i="5"/>
  <c r="R20" i="5" s="1"/>
  <c r="F88" i="5"/>
  <c r="F86" i="5"/>
  <c r="F84" i="5"/>
  <c r="F82" i="5"/>
  <c r="F80" i="5"/>
  <c r="F78" i="5"/>
  <c r="F76" i="5"/>
  <c r="F74" i="5"/>
  <c r="F72" i="5"/>
  <c r="F70" i="5"/>
  <c r="F68" i="5"/>
  <c r="F66" i="5"/>
  <c r="F64" i="5"/>
  <c r="F62" i="5"/>
  <c r="F58" i="5"/>
  <c r="F54" i="5"/>
  <c r="F50" i="5"/>
  <c r="F46" i="5"/>
  <c r="F42" i="5"/>
  <c r="F38" i="5"/>
  <c r="F59" i="5"/>
  <c r="F55" i="5"/>
  <c r="F51" i="5"/>
  <c r="F47" i="5"/>
  <c r="F43" i="5"/>
  <c r="F39" i="5"/>
  <c r="F87" i="5"/>
  <c r="F85" i="5"/>
  <c r="F83" i="5"/>
  <c r="F81" i="5"/>
  <c r="F79" i="5"/>
  <c r="F77" i="5"/>
  <c r="F75" i="5"/>
  <c r="F73" i="5"/>
  <c r="F71" i="5"/>
  <c r="F69" i="5"/>
  <c r="F67" i="5"/>
  <c r="F65" i="5"/>
  <c r="F63" i="5"/>
  <c r="F60" i="5"/>
  <c r="F56" i="5"/>
  <c r="F52" i="5"/>
  <c r="F48" i="5"/>
  <c r="F44" i="5"/>
  <c r="F40" i="5"/>
  <c r="F57" i="5"/>
  <c r="F36" i="5"/>
  <c r="F32" i="5"/>
  <c r="F28" i="5"/>
  <c r="F24" i="5"/>
  <c r="F34" i="5"/>
  <c r="F30" i="5"/>
  <c r="F35" i="5"/>
  <c r="F23" i="5"/>
  <c r="F37" i="5"/>
  <c r="F61" i="5"/>
  <c r="F53" i="5"/>
  <c r="F21" i="5"/>
  <c r="F31" i="5"/>
  <c r="F33" i="5"/>
  <c r="F29" i="5"/>
  <c r="F25" i="5"/>
  <c r="B13" i="5"/>
  <c r="F26" i="5"/>
  <c r="F41" i="5"/>
  <c r="F22" i="5"/>
  <c r="F49" i="5"/>
  <c r="F45" i="5"/>
  <c r="F20" i="5"/>
  <c r="D21" i="5" s="1"/>
  <c r="F27" i="5"/>
  <c r="V25" i="5"/>
  <c r="O23" i="5"/>
  <c r="A24" i="5"/>
  <c r="O24" i="5" l="1"/>
  <c r="A25" i="5"/>
  <c r="D22" i="5"/>
  <c r="E21" i="5"/>
  <c r="B22" i="5" s="1"/>
  <c r="U30" i="5"/>
  <c r="W29" i="5"/>
  <c r="V29" i="5"/>
  <c r="L87" i="5"/>
  <c r="L85" i="5"/>
  <c r="L83" i="5"/>
  <c r="L81" i="5"/>
  <c r="L79" i="5"/>
  <c r="L77" i="5"/>
  <c r="L75" i="5"/>
  <c r="L73" i="5"/>
  <c r="L71" i="5"/>
  <c r="L69" i="5"/>
  <c r="L67" i="5"/>
  <c r="L65" i="5"/>
  <c r="L63" i="5"/>
  <c r="L60" i="5"/>
  <c r="L56" i="5"/>
  <c r="L52" i="5"/>
  <c r="L48" i="5"/>
  <c r="L44" i="5"/>
  <c r="L40" i="5"/>
  <c r="L61" i="5"/>
  <c r="L57" i="5"/>
  <c r="L53" i="5"/>
  <c r="L49" i="5"/>
  <c r="L45" i="5"/>
  <c r="L41" i="5"/>
  <c r="L37" i="5"/>
  <c r="L88" i="5"/>
  <c r="L86" i="5"/>
  <c r="L84" i="5"/>
  <c r="L82" i="5"/>
  <c r="L80" i="5"/>
  <c r="L78" i="5"/>
  <c r="L76" i="5"/>
  <c r="L74" i="5"/>
  <c r="L72" i="5"/>
  <c r="L70" i="5"/>
  <c r="L68" i="5"/>
  <c r="L66" i="5"/>
  <c r="L64" i="5"/>
  <c r="L62" i="5"/>
  <c r="L58" i="5"/>
  <c r="L54" i="5"/>
  <c r="L50" i="5"/>
  <c r="L46" i="5"/>
  <c r="L42" i="5"/>
  <c r="L38" i="5"/>
  <c r="L34" i="5"/>
  <c r="L30" i="5"/>
  <c r="L26" i="5"/>
  <c r="L22" i="5"/>
  <c r="L36" i="5"/>
  <c r="L32" i="5"/>
  <c r="L28" i="5"/>
  <c r="L29" i="5"/>
  <c r="L51" i="5"/>
  <c r="L39" i="5"/>
  <c r="L20" i="5"/>
  <c r="J21" i="5" s="1"/>
  <c r="L35" i="5"/>
  <c r="L31" i="5"/>
  <c r="L27" i="5"/>
  <c r="L23" i="5"/>
  <c r="L21" i="5"/>
  <c r="L33" i="5"/>
  <c r="L59" i="5"/>
  <c r="L43" i="5"/>
  <c r="L55" i="5"/>
  <c r="L24" i="5"/>
  <c r="L47" i="5"/>
  <c r="L25" i="5"/>
  <c r="P21" i="5"/>
  <c r="N21" i="5"/>
  <c r="U31" i="5" l="1"/>
  <c r="V30" i="5"/>
  <c r="W30" i="5"/>
  <c r="J22" i="5"/>
  <c r="K21" i="5"/>
  <c r="I22" i="5" s="1"/>
  <c r="Q21" i="5"/>
  <c r="R21" i="5" s="1"/>
  <c r="H22" i="5"/>
  <c r="P22" i="5" s="1"/>
  <c r="G22" i="5"/>
  <c r="E22" i="5"/>
  <c r="B23" i="5" s="1"/>
  <c r="D23" i="5"/>
  <c r="O25" i="5"/>
  <c r="A26" i="5"/>
  <c r="G23" i="5" l="1"/>
  <c r="H23" i="5"/>
  <c r="P23" i="5" s="1"/>
  <c r="N22" i="5"/>
  <c r="M22" i="5"/>
  <c r="D24" i="5"/>
  <c r="E23" i="5"/>
  <c r="B24" i="5" s="1"/>
  <c r="K22" i="5"/>
  <c r="I23" i="5" s="1"/>
  <c r="J23" i="5"/>
  <c r="Q23" i="5" s="1"/>
  <c r="R22" i="5"/>
  <c r="O26" i="5"/>
  <c r="A27" i="5"/>
  <c r="U32" i="5"/>
  <c r="V31" i="5"/>
  <c r="W31" i="5"/>
  <c r="Q22" i="5"/>
  <c r="H24" i="5" l="1"/>
  <c r="P24" i="5" s="1"/>
  <c r="G24" i="5"/>
  <c r="M23" i="5"/>
  <c r="N23" i="5"/>
  <c r="E24" i="5"/>
  <c r="B25" i="5" s="1"/>
  <c r="D25" i="5"/>
  <c r="K23" i="5"/>
  <c r="I24" i="5" s="1"/>
  <c r="J24" i="5"/>
  <c r="R23" i="5"/>
  <c r="O27" i="5"/>
  <c r="A28" i="5"/>
  <c r="W32" i="5"/>
  <c r="U33" i="5"/>
  <c r="V32" i="5"/>
  <c r="M24" i="5" l="1"/>
  <c r="N24" i="5"/>
  <c r="H25" i="5"/>
  <c r="P25" i="5" s="1"/>
  <c r="G25" i="5"/>
  <c r="U34" i="5"/>
  <c r="W33" i="5"/>
  <c r="V33" i="5"/>
  <c r="K24" i="5"/>
  <c r="I25" i="5" s="1"/>
  <c r="J25" i="5"/>
  <c r="E25" i="5"/>
  <c r="B26" i="5" s="1"/>
  <c r="D26" i="5"/>
  <c r="O28" i="5"/>
  <c r="A29" i="5"/>
  <c r="Q24" i="5"/>
  <c r="R24" i="5" s="1"/>
  <c r="M25" i="5" l="1"/>
  <c r="N25" i="5"/>
  <c r="H26" i="5"/>
  <c r="P26" i="5" s="1"/>
  <c r="G26" i="5"/>
  <c r="K25" i="5"/>
  <c r="I26" i="5" s="1"/>
  <c r="J26" i="5"/>
  <c r="R25" i="5"/>
  <c r="U35" i="5"/>
  <c r="W34" i="5"/>
  <c r="V34" i="5"/>
  <c r="O29" i="5"/>
  <c r="A30" i="5"/>
  <c r="Q25" i="5"/>
  <c r="E26" i="5"/>
  <c r="B27" i="5" s="1"/>
  <c r="D27" i="5"/>
  <c r="N26" i="5" l="1"/>
  <c r="M26" i="5"/>
  <c r="H27" i="5"/>
  <c r="P27" i="5" s="1"/>
  <c r="G27" i="5"/>
  <c r="U36" i="5"/>
  <c r="V35" i="5"/>
  <c r="W35" i="5"/>
  <c r="K26" i="5"/>
  <c r="I27" i="5" s="1"/>
  <c r="J27" i="5"/>
  <c r="Q26" i="5"/>
  <c r="R26" i="5" s="1"/>
  <c r="D28" i="5"/>
  <c r="E27" i="5"/>
  <c r="B28" i="5" s="1"/>
  <c r="A31" i="5"/>
  <c r="O30" i="5"/>
  <c r="N27" i="5" l="1"/>
  <c r="M27" i="5"/>
  <c r="H28" i="5"/>
  <c r="P28" i="5" s="1"/>
  <c r="G28" i="5"/>
  <c r="U37" i="5"/>
  <c r="V36" i="5"/>
  <c r="W36" i="5"/>
  <c r="K27" i="5"/>
  <c r="I28" i="5" s="1"/>
  <c r="J28" i="5"/>
  <c r="Q27" i="5"/>
  <c r="R27" i="5" s="1"/>
  <c r="O31" i="5"/>
  <c r="A32" i="5"/>
  <c r="E28" i="5"/>
  <c r="B29" i="5" s="1"/>
  <c r="D29" i="5"/>
  <c r="M28" i="5" l="1"/>
  <c r="N28" i="5"/>
  <c r="K28" i="5"/>
  <c r="I29" i="5" s="1"/>
  <c r="J29" i="5"/>
  <c r="Q29" i="5" s="1"/>
  <c r="H29" i="5"/>
  <c r="P29" i="5" s="1"/>
  <c r="G29" i="5"/>
  <c r="B30" i="5"/>
  <c r="U38" i="5"/>
  <c r="W37" i="5"/>
  <c r="V37" i="5"/>
  <c r="Q28" i="5"/>
  <c r="R28" i="5" s="1"/>
  <c r="O32" i="5"/>
  <c r="A33" i="5"/>
  <c r="E29" i="5"/>
  <c r="D30" i="5"/>
  <c r="R29" i="5" l="1"/>
  <c r="M29" i="5"/>
  <c r="N29" i="5"/>
  <c r="J30" i="5"/>
  <c r="K29" i="5"/>
  <c r="I30" i="5" s="1"/>
  <c r="U39" i="5"/>
  <c r="W38" i="5"/>
  <c r="V38" i="5"/>
  <c r="H30" i="5"/>
  <c r="P30" i="5" s="1"/>
  <c r="G30" i="5"/>
  <c r="E30" i="5"/>
  <c r="B31" i="5" s="1"/>
  <c r="D31" i="5"/>
  <c r="O33" i="5"/>
  <c r="A34" i="5"/>
  <c r="H31" i="5" l="1"/>
  <c r="P31" i="5" s="1"/>
  <c r="G31" i="5"/>
  <c r="N30" i="5"/>
  <c r="M30" i="5"/>
  <c r="A35" i="5"/>
  <c r="O34" i="5"/>
  <c r="K30" i="5"/>
  <c r="I31" i="5" s="1"/>
  <c r="J31" i="5"/>
  <c r="R30" i="5"/>
  <c r="U40" i="5"/>
  <c r="W39" i="5"/>
  <c r="V39" i="5"/>
  <c r="Q30" i="5"/>
  <c r="D32" i="5"/>
  <c r="E31" i="5"/>
  <c r="B32" i="5" s="1"/>
  <c r="M31" i="5" l="1"/>
  <c r="N31" i="5"/>
  <c r="H32" i="5"/>
  <c r="P32" i="5" s="1"/>
  <c r="G32" i="5"/>
  <c r="O35" i="5"/>
  <c r="A36" i="5"/>
  <c r="U41" i="5"/>
  <c r="W40" i="5"/>
  <c r="V40" i="5"/>
  <c r="K31" i="5"/>
  <c r="I32" i="5" s="1"/>
  <c r="J32" i="5"/>
  <c r="Q32" i="5" s="1"/>
  <c r="E32" i="5"/>
  <c r="B33" i="5" s="1"/>
  <c r="D33" i="5"/>
  <c r="Q31" i="5"/>
  <c r="R31" i="5" s="1"/>
  <c r="R32" i="5" l="1"/>
  <c r="M32" i="5"/>
  <c r="N32" i="5"/>
  <c r="A37" i="5"/>
  <c r="O36" i="5"/>
  <c r="H33" i="5"/>
  <c r="P33" i="5" s="1"/>
  <c r="G33" i="5"/>
  <c r="U42" i="5"/>
  <c r="W41" i="5"/>
  <c r="V41" i="5"/>
  <c r="E33" i="5"/>
  <c r="B34" i="5" s="1"/>
  <c r="D34" i="5"/>
  <c r="K32" i="5"/>
  <c r="I33" i="5" s="1"/>
  <c r="J33" i="5"/>
  <c r="N33" i="5" l="1"/>
  <c r="M33" i="5"/>
  <c r="H34" i="5"/>
  <c r="P34" i="5" s="1"/>
  <c r="G34" i="5"/>
  <c r="U43" i="5"/>
  <c r="W42" i="5"/>
  <c r="V42" i="5"/>
  <c r="O37" i="5"/>
  <c r="A38" i="5"/>
  <c r="R33" i="5"/>
  <c r="J34" i="5"/>
  <c r="Q34" i="5" s="1"/>
  <c r="K33" i="5"/>
  <c r="I34" i="5" s="1"/>
  <c r="Q33" i="5"/>
  <c r="D35" i="5"/>
  <c r="E34" i="5"/>
  <c r="B35" i="5" s="1"/>
  <c r="N34" i="5" l="1"/>
  <c r="M34" i="5"/>
  <c r="H35" i="5"/>
  <c r="P35" i="5" s="1"/>
  <c r="G35" i="5"/>
  <c r="O38" i="5"/>
  <c r="A39" i="5"/>
  <c r="R34" i="5"/>
  <c r="U44" i="5"/>
  <c r="W43" i="5"/>
  <c r="V43" i="5"/>
  <c r="D36" i="5"/>
  <c r="E35" i="5"/>
  <c r="B36" i="5" s="1"/>
  <c r="K34" i="5"/>
  <c r="I35" i="5" s="1"/>
  <c r="J35" i="5"/>
  <c r="H36" i="5" l="1"/>
  <c r="P36" i="5" s="1"/>
  <c r="G36" i="5"/>
  <c r="M35" i="5"/>
  <c r="N35" i="5"/>
  <c r="U45" i="5"/>
  <c r="V44" i="5"/>
  <c r="W44" i="5"/>
  <c r="K35" i="5"/>
  <c r="I36" i="5" s="1"/>
  <c r="J36" i="5"/>
  <c r="Q36" i="5" s="1"/>
  <c r="Q35" i="5"/>
  <c r="R35" i="5" s="1"/>
  <c r="O39" i="5"/>
  <c r="A40" i="5"/>
  <c r="D37" i="5"/>
  <c r="E36" i="5"/>
  <c r="B37" i="5" s="1"/>
  <c r="M36" i="5" l="1"/>
  <c r="N36" i="5"/>
  <c r="H37" i="5"/>
  <c r="P37" i="5" s="1"/>
  <c r="G37" i="5"/>
  <c r="D38" i="5"/>
  <c r="E37" i="5"/>
  <c r="B38" i="5" s="1"/>
  <c r="R36" i="5"/>
  <c r="J37" i="5"/>
  <c r="K36" i="5"/>
  <c r="I37" i="5" s="1"/>
  <c r="U46" i="5"/>
  <c r="W45" i="5"/>
  <c r="V45" i="5"/>
  <c r="A41" i="5"/>
  <c r="O40" i="5"/>
  <c r="N37" i="5" l="1"/>
  <c r="M37" i="5"/>
  <c r="G38" i="5"/>
  <c r="H38" i="5"/>
  <c r="P38" i="5" s="1"/>
  <c r="K37" i="5"/>
  <c r="I38" i="5" s="1"/>
  <c r="J38" i="5"/>
  <c r="O41" i="5"/>
  <c r="A42" i="5"/>
  <c r="Q37" i="5"/>
  <c r="R37" i="5" s="1"/>
  <c r="E38" i="5"/>
  <c r="B39" i="5" s="1"/>
  <c r="D39" i="5"/>
  <c r="U47" i="5"/>
  <c r="W46" i="5"/>
  <c r="V46" i="5"/>
  <c r="N38" i="5" l="1"/>
  <c r="M38" i="5"/>
  <c r="O42" i="5"/>
  <c r="A43" i="5"/>
  <c r="K38" i="5"/>
  <c r="I39" i="5" s="1"/>
  <c r="J39" i="5"/>
  <c r="Q39" i="5" s="1"/>
  <c r="H39" i="5"/>
  <c r="P39" i="5" s="1"/>
  <c r="G39" i="5"/>
  <c r="B40" i="5"/>
  <c r="Q38" i="5"/>
  <c r="R38" i="5" s="1"/>
  <c r="U48" i="5"/>
  <c r="W47" i="5"/>
  <c r="V47" i="5"/>
  <c r="E39" i="5"/>
  <c r="D40" i="5"/>
  <c r="R39" i="5" l="1"/>
  <c r="M39" i="5"/>
  <c r="N39" i="5"/>
  <c r="H40" i="5"/>
  <c r="P40" i="5" s="1"/>
  <c r="G40" i="5"/>
  <c r="O43" i="5"/>
  <c r="A44" i="5"/>
  <c r="J40" i="5"/>
  <c r="K39" i="5"/>
  <c r="I40" i="5" s="1"/>
  <c r="E40" i="5"/>
  <c r="B41" i="5" s="1"/>
  <c r="D41" i="5"/>
  <c r="U49" i="5"/>
  <c r="W48" i="5"/>
  <c r="V48" i="5"/>
  <c r="H41" i="5" l="1"/>
  <c r="P41" i="5" s="1"/>
  <c r="G41" i="5"/>
  <c r="M40" i="5"/>
  <c r="N40" i="5"/>
  <c r="A45" i="5"/>
  <c r="O44" i="5"/>
  <c r="D42" i="5"/>
  <c r="E41" i="5"/>
  <c r="B42" i="5" s="1"/>
  <c r="K40" i="5"/>
  <c r="I41" i="5" s="1"/>
  <c r="J41" i="5"/>
  <c r="Q41" i="5" s="1"/>
  <c r="U50" i="5"/>
  <c r="W49" i="5"/>
  <c r="V49" i="5"/>
  <c r="Q40" i="5"/>
  <c r="R40" i="5" s="1"/>
  <c r="G42" i="5" l="1"/>
  <c r="H42" i="5"/>
  <c r="P42" i="5" s="1"/>
  <c r="N41" i="5"/>
  <c r="M41" i="5"/>
  <c r="O45" i="5"/>
  <c r="A46" i="5"/>
  <c r="U51" i="5"/>
  <c r="V50" i="5"/>
  <c r="W50" i="5"/>
  <c r="E42" i="5"/>
  <c r="B43" i="5" s="1"/>
  <c r="D43" i="5"/>
  <c r="R41" i="5"/>
  <c r="K41" i="5"/>
  <c r="I42" i="5" s="1"/>
  <c r="J42" i="5"/>
  <c r="H43" i="5" l="1"/>
  <c r="P43" i="5" s="1"/>
  <c r="G43" i="5"/>
  <c r="U52" i="5"/>
  <c r="W51" i="5"/>
  <c r="V51" i="5"/>
  <c r="M42" i="5"/>
  <c r="N42" i="5"/>
  <c r="R42" i="5"/>
  <c r="O46" i="5"/>
  <c r="A47" i="5"/>
  <c r="K42" i="5"/>
  <c r="I43" i="5" s="1"/>
  <c r="J43" i="5"/>
  <c r="Q43" i="5" s="1"/>
  <c r="Q42" i="5"/>
  <c r="E43" i="5"/>
  <c r="B44" i="5" s="1"/>
  <c r="D44" i="5"/>
  <c r="H44" i="5" l="1"/>
  <c r="P44" i="5" s="1"/>
  <c r="G44" i="5"/>
  <c r="O47" i="5"/>
  <c r="A48" i="5"/>
  <c r="U53" i="5"/>
  <c r="W52" i="5"/>
  <c r="V52" i="5"/>
  <c r="I44" i="5"/>
  <c r="M43" i="5"/>
  <c r="N43" i="5"/>
  <c r="E44" i="5"/>
  <c r="B45" i="5" s="1"/>
  <c r="D45" i="5"/>
  <c r="J44" i="5"/>
  <c r="K43" i="5"/>
  <c r="R43" i="5"/>
  <c r="H45" i="5" l="1"/>
  <c r="P45" i="5" s="1"/>
  <c r="G45" i="5"/>
  <c r="U54" i="5"/>
  <c r="W53" i="5"/>
  <c r="V53" i="5"/>
  <c r="A49" i="5"/>
  <c r="O48" i="5"/>
  <c r="N44" i="5"/>
  <c r="M44" i="5"/>
  <c r="R44" i="5"/>
  <c r="K44" i="5"/>
  <c r="I45" i="5" s="1"/>
  <c r="J45" i="5"/>
  <c r="Q45" i="5" s="1"/>
  <c r="Q44" i="5"/>
  <c r="D46" i="5"/>
  <c r="E45" i="5"/>
  <c r="B46" i="5" s="1"/>
  <c r="G46" i="5" l="1"/>
  <c r="H46" i="5"/>
  <c r="P46" i="5" s="1"/>
  <c r="E46" i="5"/>
  <c r="B47" i="5" s="1"/>
  <c r="D47" i="5"/>
  <c r="U55" i="5"/>
  <c r="V54" i="5"/>
  <c r="W54" i="5"/>
  <c r="O49" i="5"/>
  <c r="A50" i="5"/>
  <c r="I46" i="5"/>
  <c r="M45" i="5"/>
  <c r="N45" i="5"/>
  <c r="R45" i="5"/>
  <c r="K45" i="5"/>
  <c r="J46" i="5"/>
  <c r="Q46" i="5" s="1"/>
  <c r="H47" i="5" l="1"/>
  <c r="P47" i="5" s="1"/>
  <c r="G47" i="5"/>
  <c r="N46" i="5"/>
  <c r="M46" i="5"/>
  <c r="E47" i="5"/>
  <c r="B48" i="5" s="1"/>
  <c r="D48" i="5"/>
  <c r="O50" i="5"/>
  <c r="A51" i="5"/>
  <c r="R46" i="5"/>
  <c r="K46" i="5"/>
  <c r="I47" i="5" s="1"/>
  <c r="J47" i="5"/>
  <c r="Q47" i="5" s="1"/>
  <c r="U56" i="5"/>
  <c r="W55" i="5"/>
  <c r="V55" i="5"/>
  <c r="N47" i="5" l="1"/>
  <c r="M47" i="5"/>
  <c r="H48" i="5"/>
  <c r="P48" i="5" s="1"/>
  <c r="G48" i="5"/>
  <c r="O51" i="5"/>
  <c r="A52" i="5"/>
  <c r="E48" i="5"/>
  <c r="B49" i="5" s="1"/>
  <c r="D49" i="5"/>
  <c r="Q48" i="5"/>
  <c r="U57" i="5"/>
  <c r="W56" i="5"/>
  <c r="V56" i="5"/>
  <c r="J48" i="5"/>
  <c r="K47" i="5"/>
  <c r="I48" i="5" s="1"/>
  <c r="R47" i="5"/>
  <c r="R48" i="5" l="1"/>
  <c r="H49" i="5"/>
  <c r="P49" i="5" s="1"/>
  <c r="G49" i="5"/>
  <c r="N48" i="5"/>
  <c r="M48" i="5"/>
  <c r="A53" i="5"/>
  <c r="O52" i="5"/>
  <c r="D50" i="5"/>
  <c r="E49" i="5"/>
  <c r="B50" i="5" s="1"/>
  <c r="Q49" i="5"/>
  <c r="U58" i="5"/>
  <c r="W57" i="5"/>
  <c r="V57" i="5"/>
  <c r="K48" i="5"/>
  <c r="I49" i="5" s="1"/>
  <c r="J49" i="5"/>
  <c r="G50" i="5" l="1"/>
  <c r="H50" i="5"/>
  <c r="P50" i="5" s="1"/>
  <c r="M49" i="5"/>
  <c r="N49" i="5"/>
  <c r="U59" i="5"/>
  <c r="V58" i="5"/>
  <c r="W58" i="5"/>
  <c r="K49" i="5"/>
  <c r="I50" i="5" s="1"/>
  <c r="J50" i="5"/>
  <c r="E50" i="5"/>
  <c r="B51" i="5" s="1"/>
  <c r="D51" i="5"/>
  <c r="O53" i="5"/>
  <c r="A54" i="5"/>
  <c r="R49" i="5"/>
  <c r="H51" i="5" l="1"/>
  <c r="P51" i="5" s="1"/>
  <c r="G51" i="5"/>
  <c r="M50" i="5"/>
  <c r="N50" i="5"/>
  <c r="U60" i="5"/>
  <c r="W59" i="5"/>
  <c r="V59" i="5"/>
  <c r="O54" i="5"/>
  <c r="A55" i="5"/>
  <c r="R50" i="5"/>
  <c r="K50" i="5"/>
  <c r="I51" i="5" s="1"/>
  <c r="J51" i="5"/>
  <c r="Q51" i="5" s="1"/>
  <c r="Q50" i="5"/>
  <c r="E51" i="5"/>
  <c r="B52" i="5" s="1"/>
  <c r="D52" i="5"/>
  <c r="N51" i="5" l="1"/>
  <c r="M51" i="5"/>
  <c r="H52" i="5"/>
  <c r="P52" i="5" s="1"/>
  <c r="G52" i="5"/>
  <c r="U61" i="5"/>
  <c r="V60" i="5"/>
  <c r="W60" i="5"/>
  <c r="O55" i="5"/>
  <c r="A56" i="5"/>
  <c r="J52" i="5"/>
  <c r="K51" i="5"/>
  <c r="I52" i="5" s="1"/>
  <c r="E52" i="5"/>
  <c r="B53" i="5" s="1"/>
  <c r="D53" i="5"/>
  <c r="R51" i="5"/>
  <c r="M52" i="5" l="1"/>
  <c r="N52" i="5"/>
  <c r="A57" i="5"/>
  <c r="O56" i="5"/>
  <c r="K52" i="5"/>
  <c r="I53" i="5" s="1"/>
  <c r="J53" i="5"/>
  <c r="Q53" i="5" s="1"/>
  <c r="W61" i="5"/>
  <c r="V61" i="5"/>
  <c r="B54" i="5"/>
  <c r="H53" i="5"/>
  <c r="P53" i="5" s="1"/>
  <c r="G53" i="5"/>
  <c r="Q52" i="5"/>
  <c r="R52" i="5" s="1"/>
  <c r="D54" i="5"/>
  <c r="E53" i="5"/>
  <c r="R53" i="5" l="1"/>
  <c r="M53" i="5"/>
  <c r="N53" i="5"/>
  <c r="G54" i="5"/>
  <c r="H54" i="5"/>
  <c r="P54" i="5" s="1"/>
  <c r="O57" i="5"/>
  <c r="A58" i="5"/>
  <c r="K53" i="5"/>
  <c r="I54" i="5" s="1"/>
  <c r="J54" i="5"/>
  <c r="E54" i="5"/>
  <c r="B55" i="5" s="1"/>
  <c r="D55" i="5"/>
  <c r="N54" i="5" l="1"/>
  <c r="M54" i="5"/>
  <c r="H55" i="5"/>
  <c r="P55" i="5" s="1"/>
  <c r="G55" i="5"/>
  <c r="K54" i="5"/>
  <c r="I55" i="5" s="1"/>
  <c r="J55" i="5"/>
  <c r="O58" i="5"/>
  <c r="A59" i="5"/>
  <c r="E55" i="5"/>
  <c r="B56" i="5" s="1"/>
  <c r="D56" i="5"/>
  <c r="Q54" i="5"/>
  <c r="R54" i="5" s="1"/>
  <c r="H56" i="5" l="1"/>
  <c r="P56" i="5" s="1"/>
  <c r="G56" i="5"/>
  <c r="M55" i="5"/>
  <c r="N55" i="5"/>
  <c r="O59" i="5"/>
  <c r="A60" i="5"/>
  <c r="J56" i="5"/>
  <c r="K55" i="5"/>
  <c r="I56" i="5" s="1"/>
  <c r="Q55" i="5"/>
  <c r="R55" i="5" s="1"/>
  <c r="E56" i="5"/>
  <c r="B57" i="5" s="1"/>
  <c r="D57" i="5"/>
  <c r="H57" i="5" l="1"/>
  <c r="P57" i="5" s="1"/>
  <c r="G57" i="5"/>
  <c r="N56" i="5"/>
  <c r="M56" i="5"/>
  <c r="K56" i="5"/>
  <c r="I57" i="5" s="1"/>
  <c r="J57" i="5"/>
  <c r="A61" i="5"/>
  <c r="O60" i="5"/>
  <c r="Q56" i="5"/>
  <c r="R56" i="5" s="1"/>
  <c r="D58" i="5"/>
  <c r="E57" i="5"/>
  <c r="B58" i="5" s="1"/>
  <c r="G58" i="5" l="1"/>
  <c r="H58" i="5"/>
  <c r="P58" i="5" s="1"/>
  <c r="N57" i="5"/>
  <c r="M57" i="5"/>
  <c r="O61" i="5"/>
  <c r="A62" i="5"/>
  <c r="K57" i="5"/>
  <c r="I58" i="5" s="1"/>
  <c r="J58" i="5"/>
  <c r="Q57" i="5"/>
  <c r="R57" i="5" s="1"/>
  <c r="E58" i="5"/>
  <c r="B59" i="5" s="1"/>
  <c r="D59" i="5"/>
  <c r="H59" i="5" l="1"/>
  <c r="P59" i="5" s="1"/>
  <c r="G59" i="5"/>
  <c r="N58" i="5"/>
  <c r="M58" i="5"/>
  <c r="K58" i="5"/>
  <c r="I59" i="5" s="1"/>
  <c r="J59" i="5"/>
  <c r="Q59" i="5" s="1"/>
  <c r="O62" i="5"/>
  <c r="A63" i="5"/>
  <c r="Q58" i="5"/>
  <c r="R58" i="5" s="1"/>
  <c r="E59" i="5"/>
  <c r="B60" i="5" s="1"/>
  <c r="D60" i="5"/>
  <c r="H60" i="5" l="1"/>
  <c r="P60" i="5" s="1"/>
  <c r="G60" i="5"/>
  <c r="N59" i="5"/>
  <c r="M59" i="5"/>
  <c r="A64" i="5"/>
  <c r="O63" i="5"/>
  <c r="J60" i="5"/>
  <c r="K59" i="5"/>
  <c r="I60" i="5" s="1"/>
  <c r="E60" i="5"/>
  <c r="B61" i="5" s="1"/>
  <c r="D61" i="5"/>
  <c r="R59" i="5"/>
  <c r="M60" i="5" l="1"/>
  <c r="N60" i="5"/>
  <c r="H61" i="5"/>
  <c r="P61" i="5" s="1"/>
  <c r="G61" i="5"/>
  <c r="D62" i="5"/>
  <c r="E61" i="5"/>
  <c r="B62" i="5" s="1"/>
  <c r="K60" i="5"/>
  <c r="I61" i="5" s="1"/>
  <c r="J61" i="5"/>
  <c r="O64" i="5"/>
  <c r="A65" i="5"/>
  <c r="Q60" i="5"/>
  <c r="R60" i="5" s="1"/>
  <c r="N61" i="5" l="1"/>
  <c r="M61" i="5"/>
  <c r="G62" i="5"/>
  <c r="H62" i="5"/>
  <c r="P62" i="5" s="1"/>
  <c r="K61" i="5"/>
  <c r="I62" i="5" s="1"/>
  <c r="J62" i="5"/>
  <c r="Q61" i="5"/>
  <c r="R61" i="5" s="1"/>
  <c r="E62" i="5"/>
  <c r="B63" i="5" s="1"/>
  <c r="D63" i="5"/>
  <c r="Q62" i="5"/>
  <c r="A66" i="5"/>
  <c r="O65" i="5"/>
  <c r="H63" i="5" l="1"/>
  <c r="P63" i="5" s="1"/>
  <c r="G63" i="5"/>
  <c r="N62" i="5"/>
  <c r="M62" i="5"/>
  <c r="R62" i="5"/>
  <c r="D64" i="5"/>
  <c r="E63" i="5"/>
  <c r="B64" i="5" s="1"/>
  <c r="J63" i="5"/>
  <c r="Q63" i="5" s="1"/>
  <c r="K62" i="5"/>
  <c r="I63" i="5" s="1"/>
  <c r="O66" i="5"/>
  <c r="A67" i="5"/>
  <c r="M63" i="5" l="1"/>
  <c r="N63" i="5"/>
  <c r="G64" i="5"/>
  <c r="H64" i="5"/>
  <c r="P64" i="5" s="1"/>
  <c r="K63" i="5"/>
  <c r="I64" i="5" s="1"/>
  <c r="J64" i="5"/>
  <c r="E64" i="5"/>
  <c r="B65" i="5" s="1"/>
  <c r="D65" i="5"/>
  <c r="Q64" i="5"/>
  <c r="R63" i="5"/>
  <c r="A68" i="5"/>
  <c r="O67" i="5"/>
  <c r="H65" i="5" l="1"/>
  <c r="P65" i="5" s="1"/>
  <c r="G65" i="5"/>
  <c r="M64" i="5"/>
  <c r="N64" i="5"/>
  <c r="D66" i="5"/>
  <c r="E65" i="5"/>
  <c r="B66" i="5" s="1"/>
  <c r="J65" i="5"/>
  <c r="K64" i="5"/>
  <c r="I65" i="5" s="1"/>
  <c r="R64" i="5"/>
  <c r="O68" i="5"/>
  <c r="A69" i="5"/>
  <c r="N65" i="5" l="1"/>
  <c r="M65" i="5"/>
  <c r="G66" i="5"/>
  <c r="H66" i="5"/>
  <c r="P66" i="5" s="1"/>
  <c r="K65" i="5"/>
  <c r="I66" i="5" s="1"/>
  <c r="J66" i="5"/>
  <c r="Q65" i="5"/>
  <c r="R65" i="5" s="1"/>
  <c r="E66" i="5"/>
  <c r="B67" i="5" s="1"/>
  <c r="D67" i="5"/>
  <c r="A70" i="5"/>
  <c r="O69" i="5"/>
  <c r="H67" i="5" l="1"/>
  <c r="P67" i="5" s="1"/>
  <c r="G67" i="5"/>
  <c r="M66" i="5"/>
  <c r="N66" i="5"/>
  <c r="D68" i="5"/>
  <c r="E67" i="5"/>
  <c r="B68" i="5" s="1"/>
  <c r="J67" i="5"/>
  <c r="K66" i="5"/>
  <c r="I67" i="5" s="1"/>
  <c r="O70" i="5"/>
  <c r="A71" i="5"/>
  <c r="Q66" i="5"/>
  <c r="R66" i="5" s="1"/>
  <c r="N67" i="5" l="1"/>
  <c r="M67" i="5"/>
  <c r="G68" i="5"/>
  <c r="H68" i="5"/>
  <c r="P68" i="5" s="1"/>
  <c r="K67" i="5"/>
  <c r="I68" i="5" s="1"/>
  <c r="J68" i="5"/>
  <c r="Q67" i="5"/>
  <c r="R67" i="5" s="1"/>
  <c r="E68" i="5"/>
  <c r="B69" i="5" s="1"/>
  <c r="D69" i="5"/>
  <c r="A72" i="5"/>
  <c r="O71" i="5"/>
  <c r="H69" i="5" l="1"/>
  <c r="P69" i="5" s="1"/>
  <c r="G69" i="5"/>
  <c r="M68" i="5"/>
  <c r="N68" i="5"/>
  <c r="D70" i="5"/>
  <c r="E69" i="5"/>
  <c r="B70" i="5" s="1"/>
  <c r="J69" i="5"/>
  <c r="Q69" i="5" s="1"/>
  <c r="K68" i="5"/>
  <c r="I69" i="5" s="1"/>
  <c r="O72" i="5"/>
  <c r="A73" i="5"/>
  <c r="Q68" i="5"/>
  <c r="R68" i="5" s="1"/>
  <c r="N69" i="5" l="1"/>
  <c r="M69" i="5"/>
  <c r="G70" i="5"/>
  <c r="H70" i="5"/>
  <c r="P70" i="5" s="1"/>
  <c r="K69" i="5"/>
  <c r="I70" i="5" s="1"/>
  <c r="J70" i="5"/>
  <c r="R69" i="5"/>
  <c r="E70" i="5"/>
  <c r="B71" i="5" s="1"/>
  <c r="D71" i="5"/>
  <c r="Q70" i="5"/>
  <c r="A74" i="5"/>
  <c r="O73" i="5"/>
  <c r="H71" i="5" l="1"/>
  <c r="P71" i="5" s="1"/>
  <c r="G71" i="5"/>
  <c r="N70" i="5"/>
  <c r="M70" i="5"/>
  <c r="J71" i="5"/>
  <c r="K70" i="5"/>
  <c r="I71" i="5" s="1"/>
  <c r="R70" i="5"/>
  <c r="D72" i="5"/>
  <c r="E71" i="5"/>
  <c r="B72" i="5" s="1"/>
  <c r="Q71" i="5"/>
  <c r="O74" i="5"/>
  <c r="A75" i="5"/>
  <c r="G72" i="5" l="1"/>
  <c r="H72" i="5"/>
  <c r="P72" i="5" s="1"/>
  <c r="M71" i="5"/>
  <c r="N71" i="5"/>
  <c r="K71" i="5"/>
  <c r="I72" i="5" s="1"/>
  <c r="J72" i="5"/>
  <c r="R71" i="5"/>
  <c r="E72" i="5"/>
  <c r="B73" i="5" s="1"/>
  <c r="D73" i="5"/>
  <c r="Q72" i="5"/>
  <c r="A76" i="5"/>
  <c r="O75" i="5"/>
  <c r="H73" i="5" l="1"/>
  <c r="P73" i="5" s="1"/>
  <c r="G73" i="5"/>
  <c r="M72" i="5"/>
  <c r="N72" i="5"/>
  <c r="D74" i="5"/>
  <c r="E73" i="5"/>
  <c r="B74" i="5" s="1"/>
  <c r="J73" i="5"/>
  <c r="Q73" i="5" s="1"/>
  <c r="K72" i="5"/>
  <c r="I73" i="5" s="1"/>
  <c r="R72" i="5"/>
  <c r="O76" i="5"/>
  <c r="A77" i="5"/>
  <c r="G74" i="5" l="1"/>
  <c r="H74" i="5"/>
  <c r="P74" i="5" s="1"/>
  <c r="N73" i="5"/>
  <c r="M73" i="5"/>
  <c r="E74" i="5"/>
  <c r="B75" i="5" s="1"/>
  <c r="D75" i="5"/>
  <c r="R73" i="5"/>
  <c r="K73" i="5"/>
  <c r="I74" i="5" s="1"/>
  <c r="J74" i="5"/>
  <c r="Q74" i="5" s="1"/>
  <c r="A78" i="5"/>
  <c r="O77" i="5"/>
  <c r="M74" i="5" l="1"/>
  <c r="N74" i="5"/>
  <c r="H75" i="5"/>
  <c r="P75" i="5" s="1"/>
  <c r="G75" i="5"/>
  <c r="R74" i="5"/>
  <c r="J75" i="5"/>
  <c r="K74" i="5"/>
  <c r="I75" i="5" s="1"/>
  <c r="D76" i="5"/>
  <c r="E75" i="5"/>
  <c r="B76" i="5" s="1"/>
  <c r="Q75" i="5"/>
  <c r="O78" i="5"/>
  <c r="A79" i="5"/>
  <c r="G76" i="5" l="1"/>
  <c r="H76" i="5"/>
  <c r="P76" i="5" s="1"/>
  <c r="N75" i="5"/>
  <c r="M75" i="5"/>
  <c r="E76" i="5"/>
  <c r="B77" i="5" s="1"/>
  <c r="D77" i="5"/>
  <c r="K75" i="5"/>
  <c r="I76" i="5" s="1"/>
  <c r="J76" i="5"/>
  <c r="Q76" i="5" s="1"/>
  <c r="R75" i="5"/>
  <c r="A80" i="5"/>
  <c r="O79" i="5"/>
  <c r="H77" i="5" l="1"/>
  <c r="P77" i="5" s="1"/>
  <c r="G77" i="5"/>
  <c r="N76" i="5"/>
  <c r="M76" i="5"/>
  <c r="D78" i="5"/>
  <c r="E77" i="5"/>
  <c r="B78" i="5" s="1"/>
  <c r="R76" i="5"/>
  <c r="J77" i="5"/>
  <c r="Q77" i="5" s="1"/>
  <c r="K76" i="5"/>
  <c r="I77" i="5" s="1"/>
  <c r="O80" i="5"/>
  <c r="A81" i="5"/>
  <c r="N77" i="5" l="1"/>
  <c r="M77" i="5"/>
  <c r="G78" i="5"/>
  <c r="H78" i="5"/>
  <c r="P78" i="5" s="1"/>
  <c r="K77" i="5"/>
  <c r="I78" i="5" s="1"/>
  <c r="J78" i="5"/>
  <c r="R77" i="5"/>
  <c r="E78" i="5"/>
  <c r="B79" i="5" s="1"/>
  <c r="D79" i="5"/>
  <c r="Q78" i="5"/>
  <c r="A82" i="5"/>
  <c r="O81" i="5"/>
  <c r="H79" i="5" l="1"/>
  <c r="P79" i="5" s="1"/>
  <c r="G79" i="5"/>
  <c r="N78" i="5"/>
  <c r="M78" i="5"/>
  <c r="J79" i="5"/>
  <c r="K78" i="5"/>
  <c r="I79" i="5" s="1"/>
  <c r="R78" i="5"/>
  <c r="D80" i="5"/>
  <c r="E79" i="5"/>
  <c r="B80" i="5" s="1"/>
  <c r="Q79" i="5"/>
  <c r="O82" i="5"/>
  <c r="A83" i="5"/>
  <c r="G80" i="5" l="1"/>
  <c r="H80" i="5"/>
  <c r="P80" i="5" s="1"/>
  <c r="N79" i="5"/>
  <c r="M79" i="5"/>
  <c r="K79" i="5"/>
  <c r="I80" i="5" s="1"/>
  <c r="J80" i="5"/>
  <c r="R79" i="5"/>
  <c r="E80" i="5"/>
  <c r="B81" i="5" s="1"/>
  <c r="D81" i="5"/>
  <c r="Q80" i="5"/>
  <c r="A84" i="5"/>
  <c r="O83" i="5"/>
  <c r="H81" i="5" l="1"/>
  <c r="P81" i="5" s="1"/>
  <c r="G81" i="5"/>
  <c r="N80" i="5"/>
  <c r="M80" i="5"/>
  <c r="J81" i="5"/>
  <c r="K80" i="5"/>
  <c r="I81" i="5" s="1"/>
  <c r="D82" i="5"/>
  <c r="E81" i="5"/>
  <c r="B82" i="5" s="1"/>
  <c r="Q81" i="5"/>
  <c r="R80" i="5"/>
  <c r="O84" i="5"/>
  <c r="A85" i="5"/>
  <c r="N81" i="5" l="1"/>
  <c r="M81" i="5"/>
  <c r="G82" i="5"/>
  <c r="H82" i="5"/>
  <c r="P82" i="5" s="1"/>
  <c r="E82" i="5"/>
  <c r="B83" i="5" s="1"/>
  <c r="D83" i="5"/>
  <c r="R81" i="5"/>
  <c r="K81" i="5"/>
  <c r="I82" i="5" s="1"/>
  <c r="J82" i="5"/>
  <c r="A86" i="5"/>
  <c r="O85" i="5"/>
  <c r="N82" i="5" l="1"/>
  <c r="M82" i="5"/>
  <c r="H83" i="5"/>
  <c r="P83" i="5" s="1"/>
  <c r="G83" i="5"/>
  <c r="J83" i="5"/>
  <c r="K82" i="5"/>
  <c r="I83" i="5" s="1"/>
  <c r="D84" i="5"/>
  <c r="E83" i="5"/>
  <c r="B84" i="5" s="1"/>
  <c r="Q83" i="5"/>
  <c r="Q82" i="5"/>
  <c r="R82" i="5" s="1"/>
  <c r="O86" i="5"/>
  <c r="A87" i="5"/>
  <c r="N83" i="5" l="1"/>
  <c r="M83" i="5"/>
  <c r="G84" i="5"/>
  <c r="H84" i="5"/>
  <c r="P84" i="5" s="1"/>
  <c r="R83" i="5"/>
  <c r="E84" i="5"/>
  <c r="B85" i="5" s="1"/>
  <c r="D85" i="5"/>
  <c r="K83" i="5"/>
  <c r="I84" i="5" s="1"/>
  <c r="J84" i="5"/>
  <c r="Q84" i="5" s="1"/>
  <c r="A88" i="5"/>
  <c r="O88" i="5" s="1"/>
  <c r="O87" i="5"/>
  <c r="N84" i="5" l="1"/>
  <c r="M84" i="5"/>
  <c r="H85" i="5"/>
  <c r="P85" i="5" s="1"/>
  <c r="G85" i="5"/>
  <c r="R84" i="5"/>
  <c r="J85" i="5"/>
  <c r="K84" i="5"/>
  <c r="I85" i="5" s="1"/>
  <c r="D86" i="5"/>
  <c r="E85" i="5"/>
  <c r="B86" i="5" s="1"/>
  <c r="Q85" i="5"/>
  <c r="G86" i="5" l="1"/>
  <c r="H86" i="5"/>
  <c r="P86" i="5" s="1"/>
  <c r="N85" i="5"/>
  <c r="M85" i="5"/>
  <c r="K85" i="5"/>
  <c r="I86" i="5" s="1"/>
  <c r="J86" i="5"/>
  <c r="E86" i="5"/>
  <c r="B87" i="5" s="1"/>
  <c r="D87" i="5"/>
  <c r="Q86" i="5"/>
  <c r="R85" i="5"/>
  <c r="H87" i="5" l="1"/>
  <c r="P87" i="5" s="1"/>
  <c r="G87" i="5"/>
  <c r="N86" i="5"/>
  <c r="M86" i="5"/>
  <c r="D88" i="5"/>
  <c r="E87" i="5"/>
  <c r="B88" i="5" s="1"/>
  <c r="R86" i="5"/>
  <c r="J87" i="5"/>
  <c r="Q87" i="5" s="1"/>
  <c r="K86" i="5"/>
  <c r="I87" i="5" s="1"/>
  <c r="M87" i="5" l="1"/>
  <c r="N87" i="5"/>
  <c r="G88" i="5"/>
  <c r="H88" i="5"/>
  <c r="P88" i="5" s="1"/>
  <c r="K87" i="5"/>
  <c r="I88" i="5" s="1"/>
  <c r="J88" i="5"/>
  <c r="K88" i="5" s="1"/>
  <c r="E88" i="5"/>
  <c r="R87" i="5"/>
  <c r="M88" i="5" l="1"/>
  <c r="N88" i="5"/>
  <c r="Q88" i="5"/>
  <c r="R88" i="5" s="1"/>
  <c r="D14" i="1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A21" i="3"/>
  <c r="O21" i="3" s="1"/>
  <c r="K20" i="3"/>
  <c r="I20" i="3"/>
  <c r="E20" i="3"/>
  <c r="B21" i="3" s="1"/>
  <c r="Q20" i="3"/>
  <c r="E9" i="3"/>
  <c r="H20" i="3"/>
  <c r="P20" i="3" s="1"/>
  <c r="B102" i="2"/>
  <c r="D15" i="1"/>
  <c r="T26" i="1"/>
  <c r="R26" i="1"/>
  <c r="L26" i="1"/>
  <c r="N26" i="1"/>
  <c r="L27" i="1" s="1"/>
  <c r="B141" i="1"/>
  <c r="B131" i="1"/>
  <c r="B132" i="1"/>
  <c r="B133" i="1" s="1"/>
  <c r="B134" i="1" s="1"/>
  <c r="B135" i="1" s="1"/>
  <c r="B136" i="1" s="1"/>
  <c r="B137" i="1" s="1"/>
  <c r="B138" i="1" s="1"/>
  <c r="B139" i="1" s="1"/>
  <c r="B140" i="1" s="1"/>
  <c r="B124" i="1"/>
  <c r="B125" i="1"/>
  <c r="B126" i="1"/>
  <c r="B127" i="1" s="1"/>
  <c r="B128" i="1" s="1"/>
  <c r="B129" i="1" s="1"/>
  <c r="B130" i="1" s="1"/>
  <c r="B103" i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02" i="1"/>
  <c r="F87" i="1"/>
  <c r="F88" i="1"/>
  <c r="F89" i="1"/>
  <c r="F90" i="1"/>
  <c r="F91" i="1"/>
  <c r="F92" i="1"/>
  <c r="F93" i="1"/>
  <c r="F94" i="1"/>
  <c r="F75" i="1"/>
  <c r="F76" i="1"/>
  <c r="F77" i="1"/>
  <c r="F78" i="1"/>
  <c r="F79" i="1"/>
  <c r="F80" i="1"/>
  <c r="F81" i="1"/>
  <c r="F82" i="1"/>
  <c r="F83" i="1"/>
  <c r="F84" i="1"/>
  <c r="F85" i="1"/>
  <c r="F86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52" i="1"/>
  <c r="F53" i="1"/>
  <c r="F54" i="1"/>
  <c r="F55" i="1"/>
  <c r="F56" i="1"/>
  <c r="F57" i="1"/>
  <c r="F58" i="1"/>
  <c r="F59" i="1"/>
  <c r="F60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8" i="1"/>
  <c r="F29" i="1"/>
  <c r="F30" i="1"/>
  <c r="F31" i="1"/>
  <c r="F32" i="1"/>
  <c r="F33" i="1"/>
  <c r="F34" i="1"/>
  <c r="F35" i="1"/>
  <c r="F36" i="1"/>
  <c r="F27" i="1"/>
  <c r="D27" i="1"/>
  <c r="R27" i="1" s="1"/>
  <c r="H26" i="1"/>
  <c r="E27" i="1" s="1"/>
  <c r="F26" i="1"/>
  <c r="J26" i="1" s="1"/>
  <c r="P26" i="1" s="1"/>
  <c r="D5" i="1"/>
  <c r="D6" i="1" s="1"/>
  <c r="H8" i="1" s="1"/>
  <c r="G9" i="1"/>
  <c r="K27" i="1" l="1"/>
  <c r="S27" i="1" s="1"/>
  <c r="F14" i="3"/>
  <c r="E14" i="3"/>
  <c r="G21" i="3"/>
  <c r="R20" i="3"/>
  <c r="I21" i="3"/>
  <c r="A22" i="3"/>
  <c r="H21" i="3"/>
  <c r="P21" i="3" s="1"/>
  <c r="B12" i="3"/>
  <c r="F21" i="3" s="1"/>
  <c r="B3" i="3"/>
  <c r="F8" i="3" s="1"/>
  <c r="N20" i="3"/>
  <c r="U24" i="3"/>
  <c r="B103" i="2"/>
  <c r="D28" i="1"/>
  <c r="J27" i="1"/>
  <c r="P27" i="1" s="1"/>
  <c r="K26" i="1"/>
  <c r="I51" i="1"/>
  <c r="I34" i="1"/>
  <c r="I64" i="1"/>
  <c r="I90" i="1"/>
  <c r="I36" i="1"/>
  <c r="I65" i="1"/>
  <c r="I94" i="1"/>
  <c r="I40" i="1"/>
  <c r="I66" i="1"/>
  <c r="I58" i="1"/>
  <c r="I41" i="1"/>
  <c r="I70" i="1"/>
  <c r="I42" i="1"/>
  <c r="I72" i="1"/>
  <c r="I46" i="1"/>
  <c r="I76" i="1"/>
  <c r="I29" i="1"/>
  <c r="D16" i="1"/>
  <c r="O85" i="1" s="1"/>
  <c r="I48" i="1"/>
  <c r="I77" i="1"/>
  <c r="I52" i="1"/>
  <c r="I78" i="1"/>
  <c r="I53" i="1"/>
  <c r="I82" i="1"/>
  <c r="I88" i="1"/>
  <c r="I60" i="1"/>
  <c r="I28" i="1"/>
  <c r="I54" i="1"/>
  <c r="I84" i="1"/>
  <c r="I30" i="1"/>
  <c r="I89" i="1"/>
  <c r="Q27" i="1"/>
  <c r="I87" i="1"/>
  <c r="I63" i="1"/>
  <c r="I39" i="1"/>
  <c r="I86" i="1"/>
  <c r="I74" i="1"/>
  <c r="I62" i="1"/>
  <c r="I50" i="1"/>
  <c r="I38" i="1"/>
  <c r="I85" i="1"/>
  <c r="I73" i="1"/>
  <c r="I61" i="1"/>
  <c r="I49" i="1"/>
  <c r="I37" i="1"/>
  <c r="I26" i="1"/>
  <c r="G27" i="1" s="1"/>
  <c r="I83" i="1"/>
  <c r="I71" i="1"/>
  <c r="I59" i="1"/>
  <c r="I47" i="1"/>
  <c r="I35" i="1"/>
  <c r="O69" i="1"/>
  <c r="I93" i="1"/>
  <c r="I45" i="1"/>
  <c r="I81" i="1"/>
  <c r="I69" i="1"/>
  <c r="I57" i="1"/>
  <c r="I33" i="1"/>
  <c r="O91" i="1"/>
  <c r="O43" i="1"/>
  <c r="I92" i="1"/>
  <c r="I80" i="1"/>
  <c r="I68" i="1"/>
  <c r="I56" i="1"/>
  <c r="I44" i="1"/>
  <c r="I32" i="1"/>
  <c r="O30" i="1"/>
  <c r="I91" i="1"/>
  <c r="I79" i="1"/>
  <c r="I67" i="1"/>
  <c r="I55" i="1"/>
  <c r="I43" i="1"/>
  <c r="I31" i="1"/>
  <c r="I75" i="1"/>
  <c r="I27" i="1"/>
  <c r="F15" i="3"/>
  <c r="E15" i="3"/>
  <c r="O42" i="1" l="1"/>
  <c r="O90" i="1"/>
  <c r="O88" i="1"/>
  <c r="O80" i="1"/>
  <c r="O46" i="1"/>
  <c r="O36" i="1"/>
  <c r="O81" i="1"/>
  <c r="O58" i="1"/>
  <c r="O68" i="1"/>
  <c r="O47" i="1"/>
  <c r="O39" i="1"/>
  <c r="O31" i="1"/>
  <c r="O45" i="1"/>
  <c r="M21" i="3"/>
  <c r="A23" i="3"/>
  <c r="O22" i="3"/>
  <c r="O63" i="1"/>
  <c r="O54" i="1"/>
  <c r="O55" i="1"/>
  <c r="O92" i="1"/>
  <c r="O35" i="1"/>
  <c r="O70" i="1"/>
  <c r="O60" i="1"/>
  <c r="O28" i="1"/>
  <c r="O66" i="1"/>
  <c r="O67" i="1"/>
  <c r="O33" i="1"/>
  <c r="O59" i="1"/>
  <c r="O82" i="1"/>
  <c r="O72" i="1"/>
  <c r="O86" i="1"/>
  <c r="O48" i="1"/>
  <c r="O64" i="1"/>
  <c r="O78" i="1"/>
  <c r="O79" i="1"/>
  <c r="O57" i="1"/>
  <c r="O26" i="1"/>
  <c r="M27" i="1" s="1"/>
  <c r="O94" i="1"/>
  <c r="O84" i="1"/>
  <c r="O71" i="1"/>
  <c r="O27" i="1"/>
  <c r="M28" i="1" s="1"/>
  <c r="O76" i="1"/>
  <c r="O75" i="1"/>
  <c r="O40" i="1"/>
  <c r="O32" i="1"/>
  <c r="O61" i="1"/>
  <c r="O93" i="1"/>
  <c r="O83" i="1"/>
  <c r="O44" i="1"/>
  <c r="O56" i="1"/>
  <c r="O34" i="1"/>
  <c r="O73" i="1"/>
  <c r="O62" i="1"/>
  <c r="O87" i="1"/>
  <c r="O52" i="1"/>
  <c r="O37" i="1"/>
  <c r="O50" i="1"/>
  <c r="O38" i="1"/>
  <c r="F88" i="3"/>
  <c r="F86" i="3"/>
  <c r="F84" i="3"/>
  <c r="F82" i="3"/>
  <c r="F80" i="3"/>
  <c r="F78" i="3"/>
  <c r="F76" i="3"/>
  <c r="F74" i="3"/>
  <c r="F72" i="3"/>
  <c r="F70" i="3"/>
  <c r="F68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71" i="3"/>
  <c r="F63" i="3"/>
  <c r="F55" i="3"/>
  <c r="F47" i="3"/>
  <c r="F23" i="3"/>
  <c r="F41" i="3"/>
  <c r="F29" i="3"/>
  <c r="F87" i="3"/>
  <c r="F35" i="3"/>
  <c r="F31" i="3"/>
  <c r="F25" i="3"/>
  <c r="F85" i="3"/>
  <c r="F69" i="3"/>
  <c r="F61" i="3"/>
  <c r="F53" i="3"/>
  <c r="F45" i="3"/>
  <c r="F20" i="3"/>
  <c r="D21" i="3" s="1"/>
  <c r="E21" i="3" s="1"/>
  <c r="F83" i="3"/>
  <c r="F43" i="3"/>
  <c r="F38" i="3"/>
  <c r="F36" i="3"/>
  <c r="F34" i="3"/>
  <c r="F32" i="3"/>
  <c r="F30" i="3"/>
  <c r="F28" i="3"/>
  <c r="F26" i="3"/>
  <c r="F24" i="3"/>
  <c r="F22" i="3"/>
  <c r="F81" i="3"/>
  <c r="F73" i="3"/>
  <c r="F37" i="3"/>
  <c r="F79" i="3"/>
  <c r="F67" i="3"/>
  <c r="F59" i="3"/>
  <c r="F51" i="3"/>
  <c r="F77" i="3"/>
  <c r="F75" i="3"/>
  <c r="B13" i="3"/>
  <c r="F39" i="3"/>
  <c r="F33" i="3"/>
  <c r="F27" i="3"/>
  <c r="F65" i="3"/>
  <c r="F57" i="3"/>
  <c r="F49" i="3"/>
  <c r="O49" i="1"/>
  <c r="O51" i="1"/>
  <c r="U25" i="3"/>
  <c r="N21" i="3"/>
  <c r="M20" i="3"/>
  <c r="D101" i="2"/>
  <c r="D102" i="2"/>
  <c r="C101" i="2"/>
  <c r="C102" i="2"/>
  <c r="R28" i="1"/>
  <c r="D29" i="1"/>
  <c r="Q26" i="1"/>
  <c r="S26" i="1"/>
  <c r="U26" i="1" s="1"/>
  <c r="B104" i="2"/>
  <c r="D103" i="2"/>
  <c r="C103" i="2"/>
  <c r="T27" i="1"/>
  <c r="U27" i="1" s="1"/>
  <c r="O74" i="1"/>
  <c r="O29" i="1"/>
  <c r="O41" i="1"/>
  <c r="O53" i="1"/>
  <c r="O65" i="1"/>
  <c r="O77" i="1"/>
  <c r="O89" i="1"/>
  <c r="N27" i="1"/>
  <c r="L28" i="1" s="1"/>
  <c r="G28" i="1"/>
  <c r="H27" i="1"/>
  <c r="E28" i="1" s="1"/>
  <c r="J28" i="1" s="1"/>
  <c r="A24" i="3" l="1"/>
  <c r="O23" i="3"/>
  <c r="U26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76" i="3"/>
  <c r="L40" i="3"/>
  <c r="L74" i="3"/>
  <c r="L72" i="3"/>
  <c r="L64" i="3"/>
  <c r="L56" i="3"/>
  <c r="L48" i="3"/>
  <c r="L38" i="3"/>
  <c r="L42" i="3"/>
  <c r="L82" i="3"/>
  <c r="L80" i="3"/>
  <c r="L36" i="3"/>
  <c r="L37" i="3"/>
  <c r="L35" i="3"/>
  <c r="L33" i="3"/>
  <c r="L31" i="3"/>
  <c r="L29" i="3"/>
  <c r="L27" i="3"/>
  <c r="L25" i="3"/>
  <c r="L23" i="3"/>
  <c r="L21" i="3"/>
  <c r="L28" i="3"/>
  <c r="L70" i="3"/>
  <c r="L62" i="3"/>
  <c r="L54" i="3"/>
  <c r="L46" i="3"/>
  <c r="L26" i="3"/>
  <c r="L22" i="3"/>
  <c r="L88" i="3"/>
  <c r="L32" i="3"/>
  <c r="L86" i="3"/>
  <c r="L34" i="3"/>
  <c r="L24" i="3"/>
  <c r="L84" i="3"/>
  <c r="L68" i="3"/>
  <c r="L60" i="3"/>
  <c r="L52" i="3"/>
  <c r="L78" i="3"/>
  <c r="L66" i="3"/>
  <c r="L58" i="3"/>
  <c r="L50" i="3"/>
  <c r="L44" i="3"/>
  <c r="L30" i="3"/>
  <c r="L20" i="3"/>
  <c r="J21" i="3" s="1"/>
  <c r="Q21" i="3" s="1"/>
  <c r="R21" i="3" s="1"/>
  <c r="D22" i="3"/>
  <c r="B22" i="3"/>
  <c r="B105" i="2"/>
  <c r="D104" i="2"/>
  <c r="C104" i="2"/>
  <c r="D30" i="1"/>
  <c r="R29" i="1"/>
  <c r="H28" i="1"/>
  <c r="E29" i="1" s="1"/>
  <c r="T28" i="1"/>
  <c r="N28" i="1"/>
  <c r="L29" i="1" s="1"/>
  <c r="M29" i="1"/>
  <c r="G29" i="1"/>
  <c r="H29" i="1" s="1"/>
  <c r="P28" i="1"/>
  <c r="K28" i="1"/>
  <c r="O24" i="3" l="1"/>
  <c r="A25" i="3"/>
  <c r="J22" i="3"/>
  <c r="Q22" i="3" s="1"/>
  <c r="K21" i="3"/>
  <c r="I22" i="3" s="1"/>
  <c r="D23" i="3"/>
  <c r="E22" i="3"/>
  <c r="B23" i="3" s="1"/>
  <c r="U27" i="3"/>
  <c r="H22" i="3"/>
  <c r="P22" i="3" s="1"/>
  <c r="G22" i="3"/>
  <c r="D31" i="1"/>
  <c r="R30" i="1"/>
  <c r="D105" i="2"/>
  <c r="C105" i="2"/>
  <c r="B106" i="2"/>
  <c r="J29" i="1"/>
  <c r="P29" i="1" s="1"/>
  <c r="K29" i="1"/>
  <c r="E30" i="1"/>
  <c r="K30" i="1" s="1"/>
  <c r="Q28" i="1"/>
  <c r="S28" i="1"/>
  <c r="U28" i="1" s="1"/>
  <c r="G30" i="1"/>
  <c r="T29" i="1"/>
  <c r="M30" i="1"/>
  <c r="N29" i="1"/>
  <c r="L30" i="1" s="1"/>
  <c r="R22" i="3" l="1"/>
  <c r="O25" i="3"/>
  <c r="A26" i="3"/>
  <c r="U28" i="3"/>
  <c r="D24" i="3"/>
  <c r="E23" i="3"/>
  <c r="B24" i="3" s="1"/>
  <c r="G23" i="3"/>
  <c r="H23" i="3"/>
  <c r="P23" i="3" s="1"/>
  <c r="N22" i="3"/>
  <c r="M22" i="3"/>
  <c r="J23" i="3"/>
  <c r="Q23" i="3" s="1"/>
  <c r="K22" i="3"/>
  <c r="I23" i="3" s="1"/>
  <c r="B107" i="2"/>
  <c r="D106" i="2"/>
  <c r="C106" i="2"/>
  <c r="D32" i="1"/>
  <c r="R31" i="1"/>
  <c r="Q30" i="1"/>
  <c r="S30" i="1"/>
  <c r="Q29" i="1"/>
  <c r="S29" i="1"/>
  <c r="U29" i="1" s="1"/>
  <c r="J30" i="1"/>
  <c r="P30" i="1" s="1"/>
  <c r="N30" i="1"/>
  <c r="L31" i="1" s="1"/>
  <c r="M31" i="1"/>
  <c r="T30" i="1"/>
  <c r="G31" i="1"/>
  <c r="H30" i="1"/>
  <c r="E31" i="1" s="1"/>
  <c r="O26" i="3" l="1"/>
  <c r="A27" i="3"/>
  <c r="R23" i="3"/>
  <c r="H24" i="3"/>
  <c r="P24" i="3" s="1"/>
  <c r="G24" i="3"/>
  <c r="N23" i="3"/>
  <c r="M23" i="3"/>
  <c r="D25" i="3"/>
  <c r="E24" i="3"/>
  <c r="B25" i="3" s="1"/>
  <c r="J24" i="3"/>
  <c r="Q24" i="3" s="1"/>
  <c r="K23" i="3"/>
  <c r="I24" i="3" s="1"/>
  <c r="U29" i="3"/>
  <c r="D33" i="1"/>
  <c r="R32" i="1"/>
  <c r="B108" i="2"/>
  <c r="D107" i="2"/>
  <c r="C107" i="2"/>
  <c r="J31" i="1"/>
  <c r="P31" i="1" s="1"/>
  <c r="K31" i="1"/>
  <c r="T31" i="1"/>
  <c r="G32" i="1"/>
  <c r="H31" i="1"/>
  <c r="E32" i="1" s="1"/>
  <c r="N31" i="1"/>
  <c r="L32" i="1" s="1"/>
  <c r="M32" i="1"/>
  <c r="U30" i="1"/>
  <c r="R24" i="3" l="1"/>
  <c r="O27" i="3"/>
  <c r="A28" i="3"/>
  <c r="H25" i="3"/>
  <c r="P25" i="3" s="1"/>
  <c r="G25" i="3"/>
  <c r="N24" i="3"/>
  <c r="M24" i="3"/>
  <c r="J25" i="3"/>
  <c r="Q25" i="3" s="1"/>
  <c r="K24" i="3"/>
  <c r="I25" i="3" s="1"/>
  <c r="U30" i="3"/>
  <c r="D26" i="3"/>
  <c r="E25" i="3"/>
  <c r="B26" i="3" s="1"/>
  <c r="B109" i="2"/>
  <c r="D108" i="2"/>
  <c r="C108" i="2"/>
  <c r="D34" i="1"/>
  <c r="R33" i="1"/>
  <c r="J32" i="1"/>
  <c r="P32" i="1" s="1"/>
  <c r="K32" i="1"/>
  <c r="M33" i="1"/>
  <c r="N32" i="1"/>
  <c r="L33" i="1" s="1"/>
  <c r="T32" i="1"/>
  <c r="H32" i="1"/>
  <c r="E33" i="1" s="1"/>
  <c r="G33" i="1"/>
  <c r="Q31" i="1"/>
  <c r="S31" i="1"/>
  <c r="U31" i="1" s="1"/>
  <c r="R25" i="3" l="1"/>
  <c r="O28" i="3"/>
  <c r="A29" i="3"/>
  <c r="H26" i="3"/>
  <c r="P26" i="3" s="1"/>
  <c r="G26" i="3"/>
  <c r="N25" i="3"/>
  <c r="M25" i="3"/>
  <c r="J26" i="3"/>
  <c r="Q26" i="3" s="1"/>
  <c r="K25" i="3"/>
  <c r="I26" i="3" s="1"/>
  <c r="U31" i="3"/>
  <c r="D27" i="3"/>
  <c r="E26" i="3"/>
  <c r="B27" i="3" s="1"/>
  <c r="D35" i="1"/>
  <c r="R34" i="1"/>
  <c r="D109" i="2"/>
  <c r="C109" i="2"/>
  <c r="B110" i="2"/>
  <c r="J33" i="1"/>
  <c r="P33" i="1" s="1"/>
  <c r="K33" i="1"/>
  <c r="T33" i="1"/>
  <c r="G34" i="1"/>
  <c r="H33" i="1"/>
  <c r="E34" i="1" s="1"/>
  <c r="M34" i="1"/>
  <c r="N33" i="1"/>
  <c r="L34" i="1" s="1"/>
  <c r="Q32" i="1"/>
  <c r="S32" i="1"/>
  <c r="U32" i="1" s="1"/>
  <c r="R26" i="3" l="1"/>
  <c r="O29" i="3"/>
  <c r="A30" i="3"/>
  <c r="V24" i="3"/>
  <c r="V21" i="3"/>
  <c r="V22" i="3"/>
  <c r="V23" i="3"/>
  <c r="V25" i="3"/>
  <c r="V26" i="3"/>
  <c r="V27" i="3"/>
  <c r="V28" i="3"/>
  <c r="V29" i="3"/>
  <c r="V30" i="3"/>
  <c r="M26" i="3"/>
  <c r="N26" i="3"/>
  <c r="G27" i="3"/>
  <c r="H27" i="3"/>
  <c r="P27" i="3" s="1"/>
  <c r="J27" i="3"/>
  <c r="Q27" i="3" s="1"/>
  <c r="K26" i="3"/>
  <c r="V31" i="3"/>
  <c r="U32" i="3"/>
  <c r="D28" i="3"/>
  <c r="E27" i="3"/>
  <c r="B28" i="3" s="1"/>
  <c r="D36" i="1"/>
  <c r="R35" i="1"/>
  <c r="B111" i="2"/>
  <c r="D110" i="2"/>
  <c r="C110" i="2"/>
  <c r="J34" i="1"/>
  <c r="P34" i="1" s="1"/>
  <c r="K34" i="1"/>
  <c r="N34" i="1"/>
  <c r="L35" i="1" s="1"/>
  <c r="M35" i="1"/>
  <c r="T34" i="1"/>
  <c r="G35" i="1"/>
  <c r="H34" i="1"/>
  <c r="E35" i="1" s="1"/>
  <c r="Q33" i="1"/>
  <c r="S33" i="1"/>
  <c r="U33" i="1" s="1"/>
  <c r="O30" i="3" l="1"/>
  <c r="A31" i="3"/>
  <c r="R27" i="3"/>
  <c r="W23" i="3"/>
  <c r="W24" i="3"/>
  <c r="W21" i="3"/>
  <c r="W22" i="3"/>
  <c r="W25" i="3"/>
  <c r="W26" i="3"/>
  <c r="W27" i="3"/>
  <c r="W28" i="3"/>
  <c r="W29" i="3"/>
  <c r="W30" i="3"/>
  <c r="W31" i="3"/>
  <c r="I27" i="3"/>
  <c r="N27" i="3" s="1"/>
  <c r="H28" i="3"/>
  <c r="P28" i="3" s="1"/>
  <c r="G28" i="3"/>
  <c r="J28" i="3"/>
  <c r="Q28" i="3" s="1"/>
  <c r="K27" i="3"/>
  <c r="D29" i="3"/>
  <c r="E28" i="3"/>
  <c r="B29" i="3" s="1"/>
  <c r="U33" i="3"/>
  <c r="W32" i="3"/>
  <c r="V32" i="3"/>
  <c r="R36" i="1"/>
  <c r="D37" i="1"/>
  <c r="B112" i="2"/>
  <c r="D111" i="2"/>
  <c r="C111" i="2"/>
  <c r="J35" i="1"/>
  <c r="P35" i="1" s="1"/>
  <c r="K35" i="1"/>
  <c r="T35" i="1"/>
  <c r="G36" i="1"/>
  <c r="H35" i="1"/>
  <c r="E36" i="1" s="1"/>
  <c r="N35" i="1"/>
  <c r="L36" i="1" s="1"/>
  <c r="M36" i="1"/>
  <c r="Q34" i="1"/>
  <c r="S34" i="1"/>
  <c r="U34" i="1" s="1"/>
  <c r="M27" i="3" l="1"/>
  <c r="R28" i="3"/>
  <c r="I28" i="3"/>
  <c r="O31" i="3"/>
  <c r="A32" i="3"/>
  <c r="M28" i="3"/>
  <c r="N28" i="3"/>
  <c r="H29" i="3"/>
  <c r="P29" i="3" s="1"/>
  <c r="G29" i="3"/>
  <c r="W33" i="3"/>
  <c r="V33" i="3"/>
  <c r="U34" i="3"/>
  <c r="J29" i="3"/>
  <c r="Q29" i="3" s="1"/>
  <c r="K28" i="3"/>
  <c r="D30" i="3"/>
  <c r="E29" i="3"/>
  <c r="B30" i="3" s="1"/>
  <c r="D38" i="1"/>
  <c r="R37" i="1"/>
  <c r="B113" i="2"/>
  <c r="D112" i="2"/>
  <c r="C112" i="2"/>
  <c r="M37" i="1"/>
  <c r="N36" i="1"/>
  <c r="L37" i="1" s="1"/>
  <c r="T36" i="1"/>
  <c r="H36" i="1"/>
  <c r="E37" i="1" s="1"/>
  <c r="G37" i="1"/>
  <c r="Q35" i="1"/>
  <c r="S35" i="1"/>
  <c r="U35" i="1" s="1"/>
  <c r="J36" i="1"/>
  <c r="P36" i="1" s="1"/>
  <c r="K36" i="1"/>
  <c r="I29" i="3" l="1"/>
  <c r="R29" i="3"/>
  <c r="O32" i="3"/>
  <c r="A33" i="3"/>
  <c r="N29" i="3"/>
  <c r="M29" i="3"/>
  <c r="H30" i="3"/>
  <c r="P30" i="3" s="1"/>
  <c r="G30" i="3"/>
  <c r="D31" i="3"/>
  <c r="E30" i="3"/>
  <c r="B31" i="3" s="1"/>
  <c r="U35" i="3"/>
  <c r="W34" i="3"/>
  <c r="V34" i="3"/>
  <c r="J30" i="3"/>
  <c r="Q30" i="3" s="1"/>
  <c r="K29" i="3"/>
  <c r="I30" i="3" s="1"/>
  <c r="D39" i="1"/>
  <c r="R38" i="1"/>
  <c r="D113" i="2"/>
  <c r="C113" i="2"/>
  <c r="B114" i="2"/>
  <c r="Q36" i="1"/>
  <c r="S36" i="1"/>
  <c r="U36" i="1" s="1"/>
  <c r="J37" i="1"/>
  <c r="P37" i="1" s="1"/>
  <c r="K37" i="1"/>
  <c r="T37" i="1"/>
  <c r="H37" i="1"/>
  <c r="E38" i="1" s="1"/>
  <c r="G38" i="1"/>
  <c r="N37" i="1"/>
  <c r="L38" i="1" s="1"/>
  <c r="M38" i="1"/>
  <c r="O33" i="3" l="1"/>
  <c r="A34" i="3"/>
  <c r="R30" i="3"/>
  <c r="M30" i="3"/>
  <c r="N30" i="3"/>
  <c r="H31" i="3"/>
  <c r="P31" i="3" s="1"/>
  <c r="G31" i="3"/>
  <c r="W35" i="3"/>
  <c r="V35" i="3"/>
  <c r="U36" i="3"/>
  <c r="D32" i="3"/>
  <c r="E31" i="3"/>
  <c r="B32" i="3" s="1"/>
  <c r="J31" i="3"/>
  <c r="Q31" i="3" s="1"/>
  <c r="K30" i="3"/>
  <c r="I31" i="3" s="1"/>
  <c r="D40" i="1"/>
  <c r="R39" i="1"/>
  <c r="B115" i="2"/>
  <c r="D114" i="2"/>
  <c r="C114" i="2"/>
  <c r="T38" i="1"/>
  <c r="H38" i="1"/>
  <c r="E39" i="1" s="1"/>
  <c r="G39" i="1"/>
  <c r="Q37" i="1"/>
  <c r="S37" i="1"/>
  <c r="U37" i="1" s="1"/>
  <c r="N38" i="1"/>
  <c r="L39" i="1" s="1"/>
  <c r="M39" i="1"/>
  <c r="J38" i="1"/>
  <c r="P38" i="1" s="1"/>
  <c r="K38" i="1"/>
  <c r="R31" i="3" l="1"/>
  <c r="O34" i="3"/>
  <c r="A35" i="3"/>
  <c r="H32" i="3"/>
  <c r="P32" i="3" s="1"/>
  <c r="G32" i="3"/>
  <c r="N31" i="3"/>
  <c r="M31" i="3"/>
  <c r="D33" i="3"/>
  <c r="E32" i="3"/>
  <c r="B33" i="3" s="1"/>
  <c r="J32" i="3"/>
  <c r="Q32" i="3" s="1"/>
  <c r="K31" i="3"/>
  <c r="I32" i="3" s="1"/>
  <c r="U37" i="3"/>
  <c r="W36" i="3"/>
  <c r="V36" i="3"/>
  <c r="D41" i="1"/>
  <c r="R40" i="1"/>
  <c r="B116" i="2"/>
  <c r="D115" i="2"/>
  <c r="C115" i="2"/>
  <c r="T39" i="1"/>
  <c r="G40" i="1"/>
  <c r="H39" i="1"/>
  <c r="E40" i="1" s="1"/>
  <c r="K39" i="1"/>
  <c r="J39" i="1"/>
  <c r="P39" i="1" s="1"/>
  <c r="Q38" i="1"/>
  <c r="S38" i="1"/>
  <c r="M40" i="1"/>
  <c r="N39" i="1"/>
  <c r="L40" i="1" s="1"/>
  <c r="U38" i="1"/>
  <c r="R32" i="3" l="1"/>
  <c r="O35" i="3"/>
  <c r="A36" i="3"/>
  <c r="N32" i="3"/>
  <c r="M32" i="3"/>
  <c r="G33" i="3"/>
  <c r="H33" i="3"/>
  <c r="P33" i="3" s="1"/>
  <c r="D34" i="3"/>
  <c r="E33" i="3"/>
  <c r="B34" i="3" s="1"/>
  <c r="J33" i="3"/>
  <c r="Q33" i="3" s="1"/>
  <c r="K32" i="3"/>
  <c r="I33" i="3" s="1"/>
  <c r="W37" i="3"/>
  <c r="V37" i="3"/>
  <c r="U38" i="3"/>
  <c r="B117" i="2"/>
  <c r="D116" i="2"/>
  <c r="C116" i="2"/>
  <c r="D42" i="1"/>
  <c r="R41" i="1"/>
  <c r="N40" i="1"/>
  <c r="L41" i="1" s="1"/>
  <c r="M41" i="1"/>
  <c r="Q39" i="1"/>
  <c r="S39" i="1"/>
  <c r="U39" i="1" s="1"/>
  <c r="T40" i="1"/>
  <c r="H40" i="1"/>
  <c r="E41" i="1" s="1"/>
  <c r="G41" i="1"/>
  <c r="K40" i="1"/>
  <c r="J40" i="1"/>
  <c r="P40" i="1" s="1"/>
  <c r="R33" i="3" l="1"/>
  <c r="O36" i="3"/>
  <c r="A37" i="3"/>
  <c r="N33" i="3"/>
  <c r="M33" i="3"/>
  <c r="H34" i="3"/>
  <c r="P34" i="3" s="1"/>
  <c r="G34" i="3"/>
  <c r="D35" i="3"/>
  <c r="E34" i="3"/>
  <c r="B35" i="3" s="1"/>
  <c r="U39" i="3"/>
  <c r="V38" i="3"/>
  <c r="W38" i="3"/>
  <c r="J34" i="3"/>
  <c r="Q34" i="3" s="1"/>
  <c r="K33" i="3"/>
  <c r="I34" i="3" s="1"/>
  <c r="D117" i="2"/>
  <c r="C117" i="2"/>
  <c r="B118" i="2"/>
  <c r="D43" i="1"/>
  <c r="R42" i="1"/>
  <c r="Q40" i="1"/>
  <c r="S40" i="1"/>
  <c r="U40" i="1" s="1"/>
  <c r="T41" i="1"/>
  <c r="G42" i="1"/>
  <c r="H41" i="1"/>
  <c r="E42" i="1" s="1"/>
  <c r="K41" i="1"/>
  <c r="J41" i="1"/>
  <c r="P41" i="1" s="1"/>
  <c r="N41" i="1"/>
  <c r="L42" i="1" s="1"/>
  <c r="M42" i="1"/>
  <c r="R34" i="3" l="1"/>
  <c r="O37" i="3"/>
  <c r="A38" i="3"/>
  <c r="G35" i="3"/>
  <c r="H35" i="3"/>
  <c r="P35" i="3" s="1"/>
  <c r="N34" i="3"/>
  <c r="M34" i="3"/>
  <c r="D36" i="3"/>
  <c r="E35" i="3"/>
  <c r="B36" i="3" s="1"/>
  <c r="J35" i="3"/>
  <c r="Q35" i="3" s="1"/>
  <c r="K34" i="3"/>
  <c r="I35" i="3" s="1"/>
  <c r="W39" i="3"/>
  <c r="V39" i="3"/>
  <c r="U40" i="3"/>
  <c r="D44" i="1"/>
  <c r="R43" i="1"/>
  <c r="B119" i="2"/>
  <c r="D118" i="2"/>
  <c r="C118" i="2"/>
  <c r="Q41" i="1"/>
  <c r="S41" i="1"/>
  <c r="U41" i="1" s="1"/>
  <c r="T42" i="1"/>
  <c r="G43" i="1"/>
  <c r="H42" i="1"/>
  <c r="E43" i="1" s="1"/>
  <c r="N42" i="1"/>
  <c r="L43" i="1" s="1"/>
  <c r="M43" i="1"/>
  <c r="K42" i="1"/>
  <c r="J42" i="1"/>
  <c r="P42" i="1" s="1"/>
  <c r="R35" i="3" l="1"/>
  <c r="O38" i="3"/>
  <c r="A39" i="3"/>
  <c r="H36" i="3"/>
  <c r="P36" i="3" s="1"/>
  <c r="G36" i="3"/>
  <c r="N35" i="3"/>
  <c r="M35" i="3"/>
  <c r="J36" i="3"/>
  <c r="Q36" i="3" s="1"/>
  <c r="K35" i="3"/>
  <c r="I36" i="3" s="1"/>
  <c r="D37" i="3"/>
  <c r="E36" i="3"/>
  <c r="B37" i="3" s="1"/>
  <c r="U41" i="3"/>
  <c r="W40" i="3"/>
  <c r="V40" i="3"/>
  <c r="B120" i="2"/>
  <c r="D119" i="2"/>
  <c r="C119" i="2"/>
  <c r="D45" i="1"/>
  <c r="R44" i="1"/>
  <c r="Q42" i="1"/>
  <c r="S42" i="1"/>
  <c r="U42" i="1" s="1"/>
  <c r="N43" i="1"/>
  <c r="L44" i="1" s="1"/>
  <c r="M44" i="1"/>
  <c r="J43" i="1"/>
  <c r="P43" i="1" s="1"/>
  <c r="K43" i="1"/>
  <c r="T43" i="1"/>
  <c r="H43" i="1"/>
  <c r="E44" i="1" s="1"/>
  <c r="G44" i="1"/>
  <c r="R36" i="3" l="1"/>
  <c r="O39" i="3"/>
  <c r="A40" i="3"/>
  <c r="H37" i="3"/>
  <c r="P37" i="3" s="1"/>
  <c r="G37" i="3"/>
  <c r="M36" i="3"/>
  <c r="N36" i="3"/>
  <c r="D38" i="3"/>
  <c r="E37" i="3"/>
  <c r="B38" i="3" s="1"/>
  <c r="J37" i="3"/>
  <c r="Q37" i="3" s="1"/>
  <c r="K36" i="3"/>
  <c r="I37" i="3" s="1"/>
  <c r="W41" i="3"/>
  <c r="V41" i="3"/>
  <c r="U42" i="3"/>
  <c r="B121" i="2"/>
  <c r="D120" i="2"/>
  <c r="C120" i="2"/>
  <c r="D46" i="1"/>
  <c r="R45" i="1"/>
  <c r="K44" i="1"/>
  <c r="J44" i="1"/>
  <c r="P44" i="1" s="1"/>
  <c r="T44" i="1"/>
  <c r="H44" i="1"/>
  <c r="E45" i="1" s="1"/>
  <c r="G45" i="1"/>
  <c r="Q43" i="1"/>
  <c r="S43" i="1"/>
  <c r="U43" i="1" s="1"/>
  <c r="M45" i="1"/>
  <c r="N44" i="1"/>
  <c r="L45" i="1" s="1"/>
  <c r="R37" i="3" l="1"/>
  <c r="O40" i="3"/>
  <c r="A41" i="3"/>
  <c r="N37" i="3"/>
  <c r="M37" i="3"/>
  <c r="H38" i="3"/>
  <c r="P38" i="3" s="1"/>
  <c r="G38" i="3"/>
  <c r="D39" i="3"/>
  <c r="E38" i="3"/>
  <c r="B39" i="3" s="1"/>
  <c r="J38" i="3"/>
  <c r="Q38" i="3" s="1"/>
  <c r="K37" i="3"/>
  <c r="I38" i="3" s="1"/>
  <c r="U43" i="3"/>
  <c r="W42" i="3"/>
  <c r="V42" i="3"/>
  <c r="D121" i="2"/>
  <c r="C121" i="2"/>
  <c r="B122" i="2"/>
  <c r="D47" i="1"/>
  <c r="R46" i="1"/>
  <c r="M46" i="1"/>
  <c r="N45" i="1"/>
  <c r="L46" i="1" s="1"/>
  <c r="T45" i="1"/>
  <c r="G46" i="1"/>
  <c r="H45" i="1"/>
  <c r="E46" i="1" s="1"/>
  <c r="K45" i="1"/>
  <c r="J45" i="1"/>
  <c r="P45" i="1" s="1"/>
  <c r="Q44" i="1"/>
  <c r="S44" i="1"/>
  <c r="U44" i="1" s="1"/>
  <c r="R38" i="3" l="1"/>
  <c r="O41" i="3"/>
  <c r="A42" i="3"/>
  <c r="H39" i="3"/>
  <c r="P39" i="3" s="1"/>
  <c r="G39" i="3"/>
  <c r="M38" i="3"/>
  <c r="N38" i="3"/>
  <c r="D40" i="3"/>
  <c r="E39" i="3"/>
  <c r="B40" i="3" s="1"/>
  <c r="W43" i="3"/>
  <c r="V43" i="3"/>
  <c r="U44" i="3"/>
  <c r="J39" i="3"/>
  <c r="Q39" i="3" s="1"/>
  <c r="K38" i="3"/>
  <c r="I39" i="3" s="1"/>
  <c r="B123" i="2"/>
  <c r="D122" i="2"/>
  <c r="C122" i="2"/>
  <c r="D48" i="1"/>
  <c r="R47" i="1"/>
  <c r="K46" i="1"/>
  <c r="J46" i="1"/>
  <c r="P46" i="1" s="1"/>
  <c r="Q45" i="1"/>
  <c r="S45" i="1"/>
  <c r="U45" i="1" s="1"/>
  <c r="T46" i="1"/>
  <c r="H46" i="1"/>
  <c r="E47" i="1" s="1"/>
  <c r="G47" i="1"/>
  <c r="N46" i="1"/>
  <c r="L47" i="1" s="1"/>
  <c r="M47" i="1"/>
  <c r="O42" i="3" l="1"/>
  <c r="A43" i="3"/>
  <c r="R39" i="3"/>
  <c r="H40" i="3"/>
  <c r="P40" i="3" s="1"/>
  <c r="G40" i="3"/>
  <c r="D41" i="3"/>
  <c r="E40" i="3"/>
  <c r="B41" i="3" s="1"/>
  <c r="N39" i="3"/>
  <c r="M39" i="3"/>
  <c r="J40" i="3"/>
  <c r="Q40" i="3" s="1"/>
  <c r="K39" i="3"/>
  <c r="I40" i="3" s="1"/>
  <c r="U45" i="3"/>
  <c r="W44" i="3"/>
  <c r="V44" i="3"/>
  <c r="D49" i="1"/>
  <c r="R48" i="1"/>
  <c r="B124" i="2"/>
  <c r="D123" i="2"/>
  <c r="C123" i="2"/>
  <c r="K47" i="1"/>
  <c r="J47" i="1"/>
  <c r="P47" i="1" s="1"/>
  <c r="N47" i="1"/>
  <c r="L48" i="1" s="1"/>
  <c r="M48" i="1"/>
  <c r="T47" i="1"/>
  <c r="G48" i="1"/>
  <c r="H47" i="1"/>
  <c r="E48" i="1" s="1"/>
  <c r="Q46" i="1"/>
  <c r="S46" i="1"/>
  <c r="U46" i="1" s="1"/>
  <c r="R40" i="3" l="1"/>
  <c r="O43" i="3"/>
  <c r="A44" i="3"/>
  <c r="M40" i="3"/>
  <c r="N40" i="3"/>
  <c r="G41" i="3"/>
  <c r="H41" i="3"/>
  <c r="P41" i="3" s="1"/>
  <c r="K40" i="3"/>
  <c r="I41" i="3" s="1"/>
  <c r="J41" i="3"/>
  <c r="Q41" i="3" s="1"/>
  <c r="E41" i="3"/>
  <c r="B42" i="3" s="1"/>
  <c r="D42" i="3"/>
  <c r="W45" i="3"/>
  <c r="V45" i="3"/>
  <c r="U46" i="3"/>
  <c r="D50" i="1"/>
  <c r="R49" i="1"/>
  <c r="B125" i="2"/>
  <c r="D124" i="2"/>
  <c r="C124" i="2"/>
  <c r="T48" i="1"/>
  <c r="H48" i="1"/>
  <c r="E49" i="1" s="1"/>
  <c r="G49" i="1"/>
  <c r="K48" i="1"/>
  <c r="J48" i="1"/>
  <c r="P48" i="1" s="1"/>
  <c r="M49" i="1"/>
  <c r="N48" i="1"/>
  <c r="L49" i="1" s="1"/>
  <c r="Q47" i="1"/>
  <c r="S47" i="1"/>
  <c r="U47" i="1" s="1"/>
  <c r="R41" i="3" l="1"/>
  <c r="O44" i="3"/>
  <c r="A45" i="3"/>
  <c r="H42" i="3"/>
  <c r="P42" i="3" s="1"/>
  <c r="G42" i="3"/>
  <c r="N41" i="3"/>
  <c r="M41" i="3"/>
  <c r="J42" i="3"/>
  <c r="Q42" i="3" s="1"/>
  <c r="K41" i="3"/>
  <c r="I42" i="3" s="1"/>
  <c r="U47" i="3"/>
  <c r="W46" i="3"/>
  <c r="V46" i="3"/>
  <c r="D43" i="3"/>
  <c r="E42" i="3"/>
  <c r="B43" i="3" s="1"/>
  <c r="D51" i="1"/>
  <c r="R50" i="1"/>
  <c r="D125" i="2"/>
  <c r="C125" i="2"/>
  <c r="B126" i="2"/>
  <c r="N49" i="1"/>
  <c r="L50" i="1" s="1"/>
  <c r="M50" i="1"/>
  <c r="Q48" i="1"/>
  <c r="S48" i="1"/>
  <c r="U48" i="1" s="1"/>
  <c r="K49" i="1"/>
  <c r="J49" i="1"/>
  <c r="P49" i="1" s="1"/>
  <c r="T49" i="1"/>
  <c r="H49" i="1"/>
  <c r="E50" i="1" s="1"/>
  <c r="G50" i="1"/>
  <c r="O45" i="3" l="1"/>
  <c r="A46" i="3"/>
  <c r="R42" i="3"/>
  <c r="N42" i="3"/>
  <c r="M42" i="3"/>
  <c r="H43" i="3"/>
  <c r="P43" i="3" s="1"/>
  <c r="G43" i="3"/>
  <c r="J43" i="3"/>
  <c r="Q43" i="3" s="1"/>
  <c r="K42" i="3"/>
  <c r="I43" i="3" s="1"/>
  <c r="W47" i="3"/>
  <c r="V47" i="3"/>
  <c r="U48" i="3"/>
  <c r="D44" i="3"/>
  <c r="E43" i="3"/>
  <c r="B44" i="3" s="1"/>
  <c r="R51" i="1"/>
  <c r="D52" i="1"/>
  <c r="B127" i="2"/>
  <c r="D126" i="2"/>
  <c r="C126" i="2"/>
  <c r="J50" i="1"/>
  <c r="P50" i="1" s="1"/>
  <c r="K50" i="1"/>
  <c r="M51" i="1"/>
  <c r="N50" i="1"/>
  <c r="L51" i="1" s="1"/>
  <c r="T50" i="1"/>
  <c r="G51" i="1"/>
  <c r="H50" i="1"/>
  <c r="E51" i="1" s="1"/>
  <c r="Q49" i="1"/>
  <c r="S49" i="1"/>
  <c r="U49" i="1" s="1"/>
  <c r="R43" i="3" l="1"/>
  <c r="O46" i="3"/>
  <c r="A47" i="3"/>
  <c r="H44" i="3"/>
  <c r="P44" i="3" s="1"/>
  <c r="G44" i="3"/>
  <c r="M43" i="3"/>
  <c r="N43" i="3"/>
  <c r="J44" i="3"/>
  <c r="Q44" i="3" s="1"/>
  <c r="K43" i="3"/>
  <c r="I44" i="3" s="1"/>
  <c r="E44" i="3"/>
  <c r="B45" i="3" s="1"/>
  <c r="D45" i="3"/>
  <c r="U49" i="3"/>
  <c r="W48" i="3"/>
  <c r="V48" i="3"/>
  <c r="B128" i="2"/>
  <c r="D127" i="2"/>
  <c r="C127" i="2"/>
  <c r="D53" i="1"/>
  <c r="R52" i="1"/>
  <c r="K51" i="1"/>
  <c r="J51" i="1"/>
  <c r="P51" i="1" s="1"/>
  <c r="M52" i="1"/>
  <c r="N51" i="1"/>
  <c r="L52" i="1" s="1"/>
  <c r="Q50" i="1"/>
  <c r="S50" i="1"/>
  <c r="U50" i="1" s="1"/>
  <c r="T51" i="1"/>
  <c r="H51" i="1"/>
  <c r="E52" i="1" s="1"/>
  <c r="G52" i="1"/>
  <c r="R44" i="3" l="1"/>
  <c r="O47" i="3"/>
  <c r="A48" i="3"/>
  <c r="M44" i="3"/>
  <c r="N44" i="3"/>
  <c r="H45" i="3"/>
  <c r="P45" i="3" s="1"/>
  <c r="G45" i="3"/>
  <c r="J45" i="3"/>
  <c r="Q45" i="3" s="1"/>
  <c r="K44" i="3"/>
  <c r="I45" i="3" s="1"/>
  <c r="W49" i="3"/>
  <c r="V49" i="3"/>
  <c r="U50" i="3"/>
  <c r="D46" i="3"/>
  <c r="E45" i="3"/>
  <c r="B46" i="3" s="1"/>
  <c r="D54" i="1"/>
  <c r="R53" i="1"/>
  <c r="B129" i="2"/>
  <c r="D128" i="2"/>
  <c r="C128" i="2"/>
  <c r="J52" i="1"/>
  <c r="P52" i="1" s="1"/>
  <c r="K52" i="1"/>
  <c r="N52" i="1"/>
  <c r="L53" i="1" s="1"/>
  <c r="M53" i="1"/>
  <c r="T52" i="1"/>
  <c r="G53" i="1"/>
  <c r="H52" i="1"/>
  <c r="E53" i="1" s="1"/>
  <c r="Q51" i="1"/>
  <c r="S51" i="1"/>
  <c r="U51" i="1" s="1"/>
  <c r="O48" i="3" l="1"/>
  <c r="A49" i="3"/>
  <c r="R45" i="3"/>
  <c r="N45" i="3"/>
  <c r="M45" i="3"/>
  <c r="H46" i="3"/>
  <c r="P46" i="3" s="1"/>
  <c r="G46" i="3"/>
  <c r="K45" i="3"/>
  <c r="I46" i="3" s="1"/>
  <c r="J46" i="3"/>
  <c r="Q46" i="3" s="1"/>
  <c r="E46" i="3"/>
  <c r="B47" i="3" s="1"/>
  <c r="D47" i="3"/>
  <c r="U51" i="3"/>
  <c r="W50" i="3"/>
  <c r="V50" i="3"/>
  <c r="D55" i="1"/>
  <c r="R54" i="1"/>
  <c r="D129" i="2"/>
  <c r="C129" i="2"/>
  <c r="B130" i="2"/>
  <c r="T53" i="1"/>
  <c r="G54" i="1"/>
  <c r="H53" i="1"/>
  <c r="E54" i="1" s="1"/>
  <c r="J53" i="1"/>
  <c r="P53" i="1" s="1"/>
  <c r="K53" i="1"/>
  <c r="Q52" i="1"/>
  <c r="S52" i="1"/>
  <c r="U52" i="1" s="1"/>
  <c r="N53" i="1"/>
  <c r="L54" i="1" s="1"/>
  <c r="M54" i="1"/>
  <c r="R46" i="3" l="1"/>
  <c r="O49" i="3"/>
  <c r="A50" i="3"/>
  <c r="N46" i="3"/>
  <c r="M46" i="3"/>
  <c r="H47" i="3"/>
  <c r="P47" i="3" s="1"/>
  <c r="G47" i="3"/>
  <c r="W51" i="3"/>
  <c r="V51" i="3"/>
  <c r="U52" i="3"/>
  <c r="J47" i="3"/>
  <c r="Q47" i="3" s="1"/>
  <c r="K46" i="3"/>
  <c r="I47" i="3" s="1"/>
  <c r="D48" i="3"/>
  <c r="E47" i="3"/>
  <c r="B48" i="3" s="1"/>
  <c r="D56" i="1"/>
  <c r="R55" i="1"/>
  <c r="B131" i="2"/>
  <c r="D130" i="2"/>
  <c r="C130" i="2"/>
  <c r="M55" i="1"/>
  <c r="N54" i="1"/>
  <c r="L55" i="1" s="1"/>
  <c r="T54" i="1"/>
  <c r="H54" i="1"/>
  <c r="E55" i="1" s="1"/>
  <c r="G55" i="1"/>
  <c r="Q53" i="1"/>
  <c r="S53" i="1"/>
  <c r="U53" i="1" s="1"/>
  <c r="J54" i="1"/>
  <c r="P54" i="1" s="1"/>
  <c r="K54" i="1"/>
  <c r="R47" i="3" l="1"/>
  <c r="O50" i="3"/>
  <c r="A51" i="3"/>
  <c r="N47" i="3"/>
  <c r="M47" i="3"/>
  <c r="H48" i="3"/>
  <c r="P48" i="3" s="1"/>
  <c r="G48" i="3"/>
  <c r="U53" i="3"/>
  <c r="W52" i="3"/>
  <c r="V52" i="3"/>
  <c r="E48" i="3"/>
  <c r="B49" i="3" s="1"/>
  <c r="D49" i="3"/>
  <c r="K47" i="3"/>
  <c r="I48" i="3" s="1"/>
  <c r="J48" i="3"/>
  <c r="Q48" i="3" s="1"/>
  <c r="B132" i="2"/>
  <c r="D131" i="2"/>
  <c r="C131" i="2"/>
  <c r="D57" i="1"/>
  <c r="R56" i="1"/>
  <c r="T55" i="1"/>
  <c r="H55" i="1"/>
  <c r="E56" i="1" s="1"/>
  <c r="G56" i="1"/>
  <c r="Q54" i="1"/>
  <c r="S54" i="1"/>
  <c r="U54" i="1" s="1"/>
  <c r="J55" i="1"/>
  <c r="P55" i="1" s="1"/>
  <c r="K55" i="1"/>
  <c r="N55" i="1"/>
  <c r="L56" i="1" s="1"/>
  <c r="M56" i="1"/>
  <c r="R48" i="3" l="1"/>
  <c r="O51" i="3"/>
  <c r="A52" i="3"/>
  <c r="N48" i="3"/>
  <c r="M48" i="3"/>
  <c r="W53" i="3"/>
  <c r="V53" i="3"/>
  <c r="U54" i="3"/>
  <c r="J49" i="3"/>
  <c r="Q49" i="3" s="1"/>
  <c r="K48" i="3"/>
  <c r="I49" i="3" s="1"/>
  <c r="H49" i="3"/>
  <c r="P49" i="3" s="1"/>
  <c r="G49" i="3"/>
  <c r="D50" i="3"/>
  <c r="E49" i="3"/>
  <c r="B50" i="3" s="1"/>
  <c r="B133" i="2"/>
  <c r="D132" i="2"/>
  <c r="C132" i="2"/>
  <c r="D58" i="1"/>
  <c r="R57" i="1"/>
  <c r="M57" i="1"/>
  <c r="N56" i="1"/>
  <c r="L57" i="1" s="1"/>
  <c r="Q55" i="1"/>
  <c r="S55" i="1"/>
  <c r="U55" i="1" s="1"/>
  <c r="K56" i="1"/>
  <c r="J56" i="1"/>
  <c r="P56" i="1" s="1"/>
  <c r="T56" i="1"/>
  <c r="G57" i="1"/>
  <c r="H56" i="1"/>
  <c r="E57" i="1" s="1"/>
  <c r="R49" i="3" l="1"/>
  <c r="O52" i="3"/>
  <c r="A53" i="3"/>
  <c r="N49" i="3"/>
  <c r="M49" i="3"/>
  <c r="K49" i="3"/>
  <c r="I50" i="3" s="1"/>
  <c r="J50" i="3"/>
  <c r="Q50" i="3" s="1"/>
  <c r="U55" i="3"/>
  <c r="W54" i="3"/>
  <c r="V54" i="3"/>
  <c r="E50" i="3"/>
  <c r="B51" i="3" s="1"/>
  <c r="D51" i="3"/>
  <c r="H50" i="3"/>
  <c r="P50" i="3" s="1"/>
  <c r="G50" i="3"/>
  <c r="D133" i="2"/>
  <c r="C133" i="2"/>
  <c r="B134" i="2"/>
  <c r="D59" i="1"/>
  <c r="R58" i="1"/>
  <c r="T57" i="1"/>
  <c r="H57" i="1"/>
  <c r="E58" i="1" s="1"/>
  <c r="G58" i="1"/>
  <c r="Q56" i="1"/>
  <c r="S56" i="1"/>
  <c r="U56" i="1" s="1"/>
  <c r="K57" i="1"/>
  <c r="J57" i="1"/>
  <c r="P57" i="1" s="1"/>
  <c r="M58" i="1"/>
  <c r="N57" i="1"/>
  <c r="L58" i="1" s="1"/>
  <c r="O53" i="3" l="1"/>
  <c r="A54" i="3"/>
  <c r="R50" i="3"/>
  <c r="H51" i="3"/>
  <c r="P51" i="3" s="1"/>
  <c r="G51" i="3"/>
  <c r="N50" i="3"/>
  <c r="M50" i="3"/>
  <c r="W55" i="3"/>
  <c r="V55" i="3"/>
  <c r="U56" i="3"/>
  <c r="J51" i="3"/>
  <c r="Q51" i="3" s="1"/>
  <c r="K50" i="3"/>
  <c r="I51" i="3" s="1"/>
  <c r="D52" i="3"/>
  <c r="E51" i="3"/>
  <c r="B52" i="3" s="1"/>
  <c r="B135" i="2"/>
  <c r="D134" i="2"/>
  <c r="C134" i="2"/>
  <c r="D60" i="1"/>
  <c r="R59" i="1"/>
  <c r="N58" i="1"/>
  <c r="L59" i="1" s="1"/>
  <c r="M59" i="1"/>
  <c r="K58" i="1"/>
  <c r="J58" i="1"/>
  <c r="P58" i="1" s="1"/>
  <c r="Q57" i="1"/>
  <c r="S57" i="1"/>
  <c r="U57" i="1" s="1"/>
  <c r="T58" i="1"/>
  <c r="G59" i="1"/>
  <c r="H58" i="1"/>
  <c r="E59" i="1" s="1"/>
  <c r="R51" i="3" l="1"/>
  <c r="O54" i="3"/>
  <c r="A55" i="3"/>
  <c r="N51" i="3"/>
  <c r="M51" i="3"/>
  <c r="H52" i="3"/>
  <c r="P52" i="3" s="1"/>
  <c r="G52" i="3"/>
  <c r="U57" i="3"/>
  <c r="W56" i="3"/>
  <c r="V56" i="3"/>
  <c r="K51" i="3"/>
  <c r="I52" i="3" s="1"/>
  <c r="J52" i="3"/>
  <c r="Q52" i="3" s="1"/>
  <c r="E52" i="3"/>
  <c r="B53" i="3" s="1"/>
  <c r="D53" i="3"/>
  <c r="B136" i="2"/>
  <c r="D135" i="2"/>
  <c r="C135" i="2"/>
  <c r="R60" i="1"/>
  <c r="D61" i="1"/>
  <c r="J59" i="1"/>
  <c r="P59" i="1" s="1"/>
  <c r="K59" i="1"/>
  <c r="T59" i="1"/>
  <c r="H59" i="1"/>
  <c r="E60" i="1" s="1"/>
  <c r="G60" i="1"/>
  <c r="N59" i="1"/>
  <c r="L60" i="1" s="1"/>
  <c r="M60" i="1"/>
  <c r="Q58" i="1"/>
  <c r="S58" i="1"/>
  <c r="U58" i="1" s="1"/>
  <c r="R52" i="3" l="1"/>
  <c r="O55" i="3"/>
  <c r="A56" i="3"/>
  <c r="N52" i="3"/>
  <c r="M52" i="3"/>
  <c r="H53" i="3"/>
  <c r="P53" i="3" s="1"/>
  <c r="G53" i="3"/>
  <c r="J53" i="3"/>
  <c r="Q53" i="3" s="1"/>
  <c r="K52" i="3"/>
  <c r="I53" i="3" s="1"/>
  <c r="D54" i="3"/>
  <c r="E53" i="3"/>
  <c r="B54" i="3" s="1"/>
  <c r="W57" i="3"/>
  <c r="V57" i="3"/>
  <c r="U58" i="3"/>
  <c r="D62" i="1"/>
  <c r="R61" i="1"/>
  <c r="B137" i="2"/>
  <c r="D136" i="2"/>
  <c r="C136" i="2"/>
  <c r="T60" i="1"/>
  <c r="G61" i="1"/>
  <c r="H60" i="1"/>
  <c r="E61" i="1" s="1"/>
  <c r="M61" i="1"/>
  <c r="N60" i="1"/>
  <c r="L61" i="1" s="1"/>
  <c r="Q59" i="1"/>
  <c r="S59" i="1"/>
  <c r="U59" i="1" s="1"/>
  <c r="J60" i="1"/>
  <c r="P60" i="1" s="1"/>
  <c r="K60" i="1"/>
  <c r="R53" i="3" l="1"/>
  <c r="O56" i="3"/>
  <c r="A57" i="3"/>
  <c r="N53" i="3"/>
  <c r="M53" i="3"/>
  <c r="K53" i="3"/>
  <c r="I54" i="3" s="1"/>
  <c r="J54" i="3"/>
  <c r="Q54" i="3" s="1"/>
  <c r="E54" i="3"/>
  <c r="B55" i="3" s="1"/>
  <c r="D55" i="3"/>
  <c r="H54" i="3"/>
  <c r="P54" i="3" s="1"/>
  <c r="G54" i="3"/>
  <c r="U59" i="3"/>
  <c r="W58" i="3"/>
  <c r="V58" i="3"/>
  <c r="D63" i="1"/>
  <c r="R62" i="1"/>
  <c r="D137" i="2"/>
  <c r="C137" i="2"/>
  <c r="B138" i="2"/>
  <c r="T61" i="1"/>
  <c r="G62" i="1"/>
  <c r="H61" i="1"/>
  <c r="E62" i="1" s="1"/>
  <c r="Q60" i="1"/>
  <c r="S60" i="1"/>
  <c r="U60" i="1" s="1"/>
  <c r="N61" i="1"/>
  <c r="L62" i="1" s="1"/>
  <c r="M62" i="1"/>
  <c r="J61" i="1"/>
  <c r="P61" i="1" s="1"/>
  <c r="K61" i="1"/>
  <c r="O57" i="3" l="1"/>
  <c r="A58" i="3"/>
  <c r="R54" i="3"/>
  <c r="N54" i="3"/>
  <c r="M54" i="3"/>
  <c r="D56" i="3"/>
  <c r="E55" i="3"/>
  <c r="B56" i="3" s="1"/>
  <c r="J55" i="3"/>
  <c r="Q55" i="3" s="1"/>
  <c r="K54" i="3"/>
  <c r="I55" i="3" s="1"/>
  <c r="H55" i="3"/>
  <c r="P55" i="3" s="1"/>
  <c r="G55" i="3"/>
  <c r="W59" i="3"/>
  <c r="V59" i="3"/>
  <c r="U60" i="3"/>
  <c r="B139" i="2"/>
  <c r="D138" i="2"/>
  <c r="C138" i="2"/>
  <c r="D64" i="1"/>
  <c r="R63" i="1"/>
  <c r="Q61" i="1"/>
  <c r="S61" i="1"/>
  <c r="U61" i="1" s="1"/>
  <c r="T62" i="1"/>
  <c r="H62" i="1"/>
  <c r="E63" i="1" s="1"/>
  <c r="G63" i="1"/>
  <c r="N62" i="1"/>
  <c r="L63" i="1" s="1"/>
  <c r="M63" i="1"/>
  <c r="K62" i="1"/>
  <c r="J62" i="1"/>
  <c r="P62" i="1" s="1"/>
  <c r="R55" i="3" l="1"/>
  <c r="O58" i="3"/>
  <c r="A59" i="3"/>
  <c r="N55" i="3"/>
  <c r="M55" i="3"/>
  <c r="K55" i="3"/>
  <c r="I56" i="3" s="1"/>
  <c r="J56" i="3"/>
  <c r="Q56" i="3" s="1"/>
  <c r="U61" i="3"/>
  <c r="W60" i="3"/>
  <c r="V60" i="3"/>
  <c r="E56" i="3"/>
  <c r="B57" i="3" s="1"/>
  <c r="D57" i="3"/>
  <c r="H56" i="3"/>
  <c r="P56" i="3" s="1"/>
  <c r="G56" i="3"/>
  <c r="B140" i="2"/>
  <c r="D139" i="2"/>
  <c r="C139" i="2"/>
  <c r="D65" i="1"/>
  <c r="R64" i="1"/>
  <c r="J63" i="1"/>
  <c r="P63" i="1" s="1"/>
  <c r="K63" i="1"/>
  <c r="Q62" i="1"/>
  <c r="S62" i="1"/>
  <c r="U62" i="1" s="1"/>
  <c r="N63" i="1"/>
  <c r="L64" i="1" s="1"/>
  <c r="M64" i="1"/>
  <c r="T63" i="1"/>
  <c r="H63" i="1"/>
  <c r="E64" i="1" s="1"/>
  <c r="G64" i="1"/>
  <c r="O59" i="3" l="1"/>
  <c r="A60" i="3"/>
  <c r="R56" i="3"/>
  <c r="N56" i="3"/>
  <c r="M56" i="3"/>
  <c r="J57" i="3"/>
  <c r="Q57" i="3" s="1"/>
  <c r="K56" i="3"/>
  <c r="I57" i="3" s="1"/>
  <c r="W61" i="3"/>
  <c r="V61" i="3"/>
  <c r="D58" i="3"/>
  <c r="E57" i="3"/>
  <c r="B58" i="3" s="1"/>
  <c r="H57" i="3"/>
  <c r="P57" i="3" s="1"/>
  <c r="G57" i="3"/>
  <c r="D66" i="1"/>
  <c r="R65" i="1"/>
  <c r="B141" i="2"/>
  <c r="D140" i="2"/>
  <c r="C140" i="2"/>
  <c r="M65" i="1"/>
  <c r="N64" i="1"/>
  <c r="L65" i="1" s="1"/>
  <c r="K64" i="1"/>
  <c r="J64" i="1"/>
  <c r="P64" i="1" s="1"/>
  <c r="Q63" i="1"/>
  <c r="S63" i="1"/>
  <c r="T64" i="1"/>
  <c r="G65" i="1"/>
  <c r="H64" i="1"/>
  <c r="E65" i="1" s="1"/>
  <c r="U63" i="1"/>
  <c r="O60" i="3" l="1"/>
  <c r="A61" i="3"/>
  <c r="R57" i="3"/>
  <c r="N57" i="3"/>
  <c r="M57" i="3"/>
  <c r="K57" i="3"/>
  <c r="I58" i="3" s="1"/>
  <c r="J58" i="3"/>
  <c r="Q58" i="3" s="1"/>
  <c r="E58" i="3"/>
  <c r="B59" i="3" s="1"/>
  <c r="D59" i="3"/>
  <c r="H58" i="3"/>
  <c r="P58" i="3" s="1"/>
  <c r="G58" i="3"/>
  <c r="D67" i="1"/>
  <c r="R66" i="1"/>
  <c r="D141" i="2"/>
  <c r="C141" i="2"/>
  <c r="J65" i="1"/>
  <c r="P65" i="1" s="1"/>
  <c r="K65" i="1"/>
  <c r="T65" i="1"/>
  <c r="G66" i="1"/>
  <c r="H65" i="1"/>
  <c r="E66" i="1" s="1"/>
  <c r="Q64" i="1"/>
  <c r="S64" i="1"/>
  <c r="U64" i="1" s="1"/>
  <c r="N65" i="1"/>
  <c r="L66" i="1" s="1"/>
  <c r="M66" i="1"/>
  <c r="O61" i="3" l="1"/>
  <c r="A62" i="3"/>
  <c r="R58" i="3"/>
  <c r="N58" i="3"/>
  <c r="M58" i="3"/>
  <c r="H59" i="3"/>
  <c r="P59" i="3" s="1"/>
  <c r="G59" i="3"/>
  <c r="J59" i="3"/>
  <c r="Q59" i="3" s="1"/>
  <c r="K58" i="3"/>
  <c r="I59" i="3" s="1"/>
  <c r="D60" i="3"/>
  <c r="E59" i="3"/>
  <c r="B60" i="3" s="1"/>
  <c r="D68" i="1"/>
  <c r="R67" i="1"/>
  <c r="T66" i="1"/>
  <c r="G67" i="1"/>
  <c r="H66" i="1"/>
  <c r="E67" i="1" s="1"/>
  <c r="N66" i="1"/>
  <c r="L67" i="1" s="1"/>
  <c r="M67" i="1"/>
  <c r="J66" i="1"/>
  <c r="P66" i="1" s="1"/>
  <c r="K66" i="1"/>
  <c r="Q65" i="1"/>
  <c r="S65" i="1"/>
  <c r="U65" i="1" s="1"/>
  <c r="R59" i="3" l="1"/>
  <c r="O62" i="3"/>
  <c r="A63" i="3"/>
  <c r="N59" i="3"/>
  <c r="M59" i="3"/>
  <c r="E60" i="3"/>
  <c r="B61" i="3" s="1"/>
  <c r="D61" i="3"/>
  <c r="H60" i="3"/>
  <c r="P60" i="3" s="1"/>
  <c r="G60" i="3"/>
  <c r="K59" i="3"/>
  <c r="I60" i="3" s="1"/>
  <c r="J60" i="3"/>
  <c r="Q60" i="3" s="1"/>
  <c r="D69" i="1"/>
  <c r="R68" i="1"/>
  <c r="N67" i="1"/>
  <c r="L68" i="1" s="1"/>
  <c r="M68" i="1"/>
  <c r="T67" i="1"/>
  <c r="G68" i="1"/>
  <c r="H67" i="1"/>
  <c r="E68" i="1" s="1"/>
  <c r="Q66" i="1"/>
  <c r="S66" i="1"/>
  <c r="U66" i="1" s="1"/>
  <c r="K67" i="1"/>
  <c r="J67" i="1"/>
  <c r="P67" i="1" s="1"/>
  <c r="R60" i="3" l="1"/>
  <c r="O63" i="3"/>
  <c r="A64" i="3"/>
  <c r="N60" i="3"/>
  <c r="M60" i="3"/>
  <c r="D62" i="3"/>
  <c r="E61" i="3"/>
  <c r="B62" i="3" s="1"/>
  <c r="J61" i="3"/>
  <c r="Q61" i="3" s="1"/>
  <c r="K60" i="3"/>
  <c r="I61" i="3" s="1"/>
  <c r="H61" i="3"/>
  <c r="P61" i="3" s="1"/>
  <c r="G61" i="3"/>
  <c r="D70" i="1"/>
  <c r="R69" i="1"/>
  <c r="T68" i="1"/>
  <c r="H68" i="1"/>
  <c r="E69" i="1" s="1"/>
  <c r="G69" i="1"/>
  <c r="Q67" i="1"/>
  <c r="S67" i="1"/>
  <c r="U67" i="1" s="1"/>
  <c r="J68" i="1"/>
  <c r="P68" i="1" s="1"/>
  <c r="K68" i="1"/>
  <c r="M69" i="1"/>
  <c r="N68" i="1"/>
  <c r="L69" i="1" s="1"/>
  <c r="R61" i="3" l="1"/>
  <c r="O64" i="3"/>
  <c r="A65" i="3"/>
  <c r="N61" i="3"/>
  <c r="M61" i="3"/>
  <c r="H62" i="3"/>
  <c r="P62" i="3" s="1"/>
  <c r="G62" i="3"/>
  <c r="E62" i="3"/>
  <c r="B63" i="3" s="1"/>
  <c r="D63" i="3"/>
  <c r="K61" i="3"/>
  <c r="I62" i="3" s="1"/>
  <c r="J62" i="3"/>
  <c r="Q62" i="3" s="1"/>
  <c r="D71" i="1"/>
  <c r="R70" i="1"/>
  <c r="M70" i="1"/>
  <c r="N69" i="1"/>
  <c r="L70" i="1" s="1"/>
  <c r="T69" i="1"/>
  <c r="G70" i="1"/>
  <c r="H69" i="1"/>
  <c r="E70" i="1" s="1"/>
  <c r="Q68" i="1"/>
  <c r="S68" i="1"/>
  <c r="U68" i="1" s="1"/>
  <c r="J69" i="1"/>
  <c r="P69" i="1" s="1"/>
  <c r="K69" i="1"/>
  <c r="R62" i="3" l="1"/>
  <c r="O65" i="3"/>
  <c r="A66" i="3"/>
  <c r="N62" i="3"/>
  <c r="M62" i="3"/>
  <c r="H63" i="3"/>
  <c r="P63" i="3" s="1"/>
  <c r="G63" i="3"/>
  <c r="D64" i="3"/>
  <c r="E63" i="3"/>
  <c r="B64" i="3" s="1"/>
  <c r="J63" i="3"/>
  <c r="Q63" i="3" s="1"/>
  <c r="K62" i="3"/>
  <c r="I63" i="3" s="1"/>
  <c r="D72" i="1"/>
  <c r="R71" i="1"/>
  <c r="T70" i="1"/>
  <c r="G71" i="1"/>
  <c r="H70" i="1"/>
  <c r="E71" i="1" s="1"/>
  <c r="Q69" i="1"/>
  <c r="S69" i="1"/>
  <c r="U69" i="1" s="1"/>
  <c r="J70" i="1"/>
  <c r="P70" i="1" s="1"/>
  <c r="K70" i="1"/>
  <c r="N70" i="1"/>
  <c r="L71" i="1" s="1"/>
  <c r="M71" i="1"/>
  <c r="R63" i="3" l="1"/>
  <c r="O66" i="3"/>
  <c r="A67" i="3"/>
  <c r="H64" i="3"/>
  <c r="P64" i="3" s="1"/>
  <c r="G64" i="3"/>
  <c r="N63" i="3"/>
  <c r="M63" i="3"/>
  <c r="K63" i="3"/>
  <c r="I64" i="3" s="1"/>
  <c r="J64" i="3"/>
  <c r="Q64" i="3" s="1"/>
  <c r="E64" i="3"/>
  <c r="B65" i="3" s="1"/>
  <c r="D65" i="3"/>
  <c r="D73" i="1"/>
  <c r="R72" i="1"/>
  <c r="Q70" i="1"/>
  <c r="S70" i="1"/>
  <c r="U70" i="1" s="1"/>
  <c r="M72" i="1"/>
  <c r="N71" i="1"/>
  <c r="L72" i="1" s="1"/>
  <c r="T71" i="1"/>
  <c r="G72" i="1"/>
  <c r="H71" i="1"/>
  <c r="E72" i="1" s="1"/>
  <c r="J71" i="1"/>
  <c r="P71" i="1" s="1"/>
  <c r="K71" i="1"/>
  <c r="O67" i="3" l="1"/>
  <c r="A68" i="3"/>
  <c r="R64" i="3"/>
  <c r="N64" i="3"/>
  <c r="M64" i="3"/>
  <c r="H65" i="3"/>
  <c r="P65" i="3" s="1"/>
  <c r="G65" i="3"/>
  <c r="D66" i="3"/>
  <c r="E65" i="3"/>
  <c r="B66" i="3" s="1"/>
  <c r="J65" i="3"/>
  <c r="Q65" i="3" s="1"/>
  <c r="K64" i="3"/>
  <c r="I65" i="3" s="1"/>
  <c r="D74" i="1"/>
  <c r="R73" i="1"/>
  <c r="Q71" i="1"/>
  <c r="S71" i="1"/>
  <c r="U71" i="1" s="1"/>
  <c r="T72" i="1"/>
  <c r="G73" i="1"/>
  <c r="H72" i="1"/>
  <c r="E73" i="1" s="1"/>
  <c r="M73" i="1"/>
  <c r="N72" i="1"/>
  <c r="L73" i="1" s="1"/>
  <c r="K72" i="1"/>
  <c r="J72" i="1"/>
  <c r="P72" i="1" s="1"/>
  <c r="O68" i="3" l="1"/>
  <c r="A69" i="3"/>
  <c r="R65" i="3"/>
  <c r="H66" i="3"/>
  <c r="P66" i="3" s="1"/>
  <c r="G66" i="3"/>
  <c r="N65" i="3"/>
  <c r="M65" i="3"/>
  <c r="E66" i="3"/>
  <c r="B67" i="3" s="1"/>
  <c r="D67" i="3"/>
  <c r="K65" i="3"/>
  <c r="I66" i="3" s="1"/>
  <c r="J66" i="3"/>
  <c r="Q66" i="3" s="1"/>
  <c r="D75" i="1"/>
  <c r="R74" i="1"/>
  <c r="Q72" i="1"/>
  <c r="S72" i="1"/>
  <c r="U72" i="1" s="1"/>
  <c r="K73" i="1"/>
  <c r="J73" i="1"/>
  <c r="P73" i="1" s="1"/>
  <c r="N73" i="1"/>
  <c r="L74" i="1" s="1"/>
  <c r="M74" i="1"/>
  <c r="T73" i="1"/>
  <c r="G74" i="1"/>
  <c r="H73" i="1"/>
  <c r="E74" i="1" s="1"/>
  <c r="O69" i="3" l="1"/>
  <c r="A70" i="3"/>
  <c r="R66" i="3"/>
  <c r="H67" i="3"/>
  <c r="P67" i="3" s="1"/>
  <c r="G67" i="3"/>
  <c r="D68" i="3"/>
  <c r="E67" i="3"/>
  <c r="B68" i="3" s="1"/>
  <c r="N66" i="3"/>
  <c r="M66" i="3"/>
  <c r="J67" i="3"/>
  <c r="Q67" i="3" s="1"/>
  <c r="K66" i="3"/>
  <c r="I67" i="3" s="1"/>
  <c r="D76" i="1"/>
  <c r="R75" i="1"/>
  <c r="Q73" i="1"/>
  <c r="S73" i="1"/>
  <c r="U73" i="1" s="1"/>
  <c r="J74" i="1"/>
  <c r="P74" i="1" s="1"/>
  <c r="K74" i="1"/>
  <c r="T74" i="1"/>
  <c r="G75" i="1"/>
  <c r="H74" i="1"/>
  <c r="E75" i="1" s="1"/>
  <c r="N74" i="1"/>
  <c r="L75" i="1" s="1"/>
  <c r="M75" i="1"/>
  <c r="O70" i="3" l="1"/>
  <c r="A71" i="3"/>
  <c r="R67" i="3"/>
  <c r="H68" i="3"/>
  <c r="P68" i="3" s="1"/>
  <c r="G68" i="3"/>
  <c r="E68" i="3"/>
  <c r="B69" i="3" s="1"/>
  <c r="D69" i="3"/>
  <c r="N67" i="3"/>
  <c r="M67" i="3"/>
  <c r="K67" i="3"/>
  <c r="I68" i="3" s="1"/>
  <c r="J68" i="3"/>
  <c r="Q68" i="3" s="1"/>
  <c r="D77" i="1"/>
  <c r="R76" i="1"/>
  <c r="K75" i="1"/>
  <c r="J75" i="1"/>
  <c r="P75" i="1" s="1"/>
  <c r="Q74" i="1"/>
  <c r="S74" i="1"/>
  <c r="U74" i="1" s="1"/>
  <c r="M76" i="1"/>
  <c r="N75" i="1"/>
  <c r="L76" i="1" s="1"/>
  <c r="T75" i="1"/>
  <c r="H75" i="1"/>
  <c r="E76" i="1" s="1"/>
  <c r="G76" i="1"/>
  <c r="R68" i="3" l="1"/>
  <c r="O71" i="3"/>
  <c r="A72" i="3"/>
  <c r="H69" i="3"/>
  <c r="P69" i="3" s="1"/>
  <c r="G69" i="3"/>
  <c r="D70" i="3"/>
  <c r="E69" i="3"/>
  <c r="B70" i="3" s="1"/>
  <c r="N68" i="3"/>
  <c r="M68" i="3"/>
  <c r="J69" i="3"/>
  <c r="Q69" i="3" s="1"/>
  <c r="K68" i="3"/>
  <c r="I69" i="3" s="1"/>
  <c r="D78" i="1"/>
  <c r="R77" i="1"/>
  <c r="T76" i="1"/>
  <c r="G77" i="1"/>
  <c r="H76" i="1"/>
  <c r="E77" i="1" s="1"/>
  <c r="K76" i="1"/>
  <c r="J76" i="1"/>
  <c r="P76" i="1" s="1"/>
  <c r="N76" i="1"/>
  <c r="L77" i="1" s="1"/>
  <c r="M77" i="1"/>
  <c r="Q75" i="1"/>
  <c r="S75" i="1"/>
  <c r="U75" i="1" s="1"/>
  <c r="R69" i="3" l="1"/>
  <c r="O72" i="3"/>
  <c r="A73" i="3"/>
  <c r="H70" i="3"/>
  <c r="P70" i="3" s="1"/>
  <c r="G70" i="3"/>
  <c r="N69" i="3"/>
  <c r="M69" i="3"/>
  <c r="E70" i="3"/>
  <c r="B71" i="3" s="1"/>
  <c r="D71" i="3"/>
  <c r="K69" i="3"/>
  <c r="I70" i="3" s="1"/>
  <c r="J70" i="3"/>
  <c r="Q70" i="3" s="1"/>
  <c r="D79" i="1"/>
  <c r="R78" i="1"/>
  <c r="T77" i="1"/>
  <c r="G78" i="1"/>
  <c r="H77" i="1"/>
  <c r="E78" i="1" s="1"/>
  <c r="N77" i="1"/>
  <c r="L78" i="1" s="1"/>
  <c r="M78" i="1"/>
  <c r="Q76" i="1"/>
  <c r="S76" i="1"/>
  <c r="U76" i="1" s="1"/>
  <c r="J77" i="1"/>
  <c r="P77" i="1" s="1"/>
  <c r="K77" i="1"/>
  <c r="R70" i="3" l="1"/>
  <c r="O73" i="3"/>
  <c r="A74" i="3"/>
  <c r="H71" i="3"/>
  <c r="P71" i="3" s="1"/>
  <c r="G71" i="3"/>
  <c r="D72" i="3"/>
  <c r="E71" i="3"/>
  <c r="B72" i="3" s="1"/>
  <c r="N70" i="3"/>
  <c r="M70" i="3"/>
  <c r="J71" i="3"/>
  <c r="Q71" i="3" s="1"/>
  <c r="K70" i="3"/>
  <c r="I71" i="3" s="1"/>
  <c r="D80" i="1"/>
  <c r="R79" i="1"/>
  <c r="Q77" i="1"/>
  <c r="S77" i="1"/>
  <c r="U77" i="1" s="1"/>
  <c r="J78" i="1"/>
  <c r="P78" i="1" s="1"/>
  <c r="K78" i="1"/>
  <c r="M79" i="1"/>
  <c r="N78" i="1"/>
  <c r="L79" i="1" s="1"/>
  <c r="T78" i="1"/>
  <c r="H78" i="1"/>
  <c r="E79" i="1" s="1"/>
  <c r="G79" i="1"/>
  <c r="R71" i="3" l="1"/>
  <c r="O74" i="3"/>
  <c r="A75" i="3"/>
  <c r="H72" i="3"/>
  <c r="P72" i="3" s="1"/>
  <c r="G72" i="3"/>
  <c r="K71" i="3"/>
  <c r="I72" i="3" s="1"/>
  <c r="J72" i="3"/>
  <c r="Q72" i="3" s="1"/>
  <c r="N71" i="3"/>
  <c r="M71" i="3"/>
  <c r="E72" i="3"/>
  <c r="B73" i="3" s="1"/>
  <c r="D73" i="3"/>
  <c r="D81" i="1"/>
  <c r="R80" i="1"/>
  <c r="J79" i="1"/>
  <c r="P79" i="1" s="1"/>
  <c r="K79" i="1"/>
  <c r="T79" i="1"/>
  <c r="G80" i="1"/>
  <c r="H79" i="1"/>
  <c r="E80" i="1" s="1"/>
  <c r="M80" i="1"/>
  <c r="N79" i="1"/>
  <c r="L80" i="1" s="1"/>
  <c r="Q78" i="1"/>
  <c r="S78" i="1"/>
  <c r="U78" i="1" s="1"/>
  <c r="R72" i="3" l="1"/>
  <c r="O75" i="3"/>
  <c r="A76" i="3"/>
  <c r="H73" i="3"/>
  <c r="P73" i="3" s="1"/>
  <c r="G73" i="3"/>
  <c r="J73" i="3"/>
  <c r="Q73" i="3" s="1"/>
  <c r="K72" i="3"/>
  <c r="I73" i="3" s="1"/>
  <c r="D74" i="3"/>
  <c r="E73" i="3"/>
  <c r="B74" i="3" s="1"/>
  <c r="N72" i="3"/>
  <c r="M72" i="3"/>
  <c r="D82" i="1"/>
  <c r="R81" i="1"/>
  <c r="K80" i="1"/>
  <c r="J80" i="1"/>
  <c r="P80" i="1" s="1"/>
  <c r="Q79" i="1"/>
  <c r="S79" i="1"/>
  <c r="U79" i="1" s="1"/>
  <c r="M81" i="1"/>
  <c r="N80" i="1"/>
  <c r="L81" i="1" s="1"/>
  <c r="T80" i="1"/>
  <c r="G81" i="1"/>
  <c r="H80" i="1"/>
  <c r="E81" i="1" s="1"/>
  <c r="O76" i="3" l="1"/>
  <c r="A77" i="3"/>
  <c r="R73" i="3"/>
  <c r="H74" i="3"/>
  <c r="P74" i="3" s="1"/>
  <c r="G74" i="3"/>
  <c r="N73" i="3"/>
  <c r="M73" i="3"/>
  <c r="E74" i="3"/>
  <c r="B75" i="3" s="1"/>
  <c r="D75" i="3"/>
  <c r="K73" i="3"/>
  <c r="I74" i="3" s="1"/>
  <c r="J74" i="3"/>
  <c r="Q74" i="3" s="1"/>
  <c r="D83" i="1"/>
  <c r="R82" i="1"/>
  <c r="T81" i="1"/>
  <c r="H81" i="1"/>
  <c r="E82" i="1" s="1"/>
  <c r="G82" i="1"/>
  <c r="M82" i="1"/>
  <c r="N81" i="1"/>
  <c r="L82" i="1" s="1"/>
  <c r="K81" i="1"/>
  <c r="J81" i="1"/>
  <c r="P81" i="1" s="1"/>
  <c r="Q80" i="1"/>
  <c r="S80" i="1"/>
  <c r="U80" i="1" s="1"/>
  <c r="O77" i="3" l="1"/>
  <c r="A78" i="3"/>
  <c r="R74" i="3"/>
  <c r="N74" i="3"/>
  <c r="M74" i="3"/>
  <c r="H75" i="3"/>
  <c r="P75" i="3" s="1"/>
  <c r="G75" i="3"/>
  <c r="D76" i="3"/>
  <c r="E75" i="3"/>
  <c r="B76" i="3" s="1"/>
  <c r="J75" i="3"/>
  <c r="Q75" i="3" s="1"/>
  <c r="K74" i="3"/>
  <c r="I75" i="3" s="1"/>
  <c r="D84" i="1"/>
  <c r="R83" i="1"/>
  <c r="T82" i="1"/>
  <c r="G83" i="1"/>
  <c r="H82" i="1"/>
  <c r="E83" i="1" s="1"/>
  <c r="Q81" i="1"/>
  <c r="S81" i="1"/>
  <c r="U81" i="1" s="1"/>
  <c r="J82" i="1"/>
  <c r="P82" i="1" s="1"/>
  <c r="K82" i="1"/>
  <c r="N82" i="1"/>
  <c r="L83" i="1" s="1"/>
  <c r="M83" i="1"/>
  <c r="R75" i="3" l="1"/>
  <c r="O78" i="3"/>
  <c r="A79" i="3"/>
  <c r="H76" i="3"/>
  <c r="P76" i="3" s="1"/>
  <c r="G76" i="3"/>
  <c r="N75" i="3"/>
  <c r="M75" i="3"/>
  <c r="E76" i="3"/>
  <c r="B77" i="3" s="1"/>
  <c r="D77" i="3"/>
  <c r="K75" i="3"/>
  <c r="I76" i="3" s="1"/>
  <c r="J76" i="3"/>
  <c r="Q76" i="3" s="1"/>
  <c r="D85" i="1"/>
  <c r="R84" i="1"/>
  <c r="N83" i="1"/>
  <c r="L84" i="1" s="1"/>
  <c r="M84" i="1"/>
  <c r="Q82" i="1"/>
  <c r="S82" i="1"/>
  <c r="U82" i="1" s="1"/>
  <c r="T83" i="1"/>
  <c r="H83" i="1"/>
  <c r="E84" i="1" s="1"/>
  <c r="G84" i="1"/>
  <c r="J83" i="1"/>
  <c r="P83" i="1" s="1"/>
  <c r="K83" i="1"/>
  <c r="O79" i="3" l="1"/>
  <c r="A80" i="3"/>
  <c r="R76" i="3"/>
  <c r="N76" i="3"/>
  <c r="M76" i="3"/>
  <c r="H77" i="3"/>
  <c r="P77" i="3" s="1"/>
  <c r="G77" i="3"/>
  <c r="J77" i="3"/>
  <c r="Q77" i="3" s="1"/>
  <c r="K76" i="3"/>
  <c r="I77" i="3" s="1"/>
  <c r="D78" i="3"/>
  <c r="E77" i="3"/>
  <c r="B78" i="3" s="1"/>
  <c r="D86" i="1"/>
  <c r="R85" i="1"/>
  <c r="Q83" i="1"/>
  <c r="S83" i="1"/>
  <c r="U83" i="1" s="1"/>
  <c r="M85" i="1"/>
  <c r="N84" i="1"/>
  <c r="L85" i="1" s="1"/>
  <c r="T84" i="1"/>
  <c r="G85" i="1"/>
  <c r="H84" i="1"/>
  <c r="E85" i="1" s="1"/>
  <c r="K84" i="1"/>
  <c r="J84" i="1"/>
  <c r="P84" i="1" s="1"/>
  <c r="R77" i="3" l="1"/>
  <c r="O80" i="3"/>
  <c r="A81" i="3"/>
  <c r="H78" i="3"/>
  <c r="P78" i="3" s="1"/>
  <c r="G78" i="3"/>
  <c r="N77" i="3"/>
  <c r="M77" i="3"/>
  <c r="E78" i="3"/>
  <c r="B79" i="3" s="1"/>
  <c r="D79" i="3"/>
  <c r="K77" i="3"/>
  <c r="I78" i="3" s="1"/>
  <c r="J78" i="3"/>
  <c r="Q78" i="3" s="1"/>
  <c r="R86" i="1"/>
  <c r="D87" i="1"/>
  <c r="N85" i="1"/>
  <c r="L86" i="1" s="1"/>
  <c r="M86" i="1"/>
  <c r="K85" i="1"/>
  <c r="J85" i="1"/>
  <c r="P85" i="1" s="1"/>
  <c r="Q84" i="1"/>
  <c r="S84" i="1"/>
  <c r="U84" i="1" s="1"/>
  <c r="T85" i="1"/>
  <c r="G86" i="1"/>
  <c r="H85" i="1"/>
  <c r="E86" i="1" s="1"/>
  <c r="R78" i="3" l="1"/>
  <c r="O81" i="3"/>
  <c r="A82" i="3"/>
  <c r="H79" i="3"/>
  <c r="P79" i="3" s="1"/>
  <c r="G79" i="3"/>
  <c r="N78" i="3"/>
  <c r="M78" i="3"/>
  <c r="D80" i="3"/>
  <c r="E79" i="3"/>
  <c r="B80" i="3" s="1"/>
  <c r="J79" i="3"/>
  <c r="Q79" i="3" s="1"/>
  <c r="K78" i="3"/>
  <c r="I79" i="3" s="1"/>
  <c r="D88" i="1"/>
  <c r="R87" i="1"/>
  <c r="K86" i="1"/>
  <c r="J86" i="1"/>
  <c r="P86" i="1" s="1"/>
  <c r="Q85" i="1"/>
  <c r="S85" i="1"/>
  <c r="U85" i="1" s="1"/>
  <c r="T86" i="1"/>
  <c r="H86" i="1"/>
  <c r="E87" i="1" s="1"/>
  <c r="G87" i="1"/>
  <c r="N86" i="1"/>
  <c r="L87" i="1" s="1"/>
  <c r="M87" i="1"/>
  <c r="O82" i="3" l="1"/>
  <c r="A83" i="3"/>
  <c r="R79" i="3"/>
  <c r="H80" i="3"/>
  <c r="P80" i="3" s="1"/>
  <c r="G80" i="3"/>
  <c r="N79" i="3"/>
  <c r="M79" i="3"/>
  <c r="E80" i="3"/>
  <c r="B81" i="3" s="1"/>
  <c r="D81" i="3"/>
  <c r="K79" i="3"/>
  <c r="I80" i="3" s="1"/>
  <c r="J80" i="3"/>
  <c r="Q80" i="3" s="1"/>
  <c r="R80" i="3" s="1"/>
  <c r="D89" i="1"/>
  <c r="R88" i="1"/>
  <c r="J87" i="1"/>
  <c r="P87" i="1" s="1"/>
  <c r="K87" i="1"/>
  <c r="M88" i="1"/>
  <c r="N87" i="1"/>
  <c r="L88" i="1" s="1"/>
  <c r="T87" i="1"/>
  <c r="H87" i="1"/>
  <c r="E88" i="1" s="1"/>
  <c r="G88" i="1"/>
  <c r="Q86" i="1"/>
  <c r="S86" i="1"/>
  <c r="U86" i="1" s="1"/>
  <c r="O83" i="3" l="1"/>
  <c r="A84" i="3"/>
  <c r="H81" i="3"/>
  <c r="P81" i="3" s="1"/>
  <c r="G81" i="3"/>
  <c r="N80" i="3"/>
  <c r="M80" i="3"/>
  <c r="D82" i="3"/>
  <c r="E81" i="3"/>
  <c r="B82" i="3" s="1"/>
  <c r="J81" i="3"/>
  <c r="Q81" i="3" s="1"/>
  <c r="R81" i="3" s="1"/>
  <c r="K80" i="3"/>
  <c r="I81" i="3" s="1"/>
  <c r="D90" i="1"/>
  <c r="R89" i="1"/>
  <c r="T88" i="1"/>
  <c r="G89" i="1"/>
  <c r="H88" i="1"/>
  <c r="E89" i="1" s="1"/>
  <c r="J88" i="1"/>
  <c r="P88" i="1" s="1"/>
  <c r="K88" i="1"/>
  <c r="M89" i="1"/>
  <c r="N88" i="1"/>
  <c r="L89" i="1" s="1"/>
  <c r="Q87" i="1"/>
  <c r="S87" i="1"/>
  <c r="U87" i="1" s="1"/>
  <c r="O84" i="3" l="1"/>
  <c r="A85" i="3"/>
  <c r="H82" i="3"/>
  <c r="P82" i="3" s="1"/>
  <c r="G82" i="3"/>
  <c r="E82" i="3"/>
  <c r="B83" i="3" s="1"/>
  <c r="D83" i="3"/>
  <c r="N81" i="3"/>
  <c r="M81" i="3"/>
  <c r="K81" i="3"/>
  <c r="I82" i="3" s="1"/>
  <c r="J82" i="3"/>
  <c r="Q82" i="3" s="1"/>
  <c r="D91" i="1"/>
  <c r="R90" i="1"/>
  <c r="N89" i="1"/>
  <c r="L90" i="1" s="1"/>
  <c r="M90" i="1"/>
  <c r="T89" i="1"/>
  <c r="H89" i="1"/>
  <c r="E90" i="1" s="1"/>
  <c r="G90" i="1"/>
  <c r="Q88" i="1"/>
  <c r="S88" i="1"/>
  <c r="U88" i="1" s="1"/>
  <c r="J89" i="1"/>
  <c r="P89" i="1" s="1"/>
  <c r="K89" i="1"/>
  <c r="O85" i="3" l="1"/>
  <c r="A86" i="3"/>
  <c r="R82" i="3"/>
  <c r="H83" i="3"/>
  <c r="P83" i="3" s="1"/>
  <c r="G83" i="3"/>
  <c r="D84" i="3"/>
  <c r="E83" i="3"/>
  <c r="B84" i="3" s="1"/>
  <c r="N82" i="3"/>
  <c r="M82" i="3"/>
  <c r="J83" i="3"/>
  <c r="Q83" i="3" s="1"/>
  <c r="K82" i="3"/>
  <c r="I83" i="3" s="1"/>
  <c r="D92" i="1"/>
  <c r="R91" i="1"/>
  <c r="T90" i="1"/>
  <c r="H90" i="1"/>
  <c r="E91" i="1" s="1"/>
  <c r="G91" i="1"/>
  <c r="N90" i="1"/>
  <c r="L91" i="1" s="1"/>
  <c r="M91" i="1"/>
  <c r="Q89" i="1"/>
  <c r="S89" i="1"/>
  <c r="U89" i="1" s="1"/>
  <c r="J90" i="1"/>
  <c r="P90" i="1" s="1"/>
  <c r="K90" i="1"/>
  <c r="O86" i="3" l="1"/>
  <c r="A87" i="3"/>
  <c r="R83" i="3"/>
  <c r="H84" i="3"/>
  <c r="P84" i="3" s="1"/>
  <c r="G84" i="3"/>
  <c r="N83" i="3"/>
  <c r="M83" i="3"/>
  <c r="E84" i="3"/>
  <c r="B85" i="3" s="1"/>
  <c r="D85" i="3"/>
  <c r="K83" i="3"/>
  <c r="I84" i="3" s="1"/>
  <c r="J84" i="3"/>
  <c r="Q84" i="3" s="1"/>
  <c r="D93" i="1"/>
  <c r="R92" i="1"/>
  <c r="M92" i="1"/>
  <c r="N91" i="1"/>
  <c r="L92" i="1" s="1"/>
  <c r="J91" i="1"/>
  <c r="P91" i="1" s="1"/>
  <c r="K91" i="1"/>
  <c r="Q90" i="1"/>
  <c r="S90" i="1"/>
  <c r="U90" i="1" s="1"/>
  <c r="T91" i="1"/>
  <c r="G92" i="1"/>
  <c r="H91" i="1"/>
  <c r="E92" i="1" s="1"/>
  <c r="O87" i="3" l="1"/>
  <c r="A88" i="3"/>
  <c r="O88" i="3" s="1"/>
  <c r="R84" i="3"/>
  <c r="N84" i="3"/>
  <c r="M84" i="3"/>
  <c r="H85" i="3"/>
  <c r="P85" i="3" s="1"/>
  <c r="G85" i="3"/>
  <c r="J85" i="3"/>
  <c r="Q85" i="3" s="1"/>
  <c r="K84" i="3"/>
  <c r="I85" i="3" s="1"/>
  <c r="D86" i="3"/>
  <c r="E85" i="3"/>
  <c r="B86" i="3" s="1"/>
  <c r="D94" i="1"/>
  <c r="R94" i="1" s="1"/>
  <c r="R93" i="1"/>
  <c r="T92" i="1"/>
  <c r="G93" i="1"/>
  <c r="H92" i="1"/>
  <c r="E93" i="1" s="1"/>
  <c r="J92" i="1"/>
  <c r="P92" i="1" s="1"/>
  <c r="K92" i="1"/>
  <c r="Q91" i="1"/>
  <c r="S91" i="1"/>
  <c r="U91" i="1" s="1"/>
  <c r="N92" i="1"/>
  <c r="L93" i="1" s="1"/>
  <c r="M93" i="1"/>
  <c r="F6" i="1"/>
  <c r="F11" i="1"/>
  <c r="G11" i="1"/>
  <c r="F12" i="1"/>
  <c r="G12" i="1"/>
  <c r="G15" i="1"/>
  <c r="F15" i="1"/>
  <c r="F16" i="1"/>
  <c r="G16" i="1"/>
  <c r="R85" i="3" l="1"/>
  <c r="H86" i="3"/>
  <c r="P86" i="3" s="1"/>
  <c r="G86" i="3"/>
  <c r="N85" i="3"/>
  <c r="M85" i="3"/>
  <c r="E86" i="3"/>
  <c r="B87" i="3" s="1"/>
  <c r="D87" i="3"/>
  <c r="K85" i="3"/>
  <c r="I86" i="3" s="1"/>
  <c r="J86" i="3"/>
  <c r="Q86" i="3" s="1"/>
  <c r="M94" i="1"/>
  <c r="N94" i="1" s="1"/>
  <c r="N93" i="1"/>
  <c r="L94" i="1" s="1"/>
  <c r="T93" i="1"/>
  <c r="G94" i="1"/>
  <c r="H93" i="1"/>
  <c r="E94" i="1" s="1"/>
  <c r="Q92" i="1"/>
  <c r="S92" i="1"/>
  <c r="U92" i="1" s="1"/>
  <c r="K93" i="1"/>
  <c r="J93" i="1"/>
  <c r="P93" i="1" s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R86" i="3" l="1"/>
  <c r="N86" i="3"/>
  <c r="M86" i="3"/>
  <c r="H87" i="3"/>
  <c r="P87" i="3" s="1"/>
  <c r="G87" i="3"/>
  <c r="D88" i="3"/>
  <c r="E87" i="3"/>
  <c r="B88" i="3" s="1"/>
  <c r="J87" i="3"/>
  <c r="Q87" i="3" s="1"/>
  <c r="K86" i="3"/>
  <c r="I87" i="3" s="1"/>
  <c r="Q93" i="1"/>
  <c r="S93" i="1"/>
  <c r="U93" i="1" s="1"/>
  <c r="J94" i="1"/>
  <c r="P94" i="1" s="1"/>
  <c r="K94" i="1"/>
  <c r="H94" i="1"/>
  <c r="T94" i="1"/>
  <c r="R87" i="3" l="1"/>
  <c r="N87" i="3"/>
  <c r="M87" i="3"/>
  <c r="H88" i="3"/>
  <c r="P88" i="3" s="1"/>
  <c r="G88" i="3"/>
  <c r="E88" i="3"/>
  <c r="K87" i="3"/>
  <c r="I88" i="3" s="1"/>
  <c r="J88" i="3"/>
  <c r="K88" i="3" s="1"/>
  <c r="Q94" i="1"/>
  <c r="S94" i="1"/>
  <c r="U94" i="1" s="1"/>
  <c r="Q88" i="3" l="1"/>
  <c r="R88" i="3" s="1"/>
  <c r="N88" i="3"/>
  <c r="M88" i="3"/>
</calcChain>
</file>

<file path=xl/sharedStrings.xml><?xml version="1.0" encoding="utf-8"?>
<sst xmlns="http://schemas.openxmlformats.org/spreadsheetml/2006/main" count="119" uniqueCount="42">
  <si>
    <t>H</t>
  </si>
  <si>
    <t>alfa</t>
  </si>
  <si>
    <t>L</t>
  </si>
  <si>
    <t>m</t>
  </si>
  <si>
    <t>r</t>
  </si>
  <si>
    <t>dt</t>
  </si>
  <si>
    <t>I</t>
  </si>
  <si>
    <t>a</t>
  </si>
  <si>
    <t>g</t>
  </si>
  <si>
    <t>t</t>
  </si>
  <si>
    <t>Sx</t>
  </si>
  <si>
    <t>Sy</t>
  </si>
  <si>
    <t>Vx</t>
  </si>
  <si>
    <t>DSX</t>
  </si>
  <si>
    <t>Dvy</t>
  </si>
  <si>
    <t>xr</t>
  </si>
  <si>
    <t>x</t>
  </si>
  <si>
    <t>y</t>
  </si>
  <si>
    <t>xc</t>
  </si>
  <si>
    <t>yc</t>
  </si>
  <si>
    <t>b</t>
  </si>
  <si>
    <t>w</t>
  </si>
  <si>
    <t>eps</t>
  </si>
  <si>
    <t>Db</t>
  </si>
  <si>
    <t>Dw</t>
  </si>
  <si>
    <t>yr</t>
  </si>
  <si>
    <t>Ep</t>
  </si>
  <si>
    <t>Ek</t>
  </si>
  <si>
    <t>Ec</t>
  </si>
  <si>
    <t>dr</t>
  </si>
  <si>
    <t>kula wspolczynnik do I</t>
  </si>
  <si>
    <t>parametry kuli</t>
  </si>
  <si>
    <t>parametry sfery</t>
  </si>
  <si>
    <t>promien</t>
  </si>
  <si>
    <t>sfera wspolczynnik do I</t>
  </si>
  <si>
    <t>wyrysowanie kuli</t>
  </si>
  <si>
    <t>ustawineie kuli na wykresie</t>
  </si>
  <si>
    <t>rownia pochyla</t>
  </si>
  <si>
    <t>trajektoria</t>
  </si>
  <si>
    <t>srodek kuli</t>
  </si>
  <si>
    <t>srodek sfery</t>
  </si>
  <si>
    <t>wyrysowanie sfery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</si>
</sst>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trajektoria punktu na kuli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kuli'!$E$8:$F$8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'obliczenia dla kuli'!$E$9:$F$9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8-4BAB-932D-6015EBE149A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'obliczenia dla kuli'!$G$20:$G$88</c:f>
              <c:numCache>
                <c:formatCode>General</c:formatCode>
                <c:ptCount val="69"/>
                <c:pt idx="0">
                  <c:v>1.4142135623730949</c:v>
                </c:pt>
                <c:pt idx="1">
                  <c:v>1.4142135623730949</c:v>
                </c:pt>
                <c:pt idx="2">
                  <c:v>1.4229724909445236</c:v>
                </c:pt>
                <c:pt idx="3">
                  <c:v>1.4404903480873807</c:v>
                </c:pt>
                <c:pt idx="4">
                  <c:v>1.4667671338016663</c:v>
                </c:pt>
                <c:pt idx="5">
                  <c:v>1.5018028480873806</c:v>
                </c:pt>
                <c:pt idx="6">
                  <c:v>1.5455974909445236</c:v>
                </c:pt>
                <c:pt idx="7">
                  <c:v>1.598151062373095</c:v>
                </c:pt>
                <c:pt idx="8">
                  <c:v>1.6594635623730949</c:v>
                </c:pt>
                <c:pt idx="9">
                  <c:v>1.7295349909445235</c:v>
                </c:pt>
                <c:pt idx="10">
                  <c:v>1.8083653480873807</c:v>
                </c:pt>
                <c:pt idx="11">
                  <c:v>1.8959546338016664</c:v>
                </c:pt>
                <c:pt idx="12">
                  <c:v>1.9923028480873808</c:v>
                </c:pt>
                <c:pt idx="13">
                  <c:v>2.0974099909445236</c:v>
                </c:pt>
                <c:pt idx="14">
                  <c:v>2.2112760623730949</c:v>
                </c:pt>
                <c:pt idx="15">
                  <c:v>2.3339010623730951</c:v>
                </c:pt>
                <c:pt idx="16">
                  <c:v>2.4652849909445234</c:v>
                </c:pt>
                <c:pt idx="17">
                  <c:v>2.6054278480873805</c:v>
                </c:pt>
                <c:pt idx="18">
                  <c:v>2.7543296338016665</c:v>
                </c:pt>
                <c:pt idx="19">
                  <c:v>2.9119903480873806</c:v>
                </c:pt>
                <c:pt idx="20">
                  <c:v>3.0784099909445235</c:v>
                </c:pt>
                <c:pt idx="21">
                  <c:v>3.2535885623730949</c:v>
                </c:pt>
                <c:pt idx="22">
                  <c:v>3.4375260623730952</c:v>
                </c:pt>
                <c:pt idx="23">
                  <c:v>3.6302224909445235</c:v>
                </c:pt>
                <c:pt idx="24">
                  <c:v>3.8316778480873808</c:v>
                </c:pt>
                <c:pt idx="25">
                  <c:v>4.0418921338016665</c:v>
                </c:pt>
                <c:pt idx="26">
                  <c:v>4.2608653480873802</c:v>
                </c:pt>
                <c:pt idx="27">
                  <c:v>4.4885974909445236</c:v>
                </c:pt>
                <c:pt idx="28">
                  <c:v>4.7250885623730952</c:v>
                </c:pt>
                <c:pt idx="29">
                  <c:v>4.9703385623730956</c:v>
                </c:pt>
                <c:pt idx="30">
                  <c:v>5.224347490944524</c:v>
                </c:pt>
                <c:pt idx="31">
                  <c:v>5.4871153480873813</c:v>
                </c:pt>
                <c:pt idx="32">
                  <c:v>5.7586421338016676</c:v>
                </c:pt>
                <c:pt idx="33">
                  <c:v>6.0389278480873818</c:v>
                </c:pt>
                <c:pt idx="34">
                  <c:v>6.327972490944525</c:v>
                </c:pt>
                <c:pt idx="35">
                  <c:v>6.6257760623730961</c:v>
                </c:pt>
                <c:pt idx="36">
                  <c:v>6.9323385623730971</c:v>
                </c:pt>
                <c:pt idx="37">
                  <c:v>7.2476599909445252</c:v>
                </c:pt>
                <c:pt idx="38">
                  <c:v>7.5717403480873822</c:v>
                </c:pt>
                <c:pt idx="39">
                  <c:v>7.9045796338016681</c:v>
                </c:pt>
                <c:pt idx="40">
                  <c:v>8.2461778480873829</c:v>
                </c:pt>
                <c:pt idx="41">
                  <c:v>8.5965349909445266</c:v>
                </c:pt>
                <c:pt idx="42">
                  <c:v>8.9556510623730965</c:v>
                </c:pt>
                <c:pt idx="43">
                  <c:v>9.323526062373098</c:v>
                </c:pt>
                <c:pt idx="44">
                  <c:v>9.700159990944524</c:v>
                </c:pt>
                <c:pt idx="45">
                  <c:v>10.085552848087382</c:v>
                </c:pt>
                <c:pt idx="46">
                  <c:v>10.479704633801667</c:v>
                </c:pt>
                <c:pt idx="47">
                  <c:v>10.882615348087384</c:v>
                </c:pt>
                <c:pt idx="48">
                  <c:v>11.294284990944526</c:v>
                </c:pt>
                <c:pt idx="49">
                  <c:v>11.714713562373095</c:v>
                </c:pt>
                <c:pt idx="50">
                  <c:v>12.143901062373097</c:v>
                </c:pt>
                <c:pt idx="51">
                  <c:v>12.581847490944526</c:v>
                </c:pt>
                <c:pt idx="52">
                  <c:v>13.028552848087379</c:v>
                </c:pt>
                <c:pt idx="53">
                  <c:v>13.484017133801665</c:v>
                </c:pt>
                <c:pt idx="54">
                  <c:v>13.948240348087378</c:v>
                </c:pt>
                <c:pt idx="55">
                  <c:v>14.421222490944519</c:v>
                </c:pt>
                <c:pt idx="56">
                  <c:v>14.902963562373092</c:v>
                </c:pt>
                <c:pt idx="57">
                  <c:v>15.393463562373089</c:v>
                </c:pt>
                <c:pt idx="58">
                  <c:v>15.892722490944518</c:v>
                </c:pt>
                <c:pt idx="59">
                  <c:v>16.400740348087375</c:v>
                </c:pt>
                <c:pt idx="60">
                  <c:v>16.917517133801663</c:v>
                </c:pt>
                <c:pt idx="61">
                  <c:v>17.443052848087376</c:v>
                </c:pt>
                <c:pt idx="62">
                  <c:v>17.977347490944521</c:v>
                </c:pt>
                <c:pt idx="63">
                  <c:v>18.520401062373093</c:v>
                </c:pt>
                <c:pt idx="64">
                  <c:v>19.072213562373094</c:v>
                </c:pt>
                <c:pt idx="65">
                  <c:v>19.632784990944522</c:v>
                </c:pt>
                <c:pt idx="66">
                  <c:v>20.202115348087379</c:v>
                </c:pt>
                <c:pt idx="67">
                  <c:v>20.780204633801663</c:v>
                </c:pt>
                <c:pt idx="68">
                  <c:v>21.367052848087376</c:v>
                </c:pt>
              </c:numCache>
            </c:numRef>
          </c:xVal>
          <c:yVal>
            <c:numRef>
              <c:f>'obliczenia dla kuli'!$H$20:$H$88</c:f>
              <c:numCache>
                <c:formatCode>General</c:formatCode>
                <c:ptCount val="69"/>
                <c:pt idx="0">
                  <c:v>21.414213562373096</c:v>
                </c:pt>
                <c:pt idx="1">
                  <c:v>21.414213562373096</c:v>
                </c:pt>
                <c:pt idx="2">
                  <c:v>21.405454633801668</c:v>
                </c:pt>
                <c:pt idx="3">
                  <c:v>21.387936776658808</c:v>
                </c:pt>
                <c:pt idx="4">
                  <c:v>21.361659990944524</c:v>
                </c:pt>
                <c:pt idx="5">
                  <c:v>21.326624276658809</c:v>
                </c:pt>
                <c:pt idx="6">
                  <c:v>21.282829633801665</c:v>
                </c:pt>
                <c:pt idx="7">
                  <c:v>21.230276062373093</c:v>
                </c:pt>
                <c:pt idx="8">
                  <c:v>21.168963562373094</c:v>
                </c:pt>
                <c:pt idx="9">
                  <c:v>21.098892133801666</c:v>
                </c:pt>
                <c:pt idx="10">
                  <c:v>21.02006177665881</c:v>
                </c:pt>
                <c:pt idx="11">
                  <c:v>20.932472490944523</c:v>
                </c:pt>
                <c:pt idx="12">
                  <c:v>20.836124276658808</c:v>
                </c:pt>
                <c:pt idx="13">
                  <c:v>20.731017133801668</c:v>
                </c:pt>
                <c:pt idx="14">
                  <c:v>20.617151062373097</c:v>
                </c:pt>
                <c:pt idx="15">
                  <c:v>20.494526062373094</c:v>
                </c:pt>
                <c:pt idx="16">
                  <c:v>20.363142133801666</c:v>
                </c:pt>
                <c:pt idx="17">
                  <c:v>20.222999276658811</c:v>
                </c:pt>
                <c:pt idx="18">
                  <c:v>20.074097490944524</c:v>
                </c:pt>
                <c:pt idx="19">
                  <c:v>19.916436776658809</c:v>
                </c:pt>
                <c:pt idx="20">
                  <c:v>19.750017133801666</c:v>
                </c:pt>
                <c:pt idx="21">
                  <c:v>19.574838562373095</c:v>
                </c:pt>
                <c:pt idx="22">
                  <c:v>19.390901062373096</c:v>
                </c:pt>
                <c:pt idx="23">
                  <c:v>19.198204633801666</c:v>
                </c:pt>
                <c:pt idx="24">
                  <c:v>18.996749276658811</c:v>
                </c:pt>
                <c:pt idx="25">
                  <c:v>18.786534990944524</c:v>
                </c:pt>
                <c:pt idx="26">
                  <c:v>18.56756177665881</c:v>
                </c:pt>
                <c:pt idx="27">
                  <c:v>18.339829633801667</c:v>
                </c:pt>
                <c:pt idx="28">
                  <c:v>18.103338562373096</c:v>
                </c:pt>
                <c:pt idx="29">
                  <c:v>17.858088562373094</c:v>
                </c:pt>
                <c:pt idx="30">
                  <c:v>17.604079633801668</c:v>
                </c:pt>
                <c:pt idx="31">
                  <c:v>17.341311776658809</c:v>
                </c:pt>
                <c:pt idx="32">
                  <c:v>17.069784990944523</c:v>
                </c:pt>
                <c:pt idx="33">
                  <c:v>16.789499276658809</c:v>
                </c:pt>
                <c:pt idx="34">
                  <c:v>16.500454633801667</c:v>
                </c:pt>
                <c:pt idx="35">
                  <c:v>16.202651062373093</c:v>
                </c:pt>
                <c:pt idx="36">
                  <c:v>15.896088562373095</c:v>
                </c:pt>
                <c:pt idx="37">
                  <c:v>15.580767133801665</c:v>
                </c:pt>
                <c:pt idx="38">
                  <c:v>15.256686776658809</c:v>
                </c:pt>
                <c:pt idx="39">
                  <c:v>14.923847490944523</c:v>
                </c:pt>
                <c:pt idx="40">
                  <c:v>14.582249276658807</c:v>
                </c:pt>
                <c:pt idx="41">
                  <c:v>14.231892133801665</c:v>
                </c:pt>
                <c:pt idx="42">
                  <c:v>13.872776062373095</c:v>
                </c:pt>
                <c:pt idx="43">
                  <c:v>13.504901062373094</c:v>
                </c:pt>
                <c:pt idx="44">
                  <c:v>13.128267133801668</c:v>
                </c:pt>
                <c:pt idx="45">
                  <c:v>12.74287427665881</c:v>
                </c:pt>
                <c:pt idx="46">
                  <c:v>12.348722490944525</c:v>
                </c:pt>
                <c:pt idx="47">
                  <c:v>11.945811776658809</c:v>
                </c:pt>
                <c:pt idx="48">
                  <c:v>11.534142133801666</c:v>
                </c:pt>
                <c:pt idx="49">
                  <c:v>11.113713562373096</c:v>
                </c:pt>
                <c:pt idx="50">
                  <c:v>10.684526062373097</c:v>
                </c:pt>
                <c:pt idx="51">
                  <c:v>10.246579633801668</c:v>
                </c:pt>
                <c:pt idx="52">
                  <c:v>9.7998742766588123</c:v>
                </c:pt>
                <c:pt idx="53">
                  <c:v>9.3444099909445271</c:v>
                </c:pt>
                <c:pt idx="54">
                  <c:v>8.8801867766588138</c:v>
                </c:pt>
                <c:pt idx="55">
                  <c:v>8.4072046338016726</c:v>
                </c:pt>
                <c:pt idx="56">
                  <c:v>7.9254635623731016</c:v>
                </c:pt>
                <c:pt idx="57">
                  <c:v>7.4349635623731025</c:v>
                </c:pt>
                <c:pt idx="58">
                  <c:v>6.9357046338016737</c:v>
                </c:pt>
                <c:pt idx="59">
                  <c:v>6.4276867766588168</c:v>
                </c:pt>
                <c:pt idx="60">
                  <c:v>5.910909990944532</c:v>
                </c:pt>
                <c:pt idx="61">
                  <c:v>5.3853742766588191</c:v>
                </c:pt>
                <c:pt idx="62">
                  <c:v>4.8510796338016746</c:v>
                </c:pt>
                <c:pt idx="63">
                  <c:v>4.3080260623731021</c:v>
                </c:pt>
                <c:pt idx="64">
                  <c:v>3.7562135623731017</c:v>
                </c:pt>
                <c:pt idx="65">
                  <c:v>3.1956421338016732</c:v>
                </c:pt>
                <c:pt idx="66">
                  <c:v>2.6263117766588167</c:v>
                </c:pt>
                <c:pt idx="67">
                  <c:v>2.0482224909445321</c:v>
                </c:pt>
                <c:pt idx="68">
                  <c:v>1.4613742766588196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8-4BAB-932D-6015EBE149A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kuli'!$V$21:$V$61</c:f>
              <c:numCache>
                <c:formatCode>General</c:formatCode>
                <c:ptCount val="41"/>
                <c:pt idx="0">
                  <c:v>3.4142135623730949</c:v>
                </c:pt>
                <c:pt idx="1">
                  <c:v>3.3895902435633705</c:v>
                </c:pt>
                <c:pt idx="2">
                  <c:v>3.3163265949634022</c:v>
                </c:pt>
                <c:pt idx="3">
                  <c:v>3.1962266107498305</c:v>
                </c:pt>
                <c:pt idx="4">
                  <c:v>3.0322475511229898</c:v>
                </c:pt>
                <c:pt idx="5">
                  <c:v>2.8284271247461898</c:v>
                </c:pt>
                <c:pt idx="6">
                  <c:v>2.5897840669580412</c:v>
                </c:pt>
                <c:pt idx="7">
                  <c:v>2.3221945618521884</c:v>
                </c:pt>
                <c:pt idx="8">
                  <c:v>2.0322475511229898</c:v>
                </c:pt>
                <c:pt idx="9">
                  <c:v>1.7270824924535568</c:v>
                </c:pt>
                <c:pt idx="10">
                  <c:v>1.4142135623730951</c:v>
                </c:pt>
                <c:pt idx="11">
                  <c:v>1.1013446322926332</c:v>
                </c:pt>
                <c:pt idx="12">
                  <c:v>0.79617957362320024</c:v>
                </c:pt>
                <c:pt idx="13">
                  <c:v>0.50623256289400154</c:v>
                </c:pt>
                <c:pt idx="14">
                  <c:v>0.23864305778814887</c:v>
                </c:pt>
                <c:pt idx="15">
                  <c:v>0</c:v>
                </c:pt>
                <c:pt idx="16">
                  <c:v>-0.20382042637679976</c:v>
                </c:pt>
                <c:pt idx="17">
                  <c:v>-0.36779948600364065</c:v>
                </c:pt>
                <c:pt idx="18">
                  <c:v>-0.48789947021721214</c:v>
                </c:pt>
                <c:pt idx="19">
                  <c:v>-0.5611631188171804</c:v>
                </c:pt>
                <c:pt idx="20">
                  <c:v>-0.58578643762690508</c:v>
                </c:pt>
                <c:pt idx="21">
                  <c:v>-0.56116311881718062</c:v>
                </c:pt>
                <c:pt idx="22">
                  <c:v>-0.48789947021721236</c:v>
                </c:pt>
                <c:pt idx="23">
                  <c:v>-0.36779948600364087</c:v>
                </c:pt>
                <c:pt idx="24">
                  <c:v>-0.2038204263768002</c:v>
                </c:pt>
                <c:pt idx="25">
                  <c:v>0</c:v>
                </c:pt>
                <c:pt idx="26">
                  <c:v>0.23864305778814843</c:v>
                </c:pt>
                <c:pt idx="27">
                  <c:v>0.50623256289400109</c:v>
                </c:pt>
                <c:pt idx="28">
                  <c:v>0.7961795736231998</c:v>
                </c:pt>
                <c:pt idx="29">
                  <c:v>1.1013446322926328</c:v>
                </c:pt>
                <c:pt idx="30">
                  <c:v>1.4142135623730945</c:v>
                </c:pt>
                <c:pt idx="31">
                  <c:v>1.7270824924535564</c:v>
                </c:pt>
                <c:pt idx="32">
                  <c:v>2.0322475511229894</c:v>
                </c:pt>
                <c:pt idx="33">
                  <c:v>2.3221945618521884</c:v>
                </c:pt>
                <c:pt idx="34">
                  <c:v>2.5897840669580408</c:v>
                </c:pt>
                <c:pt idx="35">
                  <c:v>2.8284271247461898</c:v>
                </c:pt>
                <c:pt idx="36">
                  <c:v>3.0322475511229898</c:v>
                </c:pt>
                <c:pt idx="37">
                  <c:v>3.1962266107498305</c:v>
                </c:pt>
                <c:pt idx="38">
                  <c:v>3.3163265949634022</c:v>
                </c:pt>
                <c:pt idx="39">
                  <c:v>3.3895902435633705</c:v>
                </c:pt>
                <c:pt idx="40">
                  <c:v>3.4142135623730949</c:v>
                </c:pt>
              </c:numCache>
            </c:numRef>
          </c:xVal>
          <c:yVal>
            <c:numRef>
              <c:f>'obliczenia dla kuli'!$W$21:$W$61</c:f>
              <c:numCache>
                <c:formatCode>General</c:formatCode>
                <c:ptCount val="41"/>
                <c:pt idx="0">
                  <c:v>21.414213562373096</c:v>
                </c:pt>
                <c:pt idx="1">
                  <c:v>21.727082492453558</c:v>
                </c:pt>
                <c:pt idx="2">
                  <c:v>22.032247551122989</c:v>
                </c:pt>
                <c:pt idx="3">
                  <c:v>22.322194561852189</c:v>
                </c:pt>
                <c:pt idx="4">
                  <c:v>22.589784066958043</c:v>
                </c:pt>
                <c:pt idx="5">
                  <c:v>22.828427124746192</c:v>
                </c:pt>
                <c:pt idx="6">
                  <c:v>23.032247551122992</c:v>
                </c:pt>
                <c:pt idx="7">
                  <c:v>23.196226610749832</c:v>
                </c:pt>
                <c:pt idx="8">
                  <c:v>23.316326594963403</c:v>
                </c:pt>
                <c:pt idx="9">
                  <c:v>23.389590243563372</c:v>
                </c:pt>
                <c:pt idx="10">
                  <c:v>23.414213562373096</c:v>
                </c:pt>
                <c:pt idx="11">
                  <c:v>23.389590243563372</c:v>
                </c:pt>
                <c:pt idx="12">
                  <c:v>23.316326594963403</c:v>
                </c:pt>
                <c:pt idx="13">
                  <c:v>23.196226610749832</c:v>
                </c:pt>
                <c:pt idx="14">
                  <c:v>23.032247551122992</c:v>
                </c:pt>
                <c:pt idx="15">
                  <c:v>22.828427124746192</c:v>
                </c:pt>
                <c:pt idx="16">
                  <c:v>22.589784066958043</c:v>
                </c:pt>
                <c:pt idx="17">
                  <c:v>22.322194561852189</c:v>
                </c:pt>
                <c:pt idx="18">
                  <c:v>22.032247551122992</c:v>
                </c:pt>
                <c:pt idx="19">
                  <c:v>21.727082492453558</c:v>
                </c:pt>
                <c:pt idx="20">
                  <c:v>21.414213562373096</c:v>
                </c:pt>
                <c:pt idx="21">
                  <c:v>21.101344632292633</c:v>
                </c:pt>
                <c:pt idx="22">
                  <c:v>20.796179573623203</c:v>
                </c:pt>
                <c:pt idx="23">
                  <c:v>20.506232562894002</c:v>
                </c:pt>
                <c:pt idx="24">
                  <c:v>20.238643057788149</c:v>
                </c:pt>
                <c:pt idx="25">
                  <c:v>20</c:v>
                </c:pt>
                <c:pt idx="26">
                  <c:v>19.796179573623203</c:v>
                </c:pt>
                <c:pt idx="27">
                  <c:v>19.632200513996359</c:v>
                </c:pt>
                <c:pt idx="28">
                  <c:v>19.512100529782789</c:v>
                </c:pt>
                <c:pt idx="29">
                  <c:v>19.438836881182819</c:v>
                </c:pt>
                <c:pt idx="30">
                  <c:v>19.414213562373096</c:v>
                </c:pt>
                <c:pt idx="31">
                  <c:v>19.438836881182819</c:v>
                </c:pt>
                <c:pt idx="32">
                  <c:v>19.512100529782789</c:v>
                </c:pt>
                <c:pt idx="33">
                  <c:v>19.632200513996359</c:v>
                </c:pt>
                <c:pt idx="34">
                  <c:v>19.796179573623199</c:v>
                </c:pt>
                <c:pt idx="35">
                  <c:v>20</c:v>
                </c:pt>
                <c:pt idx="36">
                  <c:v>20.238643057788149</c:v>
                </c:pt>
                <c:pt idx="37">
                  <c:v>20.506232562894002</c:v>
                </c:pt>
                <c:pt idx="38">
                  <c:v>20.796179573623199</c:v>
                </c:pt>
                <c:pt idx="39">
                  <c:v>21.101344632292633</c:v>
                </c:pt>
                <c:pt idx="40">
                  <c:v>21.414213562373096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8-4BAB-932D-6015EBE149A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kuli'!$M$20:$M$88</c:f>
              <c:numCache>
                <c:formatCode>General</c:formatCode>
                <c:ptCount val="69"/>
                <c:pt idx="0">
                  <c:v>1.4142135623730951</c:v>
                </c:pt>
                <c:pt idx="1">
                  <c:v>1.4142135623730951</c:v>
                </c:pt>
                <c:pt idx="2">
                  <c:v>1.4353594073292633</c:v>
                </c:pt>
                <c:pt idx="3">
                  <c:v>1.477649196646444</c:v>
                </c:pt>
                <c:pt idx="4">
                  <c:v>1.5410720027636713</c:v>
                </c:pt>
                <c:pt idx="5">
                  <c:v>1.6255936260669865</c:v>
                </c:pt>
                <c:pt idx="6">
                  <c:v>1.7311352636057309</c:v>
                </c:pt>
                <c:pt idx="7">
                  <c:v>1.8575451833636054</c:v>
                </c:pt>
                <c:pt idx="8">
                  <c:v>2.0045636063756085</c:v>
                </c:pt>
                <c:pt idx="9">
                  <c:v>2.1717811772228504</c:v>
                </c:pt>
                <c:pt idx="10">
                  <c:v>2.3585916646018035</c:v>
                </c:pt>
                <c:pt idx="11">
                  <c:v>2.5641398908221773</c:v>
                </c:pt>
                <c:pt idx="12">
                  <c:v>2.7872663517331606</c:v>
                </c:pt>
                <c:pt idx="13">
                  <c:v>3.0264505607211647</c:v>
                </c:pt>
                <c:pt idx="14">
                  <c:v>3.2797558281717949</c:v>
                </c:pt>
                <c:pt idx="15">
                  <c:v>3.5447789564659109</c:v>
                </c:pt>
                <c:pt idx="16">
                  <c:v>3.8186091614753561</c:v>
                </c:pt>
                <c:pt idx="17">
                  <c:v>4.0978013785103835</c:v>
                </c:pt>
                <c:pt idx="18">
                  <c:v>4.3783699070034725</c:v>
                </c:pt>
                <c:pt idx="19">
                  <c:v>4.655809004010905</c:v>
                </c:pt>
                <c:pt idx="20">
                  <c:v>4.9251474376559043</c:v>
                </c:pt>
                <c:pt idx="21">
                  <c:v>5.1810440203055155</c:v>
                </c:pt>
                <c:pt idx="22">
                  <c:v>5.4179306005568435</c:v>
                </c:pt>
                <c:pt idx="23">
                  <c:v>5.6302077347144852</c:v>
                </c:pt>
                <c:pt idx="24">
                  <c:v>5.8124961159986075</c:v>
                </c:pt>
                <c:pt idx="25">
                  <c:v>5.9599436678874191</c:v>
                </c:pt>
                <c:pt idx="26">
                  <c:v>6.068583907866298</c:v>
                </c:pt>
                <c:pt idx="27">
                  <c:v>6.1357357384278828</c:v>
                </c:pt>
                <c:pt idx="28">
                  <c:v>6.1604283165851914</c:v>
                </c:pt>
                <c:pt idx="29">
                  <c:v>6.1438273371480951</c:v>
                </c:pt>
                <c:pt idx="30">
                  <c:v>6.0896313733066822</c:v>
                </c:pt>
                <c:pt idx="31">
                  <c:v>6.0043995028036123</c:v>
                </c:pt>
                <c:pt idx="32">
                  <c:v>5.8977651912383307</c:v>
                </c:pt>
                <c:pt idx="33">
                  <c:v>5.782487405193355</c:v>
                </c:pt>
                <c:pt idx="34">
                  <c:v>5.6742894556681627</c:v>
                </c:pt>
                <c:pt idx="35">
                  <c:v>5.5914404722609721</c:v>
                </c:pt>
                <c:pt idx="36">
                  <c:v>5.5540449584078786</c:v>
                </c:pt>
                <c:pt idx="37">
                  <c:v>5.5830235891709892</c:v>
                </c:pt>
                <c:pt idx="38">
                  <c:v>5.6987937834112037</c:v>
                </c:pt>
                <c:pt idx="39">
                  <c:v>5.9196913164171789</c:v>
                </c:pt>
                <c:pt idx="40">
                  <c:v>6.2602129663481456</c:v>
                </c:pt>
                <c:pt idx="41">
                  <c:v>6.7292022205950826</c:v>
                </c:pt>
                <c:pt idx="42">
                  <c:v>7.3281412603022158</c:v>
                </c:pt>
                <c:pt idx="43">
                  <c:v>8.0497472143953885</c:v>
                </c:pt>
                <c:pt idx="44">
                  <c:v>8.8770922827166689</c:v>
                </c:pt>
                <c:pt idx="45">
                  <c:v>9.7834684231480527</c:v>
                </c:pt>
                <c:pt idx="46">
                  <c:v>10.73319082983004</c:v>
                </c:pt>
                <c:pt idx="47">
                  <c:v>11.683474871423645</c:v>
                </c:pt>
                <c:pt idx="48">
                  <c:v>12.587425977503742</c:v>
                </c:pt>
                <c:pt idx="49">
                  <c:v>13.398053180347336</c:v>
                </c:pt>
                <c:pt idx="50">
                  <c:v>14.073062614591075</c:v>
                </c:pt>
                <c:pt idx="51">
                  <c:v>14.580022082711263</c:v>
                </c:pt>
                <c:pt idx="52">
                  <c:v>14.901333531708751</c:v>
                </c:pt>
                <c:pt idx="53">
                  <c:v>15.038334341621173</c:v>
                </c:pt>
                <c:pt idx="54">
                  <c:v>15.013800986709771</c:v>
                </c:pt>
                <c:pt idx="55">
                  <c:v>14.872178688483146</c:v>
                </c:pt>
                <c:pt idx="56">
                  <c:v>14.67702961926395</c:v>
                </c:pt>
                <c:pt idx="57">
                  <c:v>14.505487582490526</c:v>
                </c:pt>
                <c:pt idx="58">
                  <c:v>14.439916115961337</c:v>
                </c:pt>
                <c:pt idx="59">
                  <c:v>14.557451844907284</c:v>
                </c:pt>
                <c:pt idx="60">
                  <c:v>14.918611532193877</c:v>
                </c:pt>
                <c:pt idx="61">
                  <c:v>15.55656288803552</c:v>
                </c:pt>
                <c:pt idx="62">
                  <c:v>16.468906326769254</c:v>
                </c:pt>
                <c:pt idx="63">
                  <c:v>17.613791528543057</c:v>
                </c:pt>
                <c:pt idx="64">
                  <c:v>18.911827821441101</c:v>
                </c:pt>
                <c:pt idx="65">
                  <c:v>20.254518408480912</c:v>
                </c:pt>
                <c:pt idx="66">
                  <c:v>21.51890200191124</c:v>
                </c:pt>
                <c:pt idx="67">
                  <c:v>22.586849739862494</c:v>
                </c:pt>
                <c:pt idx="68">
                  <c:v>23.366247535727819</c:v>
                </c:pt>
              </c:numCache>
            </c:numRef>
          </c:xVal>
          <c:yVal>
            <c:numRef>
              <c:f>'obliczenia dla kuli'!$N$20:$N$88</c:f>
              <c:numCache>
                <c:formatCode>General</c:formatCode>
                <c:ptCount val="69"/>
                <c:pt idx="0">
                  <c:v>23.414213562373096</c:v>
                </c:pt>
                <c:pt idx="1">
                  <c:v>23.414213562373096</c:v>
                </c:pt>
                <c:pt idx="2">
                  <c:v>23.405416274509427</c:v>
                </c:pt>
                <c:pt idx="3">
                  <c:v>23.387591551857209</c:v>
                </c:pt>
                <c:pt idx="4">
                  <c:v>23.360279210918289</c:v>
                </c:pt>
                <c:pt idx="5">
                  <c:v>23.322789561219984</c:v>
                </c:pt>
                <c:pt idx="6">
                  <c:v>23.274204971329958</c:v>
                </c:pt>
                <c:pt idx="7">
                  <c:v>23.213383394313439</c:v>
                </c:pt>
                <c:pt idx="8">
                  <c:v>23.138965074968823</c:v>
                </c:pt>
                <c:pt idx="9">
                  <c:v>23.049383946325438</c:v>
                </c:pt>
                <c:pt idx="10">
                  <c:v>22.942885481686126</c:v>
                </c:pt>
                <c:pt idx="11">
                  <c:v>22.817552983204848</c:v>
                </c:pt>
                <c:pt idx="12">
                  <c:v>22.671344434533939</c:v>
                </c:pt>
                <c:pt idx="13">
                  <c:v>22.502142092608668</c:v>
                </c:pt>
                <c:pt idx="14">
                  <c:v>22.307816904601761</c:v>
                </c:pt>
                <c:pt idx="15">
                  <c:v>22.086309566998441</c:v>
                </c:pt>
                <c:pt idx="16">
                  <c:v>21.835729546981963</c:v>
                </c:pt>
                <c:pt idx="17">
                  <c:v>21.554472613114626</c:v>
                </c:pt>
                <c:pt idx="18">
                  <c:v>21.241356327286578</c:v>
                </c:pt>
                <c:pt idx="19">
                  <c:v>20.895771497401963</c:v>
                </c:pt>
                <c:pt idx="20">
                  <c:v>20.517845762412197</c:v>
                </c:pt>
                <c:pt idx="21">
                  <c:v>20.108613287970442</c:v>
                </c:pt>
                <c:pt idx="22">
                  <c:v>19.670182041211998</c:v>
                </c:pt>
                <c:pt idx="23">
                  <c:v>19.205887387371071</c:v>
                </c:pt>
                <c:pt idx="24">
                  <c:v>18.720417972769503</c:v>
                </c:pt>
                <c:pt idx="25">
                  <c:v>18.219897264887308</c:v>
                </c:pt>
                <c:pt idx="26">
                  <c:v>17.711902026155823</c:v>
                </c:pt>
                <c:pt idx="27">
                  <c:v>17.205397796414577</c:v>
                </c:pt>
                <c:pt idx="28">
                  <c:v>16.710571607718315</c:v>
                </c:pt>
                <c:pt idx="29">
                  <c:v>16.238544152522884</c:v>
                </c:pt>
                <c:pt idx="30">
                  <c:v>15.800947968358384</c:v>
                </c:pt>
                <c:pt idx="31">
                  <c:v>15.409365322100735</c:v>
                </c:pt>
                <c:pt idx="32">
                  <c:v>15.074629664938682</c:v>
                </c:pt>
                <c:pt idx="33">
                  <c:v>14.806007834971117</c:v>
                </c:pt>
                <c:pt idx="34">
                  <c:v>14.610296309906051</c:v>
                </c:pt>
                <c:pt idx="35">
                  <c:v>14.490883003602454</c:v>
                </c:pt>
                <c:pt idx="36">
                  <c:v>14.44684505582612</c:v>
                </c:pt>
                <c:pt idx="37">
                  <c:v>14.47217088182782</c:v>
                </c:pt>
                <c:pt idx="38">
                  <c:v>14.555208932484311</c:v>
                </c:pt>
                <c:pt idx="39">
                  <c:v>14.678453180679242</c:v>
                </c:pt>
                <c:pt idx="40">
                  <c:v>14.818773035504423</c:v>
                </c:pt>
                <c:pt idx="41">
                  <c:v>14.948180012227002</c:v>
                </c:pt>
                <c:pt idx="42">
                  <c:v>15.03519244395209</c:v>
                </c:pt>
                <c:pt idx="43">
                  <c:v>15.046811386109393</c:v>
                </c:pt>
                <c:pt idx="44">
                  <c:v>14.951056081450997</c:v>
                </c:pt>
                <c:pt idx="45">
                  <c:v>14.719928904181549</c:v>
                </c:pt>
                <c:pt idx="46">
                  <c:v>14.332593643117232</c:v>
                </c:pt>
                <c:pt idx="47">
                  <c:v>13.778466687950518</c:v>
                </c:pt>
                <c:pt idx="48">
                  <c:v>13.059850621318418</c:v>
                </c:pt>
                <c:pt idx="49">
                  <c:v>12.193698622713441</c:v>
                </c:pt>
                <c:pt idx="50">
                  <c:v>11.212101370214471</c:v>
                </c:pt>
                <c:pt idx="51">
                  <c:v>10.161149540638705</c:v>
                </c:pt>
                <c:pt idx="52">
                  <c:v>9.0979536892312414</c:v>
                </c:pt>
                <c:pt idx="53">
                  <c:v>8.0858004337441365</c:v>
                </c:pt>
                <c:pt idx="54">
                  <c:v>7.187679605206168</c:v>
                </c:pt>
                <c:pt idx="55">
                  <c:v>6.4587081601324225</c:v>
                </c:pt>
                <c:pt idx="56">
                  <c:v>5.9382660751184613</c:v>
                </c:pt>
                <c:pt idx="57">
                  <c:v>5.6428980894755298</c:v>
                </c:pt>
                <c:pt idx="58">
                  <c:v>5.5611670254372365</c:v>
                </c:pt>
                <c:pt idx="59">
                  <c:v>5.6516149410378471</c:v>
                </c:pt>
                <c:pt idx="60">
                  <c:v>5.8447556572919748</c:v>
                </c:pt>
                <c:pt idx="61">
                  <c:v>6.0495697528731256</c:v>
                </c:pt>
                <c:pt idx="62">
                  <c:v>6.164321901710216</c:v>
                </c:pt>
                <c:pt idx="63">
                  <c:v>6.0907372428980029</c:v>
                </c:pt>
                <c:pt idx="64">
                  <c:v>5.7497722934130717</c:v>
                </c:pt>
                <c:pt idx="65">
                  <c:v>5.0965491692767175</c:v>
                </c:pt>
                <c:pt idx="66">
                  <c:v>4.131659878697465</c:v>
                </c:pt>
                <c:pt idx="67">
                  <c:v>2.9061464157458241</c:v>
                </c:pt>
                <c:pt idx="68">
                  <c:v>1.5181246150739509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08-4BAB-932D-6015EBE149A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kuli'!$E$15:$E$15</c:f>
              <c:numCache>
                <c:formatCode>General</c:formatCode>
                <c:ptCount val="1"/>
                <c:pt idx="0">
                  <c:v>1.4142135623730949</c:v>
                </c:pt>
              </c:numCache>
            </c:numRef>
          </c:xVal>
          <c:yVal>
            <c:numRef>
              <c:f>'obliczenia dla kuli'!$F$15:$F$15</c:f>
              <c:numCache>
                <c:formatCode>General</c:formatCode>
                <c:ptCount val="1"/>
                <c:pt idx="0">
                  <c:v>21.414213562373096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08-4BAB-932D-6015EBE1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10767"/>
        <c:axId val="1080037151"/>
      </c:scatterChart>
      <c:valAx>
        <c:axId val="1073510767"/>
        <c:scaling>
          <c:orientation val="minMax"/>
          <c:max val="2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037151"/>
        <c:crosses val="autoZero"/>
        <c:crossBetween val="midCat"/>
      </c:valAx>
      <c:valAx>
        <c:axId val="10800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35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 energii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'obliczenia dla kuli'!$P$19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kuli'!$O$20:$O$88</c:f>
              <c:numCache>
                <c:formatCode>General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</c:numCache>
            </c:numRef>
          </c:xVal>
          <c:yVal>
            <c:numRef>
              <c:f>'obliczenia dla kuli'!$P$20:$P$88</c:f>
              <c:numCache>
                <c:formatCode>General</c:formatCode>
                <c:ptCount val="69"/>
                <c:pt idx="0">
                  <c:v>210.07343504688009</c:v>
                </c:pt>
                <c:pt idx="1">
                  <c:v>210.07343504688009</c:v>
                </c:pt>
                <c:pt idx="2">
                  <c:v>209.98750995759437</c:v>
                </c:pt>
                <c:pt idx="3">
                  <c:v>209.81565977902292</c:v>
                </c:pt>
                <c:pt idx="4">
                  <c:v>209.55788451116578</c:v>
                </c:pt>
                <c:pt idx="5">
                  <c:v>209.21418415402292</c:v>
                </c:pt>
                <c:pt idx="6">
                  <c:v>208.78455870759436</c:v>
                </c:pt>
                <c:pt idx="7">
                  <c:v>208.26900817188005</c:v>
                </c:pt>
                <c:pt idx="8">
                  <c:v>207.66753254688007</c:v>
                </c:pt>
                <c:pt idx="9">
                  <c:v>206.98013183259437</c:v>
                </c:pt>
                <c:pt idx="10">
                  <c:v>206.20680602902294</c:v>
                </c:pt>
                <c:pt idx="11">
                  <c:v>205.34755513616579</c:v>
                </c:pt>
                <c:pt idx="12">
                  <c:v>204.40237915402292</c:v>
                </c:pt>
                <c:pt idx="13">
                  <c:v>203.37127808259439</c:v>
                </c:pt>
                <c:pt idx="14">
                  <c:v>202.2542519218801</c:v>
                </c:pt>
                <c:pt idx="15">
                  <c:v>201.05130067188006</c:v>
                </c:pt>
                <c:pt idx="16">
                  <c:v>199.76242433259435</c:v>
                </c:pt>
                <c:pt idx="17">
                  <c:v>198.38762290402295</c:v>
                </c:pt>
                <c:pt idx="18">
                  <c:v>196.92689638616579</c:v>
                </c:pt>
                <c:pt idx="19">
                  <c:v>195.38024477902292</c:v>
                </c:pt>
                <c:pt idx="20">
                  <c:v>193.74766808259434</c:v>
                </c:pt>
                <c:pt idx="21">
                  <c:v>192.02916629688008</c:v>
                </c:pt>
                <c:pt idx="22">
                  <c:v>190.22473942188009</c:v>
                </c:pt>
                <c:pt idx="23">
                  <c:v>188.33438745759435</c:v>
                </c:pt>
                <c:pt idx="24">
                  <c:v>186.35811040402294</c:v>
                </c:pt>
                <c:pt idx="25">
                  <c:v>184.29590826116581</c:v>
                </c:pt>
                <c:pt idx="26">
                  <c:v>182.14778102902292</c:v>
                </c:pt>
                <c:pt idx="27">
                  <c:v>179.91372870759437</c:v>
                </c:pt>
                <c:pt idx="28">
                  <c:v>177.59375129688007</c:v>
                </c:pt>
                <c:pt idx="29">
                  <c:v>175.18784879688008</c:v>
                </c:pt>
                <c:pt idx="30">
                  <c:v>172.69602120759436</c:v>
                </c:pt>
                <c:pt idx="31">
                  <c:v>170.11826852902294</c:v>
                </c:pt>
                <c:pt idx="32">
                  <c:v>167.45459076116578</c:v>
                </c:pt>
                <c:pt idx="33">
                  <c:v>164.70498790402291</c:v>
                </c:pt>
                <c:pt idx="34">
                  <c:v>161.86945995759436</c:v>
                </c:pt>
                <c:pt idx="35">
                  <c:v>158.94800692188005</c:v>
                </c:pt>
                <c:pt idx="36">
                  <c:v>155.94062879688008</c:v>
                </c:pt>
                <c:pt idx="37">
                  <c:v>152.84732558259435</c:v>
                </c:pt>
                <c:pt idx="38">
                  <c:v>149.66809727902293</c:v>
                </c:pt>
                <c:pt idx="39">
                  <c:v>146.40294388616579</c:v>
                </c:pt>
                <c:pt idx="40">
                  <c:v>143.05186540402289</c:v>
                </c:pt>
                <c:pt idx="41">
                  <c:v>139.61486183259433</c:v>
                </c:pt>
                <c:pt idx="42">
                  <c:v>136.09193317188007</c:v>
                </c:pt>
                <c:pt idx="43">
                  <c:v>132.48307942188006</c:v>
                </c:pt>
                <c:pt idx="44">
                  <c:v>128.78830058259436</c:v>
                </c:pt>
                <c:pt idx="45">
                  <c:v>125.00759665402293</c:v>
                </c:pt>
                <c:pt idx="46">
                  <c:v>121.1409676361658</c:v>
                </c:pt>
                <c:pt idx="47">
                  <c:v>117.18841352902292</c:v>
                </c:pt>
                <c:pt idx="48">
                  <c:v>113.14993433259434</c:v>
                </c:pt>
                <c:pt idx="49">
                  <c:v>109.02553004688008</c:v>
                </c:pt>
                <c:pt idx="50">
                  <c:v>104.81520067188009</c:v>
                </c:pt>
                <c:pt idx="51">
                  <c:v>100.51894620759437</c:v>
                </c:pt>
                <c:pt idx="52">
                  <c:v>96.136766654022949</c:v>
                </c:pt>
                <c:pt idx="53">
                  <c:v>91.668662011165821</c:v>
                </c:pt>
                <c:pt idx="54">
                  <c:v>87.11463227902297</c:v>
                </c:pt>
                <c:pt idx="55">
                  <c:v>82.47467745759441</c:v>
                </c:pt>
                <c:pt idx="56">
                  <c:v>77.748797546880127</c:v>
                </c:pt>
                <c:pt idx="57">
                  <c:v>72.936992546880134</c:v>
                </c:pt>
                <c:pt idx="58">
                  <c:v>68.039262457594418</c:v>
                </c:pt>
                <c:pt idx="59">
                  <c:v>63.055607279022993</c:v>
                </c:pt>
                <c:pt idx="60">
                  <c:v>57.986027011165859</c:v>
                </c:pt>
                <c:pt idx="61">
                  <c:v>52.830521654023016</c:v>
                </c:pt>
                <c:pt idx="62">
                  <c:v>47.589091207594429</c:v>
                </c:pt>
                <c:pt idx="63">
                  <c:v>42.261735671880132</c:v>
                </c:pt>
                <c:pt idx="64">
                  <c:v>36.848455046880126</c:v>
                </c:pt>
                <c:pt idx="65">
                  <c:v>31.349249332594415</c:v>
                </c:pt>
                <c:pt idx="66">
                  <c:v>25.764118529022994</c:v>
                </c:pt>
                <c:pt idx="67">
                  <c:v>20.093062636165861</c:v>
                </c:pt>
                <c:pt idx="68">
                  <c:v>14.336081654023021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8-49CE-BFF1-A67C690942E8}"/>
            </c:ext>
          </c:extLst>
        </c:ser>
        <c:ser>
          <c:idx val="1"/>
          <c:order val="1"/>
          <c:tx>
            <c:strRef>
              <c:f>'obliczenia dla kuli'!$Q$19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kuli'!$O$20:$O$88</c:f>
              <c:numCache>
                <c:formatCode>General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</c:numCache>
            </c:numRef>
          </c:xVal>
          <c:yVal>
            <c:numRef>
              <c:f>'obliczenia dla kuli'!$Q$20:$Q$88</c:f>
              <c:numCache>
                <c:formatCode>General</c:formatCode>
                <c:ptCount val="69"/>
                <c:pt idx="0">
                  <c:v>0</c:v>
                </c:pt>
                <c:pt idx="1">
                  <c:v>4.2962544642857155E-2</c:v>
                </c:pt>
                <c:pt idx="2">
                  <c:v>0.17185017857142862</c:v>
                </c:pt>
                <c:pt idx="3">
                  <c:v>0.38666290178571433</c:v>
                </c:pt>
                <c:pt idx="4">
                  <c:v>0.68740071428571448</c:v>
                </c:pt>
                <c:pt idx="5">
                  <c:v>1.0740636160714288</c:v>
                </c:pt>
                <c:pt idx="6">
                  <c:v>1.5466516071428571</c:v>
                </c:pt>
                <c:pt idx="7">
                  <c:v>2.1051646874999994</c:v>
                </c:pt>
                <c:pt idx="8">
                  <c:v>2.7496028571428566</c:v>
                </c:pt>
                <c:pt idx="9">
                  <c:v>3.4799661160714277</c:v>
                </c:pt>
                <c:pt idx="10">
                  <c:v>4.2962544642857132</c:v>
                </c:pt>
                <c:pt idx="11">
                  <c:v>5.1984679017857127</c:v>
                </c:pt>
                <c:pt idx="12">
                  <c:v>6.1866064285714257</c:v>
                </c:pt>
                <c:pt idx="13">
                  <c:v>7.260670044642854</c:v>
                </c:pt>
                <c:pt idx="14">
                  <c:v>8.4206587499999976</c:v>
                </c:pt>
                <c:pt idx="15">
                  <c:v>9.6665725446428539</c:v>
                </c:pt>
                <c:pt idx="16">
                  <c:v>10.998411428571425</c:v>
                </c:pt>
                <c:pt idx="17">
                  <c:v>12.41617540178571</c:v>
                </c:pt>
                <c:pt idx="18">
                  <c:v>13.919864464285711</c:v>
                </c:pt>
                <c:pt idx="19">
                  <c:v>15.509478616071426</c:v>
                </c:pt>
                <c:pt idx="20">
                  <c:v>17.18501785714286</c:v>
                </c:pt>
                <c:pt idx="21">
                  <c:v>18.946482187500003</c:v>
                </c:pt>
                <c:pt idx="22">
                  <c:v>20.793871607142862</c:v>
                </c:pt>
                <c:pt idx="23">
                  <c:v>22.727186116071437</c:v>
                </c:pt>
                <c:pt idx="24">
                  <c:v>24.746425714285728</c:v>
                </c:pt>
                <c:pt idx="25">
                  <c:v>26.851590401785728</c:v>
                </c:pt>
                <c:pt idx="26">
                  <c:v>29.042680178571452</c:v>
                </c:pt>
                <c:pt idx="27">
                  <c:v>31.319695044642884</c:v>
                </c:pt>
                <c:pt idx="28">
                  <c:v>33.682635000000026</c:v>
                </c:pt>
                <c:pt idx="29">
                  <c:v>36.131500044642891</c:v>
                </c:pt>
                <c:pt idx="30">
                  <c:v>38.666290178571465</c:v>
                </c:pt>
                <c:pt idx="31">
                  <c:v>41.287005401785763</c:v>
                </c:pt>
                <c:pt idx="32">
                  <c:v>43.993645714285762</c:v>
                </c:pt>
                <c:pt idx="33">
                  <c:v>46.78621111607147</c:v>
                </c:pt>
                <c:pt idx="34">
                  <c:v>49.664701607142895</c:v>
                </c:pt>
                <c:pt idx="35">
                  <c:v>52.629117187500036</c:v>
                </c:pt>
                <c:pt idx="36">
                  <c:v>55.679457857142893</c:v>
                </c:pt>
                <c:pt idx="37">
                  <c:v>58.815723616071452</c:v>
                </c:pt>
                <c:pt idx="38">
                  <c:v>62.037914464285734</c:v>
                </c:pt>
                <c:pt idx="39">
                  <c:v>65.346030401785725</c:v>
                </c:pt>
                <c:pt idx="40">
                  <c:v>68.74007142857144</c:v>
                </c:pt>
                <c:pt idx="41">
                  <c:v>72.22003754464285</c:v>
                </c:pt>
                <c:pt idx="42">
                  <c:v>75.785928749999997</c:v>
                </c:pt>
                <c:pt idx="43">
                  <c:v>79.437745044642838</c:v>
                </c:pt>
                <c:pt idx="44">
                  <c:v>83.175486428571404</c:v>
                </c:pt>
                <c:pt idx="45">
                  <c:v>86.999152901785678</c:v>
                </c:pt>
                <c:pt idx="46">
                  <c:v>90.908744464285661</c:v>
                </c:pt>
                <c:pt idx="47">
                  <c:v>94.904261116071382</c:v>
                </c:pt>
                <c:pt idx="48">
                  <c:v>98.985702857142797</c:v>
                </c:pt>
                <c:pt idx="49">
                  <c:v>103.15306968749992</c:v>
                </c:pt>
                <c:pt idx="50">
                  <c:v>107.40636160714278</c:v>
                </c:pt>
                <c:pt idx="51">
                  <c:v>111.74557861607133</c:v>
                </c:pt>
                <c:pt idx="52">
                  <c:v>116.17072071428561</c:v>
                </c:pt>
                <c:pt idx="53">
                  <c:v>120.68178790178558</c:v>
                </c:pt>
                <c:pt idx="54">
                  <c:v>125.27878017857131</c:v>
                </c:pt>
                <c:pt idx="55">
                  <c:v>129.96169754464273</c:v>
                </c:pt>
                <c:pt idx="56">
                  <c:v>134.73053999999985</c:v>
                </c:pt>
                <c:pt idx="57">
                  <c:v>139.58530754464269</c:v>
                </c:pt>
                <c:pt idx="58">
                  <c:v>144.52600017857125</c:v>
                </c:pt>
                <c:pt idx="59">
                  <c:v>149.55261790178554</c:v>
                </c:pt>
                <c:pt idx="60">
                  <c:v>154.66516071428549</c:v>
                </c:pt>
                <c:pt idx="61">
                  <c:v>159.8636286160712</c:v>
                </c:pt>
                <c:pt idx="62">
                  <c:v>165.14802160714262</c:v>
                </c:pt>
                <c:pt idx="63">
                  <c:v>170.51833968749975</c:v>
                </c:pt>
                <c:pt idx="64">
                  <c:v>175.97458285714259</c:v>
                </c:pt>
                <c:pt idx="65">
                  <c:v>181.51675111607116</c:v>
                </c:pt>
                <c:pt idx="66">
                  <c:v>187.14484446428548</c:v>
                </c:pt>
                <c:pt idx="67">
                  <c:v>192.8588629017855</c:v>
                </c:pt>
                <c:pt idx="68">
                  <c:v>198.65880642857127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8-49CE-BFF1-A67C690942E8}"/>
            </c:ext>
          </c:extLst>
        </c:ser>
        <c:ser>
          <c:idx val="2"/>
          <c:order val="2"/>
          <c:tx>
            <c:strRef>
              <c:f>'obliczenia dla kuli'!$R$19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kuli'!$O$20:$O$88</c:f>
              <c:numCache>
                <c:formatCode>General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</c:numCache>
            </c:numRef>
          </c:xVal>
          <c:yVal>
            <c:numRef>
              <c:f>'obliczenia dla kuli'!$R$20:$R$88</c:f>
              <c:numCache>
                <c:formatCode>General</c:formatCode>
                <c:ptCount val="69"/>
                <c:pt idx="0">
                  <c:v>210.07343504688009</c:v>
                </c:pt>
                <c:pt idx="1">
                  <c:v>210.11639759152294</c:v>
                </c:pt>
                <c:pt idx="2">
                  <c:v>210.15936013616579</c:v>
                </c:pt>
                <c:pt idx="3">
                  <c:v>210.20232268080863</c:v>
                </c:pt>
                <c:pt idx="4">
                  <c:v>210.24528522545148</c:v>
                </c:pt>
                <c:pt idx="5">
                  <c:v>210.28824777009436</c:v>
                </c:pt>
                <c:pt idx="6">
                  <c:v>210.33121031473721</c:v>
                </c:pt>
                <c:pt idx="7">
                  <c:v>210.37417285938005</c:v>
                </c:pt>
                <c:pt idx="8">
                  <c:v>210.41713540402293</c:v>
                </c:pt>
                <c:pt idx="9">
                  <c:v>210.4600979486658</c:v>
                </c:pt>
                <c:pt idx="10">
                  <c:v>210.50306049330865</c:v>
                </c:pt>
                <c:pt idx="11">
                  <c:v>210.5460230379515</c:v>
                </c:pt>
                <c:pt idx="12">
                  <c:v>210.58898558259435</c:v>
                </c:pt>
                <c:pt idx="13">
                  <c:v>210.63194812723725</c:v>
                </c:pt>
                <c:pt idx="14">
                  <c:v>210.6749106718801</c:v>
                </c:pt>
                <c:pt idx="15">
                  <c:v>210.71787321652292</c:v>
                </c:pt>
                <c:pt idx="16">
                  <c:v>210.76083576116577</c:v>
                </c:pt>
                <c:pt idx="17">
                  <c:v>210.80379830580867</c:v>
                </c:pt>
                <c:pt idx="18">
                  <c:v>210.84676085045152</c:v>
                </c:pt>
                <c:pt idx="19">
                  <c:v>210.88972339509434</c:v>
                </c:pt>
                <c:pt idx="20">
                  <c:v>210.93268593973721</c:v>
                </c:pt>
                <c:pt idx="21">
                  <c:v>210.97564848438009</c:v>
                </c:pt>
                <c:pt idx="22">
                  <c:v>211.01861102902296</c:v>
                </c:pt>
                <c:pt idx="23">
                  <c:v>211.06157357366578</c:v>
                </c:pt>
                <c:pt idx="24">
                  <c:v>211.10453611830866</c:v>
                </c:pt>
                <c:pt idx="25">
                  <c:v>211.14749866295153</c:v>
                </c:pt>
                <c:pt idx="26">
                  <c:v>211.19046120759438</c:v>
                </c:pt>
                <c:pt idx="27">
                  <c:v>211.23342375223726</c:v>
                </c:pt>
                <c:pt idx="28">
                  <c:v>211.2763862968801</c:v>
                </c:pt>
                <c:pt idx="29">
                  <c:v>211.31934884152298</c:v>
                </c:pt>
                <c:pt idx="30">
                  <c:v>211.36231138616583</c:v>
                </c:pt>
                <c:pt idx="31">
                  <c:v>211.4052739308087</c:v>
                </c:pt>
                <c:pt idx="32">
                  <c:v>211.44823647545155</c:v>
                </c:pt>
                <c:pt idx="33">
                  <c:v>211.49119902009437</c:v>
                </c:pt>
                <c:pt idx="34">
                  <c:v>211.53416156473725</c:v>
                </c:pt>
                <c:pt idx="35">
                  <c:v>211.57712410938009</c:v>
                </c:pt>
                <c:pt idx="36">
                  <c:v>211.62008665402297</c:v>
                </c:pt>
                <c:pt idx="37">
                  <c:v>211.66304919866582</c:v>
                </c:pt>
                <c:pt idx="38">
                  <c:v>211.70601174330866</c:v>
                </c:pt>
                <c:pt idx="39">
                  <c:v>211.74897428795151</c:v>
                </c:pt>
                <c:pt idx="40">
                  <c:v>211.79193683259433</c:v>
                </c:pt>
                <c:pt idx="41">
                  <c:v>211.83489937723718</c:v>
                </c:pt>
                <c:pt idx="42">
                  <c:v>211.87786192188008</c:v>
                </c:pt>
                <c:pt idx="43">
                  <c:v>211.9208244665229</c:v>
                </c:pt>
                <c:pt idx="44">
                  <c:v>211.96378701116578</c:v>
                </c:pt>
                <c:pt idx="45">
                  <c:v>212.0067495558086</c:v>
                </c:pt>
                <c:pt idx="46">
                  <c:v>212.04971210045147</c:v>
                </c:pt>
                <c:pt idx="47">
                  <c:v>212.09267464509429</c:v>
                </c:pt>
                <c:pt idx="48">
                  <c:v>212.13563718973714</c:v>
                </c:pt>
                <c:pt idx="49">
                  <c:v>212.17859973437999</c:v>
                </c:pt>
                <c:pt idx="50">
                  <c:v>212.22156227902286</c:v>
                </c:pt>
                <c:pt idx="51">
                  <c:v>212.26452482366568</c:v>
                </c:pt>
                <c:pt idx="52">
                  <c:v>212.30748736830856</c:v>
                </c:pt>
                <c:pt idx="53">
                  <c:v>212.3504499129514</c:v>
                </c:pt>
                <c:pt idx="54">
                  <c:v>212.39341245759428</c:v>
                </c:pt>
                <c:pt idx="55">
                  <c:v>212.43637500223713</c:v>
                </c:pt>
                <c:pt idx="56">
                  <c:v>212.47933754687998</c:v>
                </c:pt>
                <c:pt idx="57">
                  <c:v>212.52230009152282</c:v>
                </c:pt>
                <c:pt idx="58">
                  <c:v>212.56526263616567</c:v>
                </c:pt>
                <c:pt idx="59">
                  <c:v>212.60822518080852</c:v>
                </c:pt>
                <c:pt idx="60">
                  <c:v>212.65118772545134</c:v>
                </c:pt>
                <c:pt idx="61">
                  <c:v>212.69415027009421</c:v>
                </c:pt>
                <c:pt idx="62">
                  <c:v>212.73711281473706</c:v>
                </c:pt>
                <c:pt idx="63">
                  <c:v>212.78007535937988</c:v>
                </c:pt>
                <c:pt idx="64">
                  <c:v>212.82303790402273</c:v>
                </c:pt>
                <c:pt idx="65">
                  <c:v>212.86600044866557</c:v>
                </c:pt>
                <c:pt idx="66">
                  <c:v>212.90896299330848</c:v>
                </c:pt>
                <c:pt idx="67">
                  <c:v>212.95192553795135</c:v>
                </c:pt>
                <c:pt idx="68">
                  <c:v>212.99488808259429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8-49CE-BFF1-A67C6909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77759"/>
        <c:axId val="1005822223"/>
      </c:scatterChart>
      <c:valAx>
        <c:axId val="108217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822223"/>
        <c:crosses val="autoZero"/>
        <c:crossBetween val="midCat"/>
      </c:valAx>
      <c:valAx>
        <c:axId val="10058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17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trajektoria punktu na sferze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sfery'!$E$8:$F$8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'obliczenia dla sfery'!$E$9:$F$9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F-4832-A0A1-953FE56D94F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'obliczenia dla sfery'!$G$20:$G$88</c:f>
              <c:numCache>
                <c:formatCode>General</c:formatCode>
                <c:ptCount val="69"/>
                <c:pt idx="0">
                  <c:v>1.4142135623730949</c:v>
                </c:pt>
                <c:pt idx="1">
                  <c:v>1.4142135623730949</c:v>
                </c:pt>
                <c:pt idx="2">
                  <c:v>1.4215710623730948</c:v>
                </c:pt>
                <c:pt idx="3">
                  <c:v>1.4362860623730949</c:v>
                </c:pt>
                <c:pt idx="4">
                  <c:v>1.458358562373095</c:v>
                </c:pt>
                <c:pt idx="5">
                  <c:v>1.4877885623730949</c:v>
                </c:pt>
                <c:pt idx="6">
                  <c:v>1.5245760623730948</c:v>
                </c:pt>
                <c:pt idx="7">
                  <c:v>1.5687210623730949</c:v>
                </c:pt>
                <c:pt idx="8">
                  <c:v>1.6202235623730949</c:v>
                </c:pt>
                <c:pt idx="9">
                  <c:v>1.6790835623730951</c:v>
                </c:pt>
                <c:pt idx="10">
                  <c:v>1.7453010623730951</c:v>
                </c:pt>
                <c:pt idx="11">
                  <c:v>1.8188760623730951</c:v>
                </c:pt>
                <c:pt idx="12">
                  <c:v>1.8998085623730951</c:v>
                </c:pt>
                <c:pt idx="13">
                  <c:v>1.9880985623730951</c:v>
                </c:pt>
                <c:pt idx="14">
                  <c:v>2.0837460623730952</c:v>
                </c:pt>
                <c:pt idx="15">
                  <c:v>2.1867510623730952</c:v>
                </c:pt>
                <c:pt idx="16">
                  <c:v>2.2971135623730956</c:v>
                </c:pt>
                <c:pt idx="17">
                  <c:v>2.4148335623730954</c:v>
                </c:pt>
                <c:pt idx="18">
                  <c:v>2.5399110623730956</c:v>
                </c:pt>
                <c:pt idx="19">
                  <c:v>2.6723460623730957</c:v>
                </c:pt>
                <c:pt idx="20">
                  <c:v>2.8121385623730957</c:v>
                </c:pt>
                <c:pt idx="21">
                  <c:v>2.959288562373096</c:v>
                </c:pt>
                <c:pt idx="22">
                  <c:v>3.1137960623730958</c:v>
                </c:pt>
                <c:pt idx="23">
                  <c:v>3.275661062373096</c:v>
                </c:pt>
                <c:pt idx="24">
                  <c:v>3.444883562373096</c:v>
                </c:pt>
                <c:pt idx="25">
                  <c:v>3.621463562373096</c:v>
                </c:pt>
                <c:pt idx="26">
                  <c:v>3.8054010623730963</c:v>
                </c:pt>
                <c:pt idx="27">
                  <c:v>3.9966960623730965</c:v>
                </c:pt>
                <c:pt idx="28">
                  <c:v>4.1953485623730966</c:v>
                </c:pt>
                <c:pt idx="29">
                  <c:v>4.4013585623730966</c:v>
                </c:pt>
                <c:pt idx="30">
                  <c:v>4.6147260623730961</c:v>
                </c:pt>
                <c:pt idx="31">
                  <c:v>4.8354510623730969</c:v>
                </c:pt>
                <c:pt idx="32">
                  <c:v>5.063533562373097</c:v>
                </c:pt>
                <c:pt idx="33">
                  <c:v>5.2989735623730976</c:v>
                </c:pt>
                <c:pt idx="34">
                  <c:v>5.5417710623730967</c:v>
                </c:pt>
                <c:pt idx="35">
                  <c:v>5.791926062373097</c:v>
                </c:pt>
                <c:pt idx="36">
                  <c:v>6.0494385623730977</c:v>
                </c:pt>
                <c:pt idx="37">
                  <c:v>6.3143085623730979</c:v>
                </c:pt>
                <c:pt idx="38">
                  <c:v>6.5865360623730984</c:v>
                </c:pt>
                <c:pt idx="39">
                  <c:v>6.8661210623730984</c:v>
                </c:pt>
                <c:pt idx="40">
                  <c:v>7.1530635623730987</c:v>
                </c:pt>
                <c:pt idx="41">
                  <c:v>7.4473635623730994</c:v>
                </c:pt>
                <c:pt idx="42">
                  <c:v>7.7490210623730995</c:v>
                </c:pt>
                <c:pt idx="43">
                  <c:v>8.0580360623730982</c:v>
                </c:pt>
                <c:pt idx="44">
                  <c:v>8.3744085623730982</c:v>
                </c:pt>
                <c:pt idx="45">
                  <c:v>8.6981385623730993</c:v>
                </c:pt>
                <c:pt idx="46">
                  <c:v>9.0292260623730982</c:v>
                </c:pt>
                <c:pt idx="47">
                  <c:v>9.3676710623730983</c:v>
                </c:pt>
                <c:pt idx="48">
                  <c:v>9.7134735623730997</c:v>
                </c:pt>
                <c:pt idx="49">
                  <c:v>10.066633562373099</c:v>
                </c:pt>
                <c:pt idx="50">
                  <c:v>10.427151062373099</c:v>
                </c:pt>
                <c:pt idx="51">
                  <c:v>10.795026062373097</c:v>
                </c:pt>
                <c:pt idx="52">
                  <c:v>11.1702585623731</c:v>
                </c:pt>
                <c:pt idx="53">
                  <c:v>11.5528485623731</c:v>
                </c:pt>
                <c:pt idx="54">
                  <c:v>11.942796062373102</c:v>
                </c:pt>
                <c:pt idx="55">
                  <c:v>12.340101062373101</c:v>
                </c:pt>
                <c:pt idx="56">
                  <c:v>12.744763562373102</c:v>
                </c:pt>
                <c:pt idx="57">
                  <c:v>13.1567835623731</c:v>
                </c:pt>
                <c:pt idx="58">
                  <c:v>13.576161062373099</c:v>
                </c:pt>
                <c:pt idx="59">
                  <c:v>14.0028960623731</c:v>
                </c:pt>
                <c:pt idx="60">
                  <c:v>14.436988562373099</c:v>
                </c:pt>
                <c:pt idx="61">
                  <c:v>14.878438562373098</c:v>
                </c:pt>
                <c:pt idx="62">
                  <c:v>15.327246062373103</c:v>
                </c:pt>
                <c:pt idx="63">
                  <c:v>15.783411062373101</c:v>
                </c:pt>
                <c:pt idx="64">
                  <c:v>16.246933562373105</c:v>
                </c:pt>
                <c:pt idx="65">
                  <c:v>16.717813562373106</c:v>
                </c:pt>
                <c:pt idx="66">
                  <c:v>17.196051062373108</c:v>
                </c:pt>
                <c:pt idx="67">
                  <c:v>17.681646062373108</c:v>
                </c:pt>
                <c:pt idx="68">
                  <c:v>18.174598562373109</c:v>
                </c:pt>
              </c:numCache>
            </c:numRef>
          </c:xVal>
          <c:yVal>
            <c:numRef>
              <c:f>'obliczenia dla sfery'!$H$20:$H$88</c:f>
              <c:numCache>
                <c:formatCode>General</c:formatCode>
                <c:ptCount val="69"/>
                <c:pt idx="0">
                  <c:v>21.414213562373096</c:v>
                </c:pt>
                <c:pt idx="1">
                  <c:v>21.414213562373096</c:v>
                </c:pt>
                <c:pt idx="2">
                  <c:v>21.406856062373095</c:v>
                </c:pt>
                <c:pt idx="3">
                  <c:v>21.392141062373096</c:v>
                </c:pt>
                <c:pt idx="4">
                  <c:v>21.370068562373095</c:v>
                </c:pt>
                <c:pt idx="5">
                  <c:v>21.340638562373094</c:v>
                </c:pt>
                <c:pt idx="6">
                  <c:v>21.303851062373095</c:v>
                </c:pt>
                <c:pt idx="7">
                  <c:v>21.259706062373095</c:v>
                </c:pt>
                <c:pt idx="8">
                  <c:v>21.208203562373097</c:v>
                </c:pt>
                <c:pt idx="9">
                  <c:v>21.149343562373094</c:v>
                </c:pt>
                <c:pt idx="10">
                  <c:v>21.083126062373097</c:v>
                </c:pt>
                <c:pt idx="11">
                  <c:v>21.009551062373095</c:v>
                </c:pt>
                <c:pt idx="12">
                  <c:v>20.928618562373096</c:v>
                </c:pt>
                <c:pt idx="13">
                  <c:v>20.840328562373095</c:v>
                </c:pt>
                <c:pt idx="14">
                  <c:v>20.744681062373093</c:v>
                </c:pt>
                <c:pt idx="15">
                  <c:v>20.641676062373094</c:v>
                </c:pt>
                <c:pt idx="16">
                  <c:v>20.531313562373093</c:v>
                </c:pt>
                <c:pt idx="17">
                  <c:v>20.413593562373094</c:v>
                </c:pt>
                <c:pt idx="18">
                  <c:v>20.288516062373095</c:v>
                </c:pt>
                <c:pt idx="19">
                  <c:v>20.156081062373094</c:v>
                </c:pt>
                <c:pt idx="20">
                  <c:v>20.016288562373095</c:v>
                </c:pt>
                <c:pt idx="21">
                  <c:v>19.869138562373095</c:v>
                </c:pt>
                <c:pt idx="22">
                  <c:v>19.714631062373094</c:v>
                </c:pt>
                <c:pt idx="23">
                  <c:v>19.552766062373095</c:v>
                </c:pt>
                <c:pt idx="24">
                  <c:v>19.383543562373095</c:v>
                </c:pt>
                <c:pt idx="25">
                  <c:v>19.206963562373094</c:v>
                </c:pt>
                <c:pt idx="26">
                  <c:v>19.023026062373095</c:v>
                </c:pt>
                <c:pt idx="27">
                  <c:v>18.831731062373095</c:v>
                </c:pt>
                <c:pt idx="28">
                  <c:v>18.633078562373093</c:v>
                </c:pt>
                <c:pt idx="29">
                  <c:v>18.427068562373094</c:v>
                </c:pt>
                <c:pt idx="30">
                  <c:v>18.213701062373094</c:v>
                </c:pt>
                <c:pt idx="31">
                  <c:v>17.992976062373096</c:v>
                </c:pt>
                <c:pt idx="32">
                  <c:v>17.764893562373093</c:v>
                </c:pt>
                <c:pt idx="33">
                  <c:v>17.529453562373092</c:v>
                </c:pt>
                <c:pt idx="34">
                  <c:v>17.286656062373094</c:v>
                </c:pt>
                <c:pt idx="35">
                  <c:v>17.036501062373095</c:v>
                </c:pt>
                <c:pt idx="36">
                  <c:v>16.778988562373094</c:v>
                </c:pt>
                <c:pt idx="37">
                  <c:v>16.514118562373092</c:v>
                </c:pt>
                <c:pt idx="38">
                  <c:v>16.241891062373092</c:v>
                </c:pt>
                <c:pt idx="39">
                  <c:v>15.962306062373091</c:v>
                </c:pt>
                <c:pt idx="40">
                  <c:v>15.675363562373093</c:v>
                </c:pt>
                <c:pt idx="41">
                  <c:v>15.381063562373093</c:v>
                </c:pt>
                <c:pt idx="42">
                  <c:v>15.079406062373092</c:v>
                </c:pt>
                <c:pt idx="43">
                  <c:v>14.770391062373092</c:v>
                </c:pt>
                <c:pt idx="44">
                  <c:v>14.454018562373092</c:v>
                </c:pt>
                <c:pt idx="45">
                  <c:v>14.130288562373092</c:v>
                </c:pt>
                <c:pt idx="46">
                  <c:v>13.799201062373092</c:v>
                </c:pt>
                <c:pt idx="47">
                  <c:v>13.460756062373093</c:v>
                </c:pt>
                <c:pt idx="48">
                  <c:v>13.114953562373092</c:v>
                </c:pt>
                <c:pt idx="49">
                  <c:v>12.761793562373093</c:v>
                </c:pt>
                <c:pt idx="50">
                  <c:v>12.401276062373093</c:v>
                </c:pt>
                <c:pt idx="51">
                  <c:v>12.033401062373095</c:v>
                </c:pt>
                <c:pt idx="52">
                  <c:v>11.658168562373094</c:v>
                </c:pt>
                <c:pt idx="53">
                  <c:v>11.275578562373093</c:v>
                </c:pt>
                <c:pt idx="54">
                  <c:v>10.885631062373092</c:v>
                </c:pt>
                <c:pt idx="55">
                  <c:v>10.488326062373092</c:v>
                </c:pt>
                <c:pt idx="56">
                  <c:v>10.083663562373092</c:v>
                </c:pt>
                <c:pt idx="57">
                  <c:v>9.6716435623730916</c:v>
                </c:pt>
                <c:pt idx="58">
                  <c:v>9.2522660623730921</c:v>
                </c:pt>
                <c:pt idx="59">
                  <c:v>8.8255310623730931</c:v>
                </c:pt>
                <c:pt idx="60">
                  <c:v>8.3914385623730947</c:v>
                </c:pt>
                <c:pt idx="61">
                  <c:v>7.9499885623730933</c:v>
                </c:pt>
                <c:pt idx="62">
                  <c:v>7.5011810623730923</c:v>
                </c:pt>
                <c:pt idx="63">
                  <c:v>7.0450160623730902</c:v>
                </c:pt>
                <c:pt idx="64">
                  <c:v>6.5814935623730886</c:v>
                </c:pt>
                <c:pt idx="65">
                  <c:v>6.1106135623730875</c:v>
                </c:pt>
                <c:pt idx="66">
                  <c:v>5.632376062373087</c:v>
                </c:pt>
                <c:pt idx="67">
                  <c:v>5.146781062373087</c:v>
                </c:pt>
                <c:pt idx="68">
                  <c:v>4.6538285623730857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F-4832-A0A1-953FE56D94F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sfery'!$V$21:$V$61</c:f>
              <c:numCache>
                <c:formatCode>General</c:formatCode>
                <c:ptCount val="41"/>
                <c:pt idx="0">
                  <c:v>3.4142135623730949</c:v>
                </c:pt>
                <c:pt idx="1">
                  <c:v>3.3895902435633705</c:v>
                </c:pt>
                <c:pt idx="2">
                  <c:v>3.3163265949634022</c:v>
                </c:pt>
                <c:pt idx="3">
                  <c:v>3.1962266107498305</c:v>
                </c:pt>
                <c:pt idx="4">
                  <c:v>3.0322475511229898</c:v>
                </c:pt>
                <c:pt idx="5">
                  <c:v>2.8284271247461898</c:v>
                </c:pt>
                <c:pt idx="6">
                  <c:v>2.5897840669580412</c:v>
                </c:pt>
                <c:pt idx="7">
                  <c:v>2.3221945618521884</c:v>
                </c:pt>
                <c:pt idx="8">
                  <c:v>2.0322475511229898</c:v>
                </c:pt>
                <c:pt idx="9">
                  <c:v>1.7270824924535568</c:v>
                </c:pt>
                <c:pt idx="10">
                  <c:v>1.4142135623730951</c:v>
                </c:pt>
                <c:pt idx="11">
                  <c:v>1.1013446322926332</c:v>
                </c:pt>
                <c:pt idx="12">
                  <c:v>0.79617957362320024</c:v>
                </c:pt>
                <c:pt idx="13">
                  <c:v>0.50623256289400154</c:v>
                </c:pt>
                <c:pt idx="14">
                  <c:v>0.23864305778814887</c:v>
                </c:pt>
                <c:pt idx="15">
                  <c:v>0</c:v>
                </c:pt>
                <c:pt idx="16">
                  <c:v>-0.20382042637679976</c:v>
                </c:pt>
                <c:pt idx="17">
                  <c:v>-0.36779948600364065</c:v>
                </c:pt>
                <c:pt idx="18">
                  <c:v>-0.48789947021721214</c:v>
                </c:pt>
                <c:pt idx="19">
                  <c:v>-0.5611631188171804</c:v>
                </c:pt>
                <c:pt idx="20">
                  <c:v>-0.58578643762690508</c:v>
                </c:pt>
                <c:pt idx="21">
                  <c:v>-0.56116311881718062</c:v>
                </c:pt>
                <c:pt idx="22">
                  <c:v>-0.48789947021721236</c:v>
                </c:pt>
                <c:pt idx="23">
                  <c:v>-0.36779948600364087</c:v>
                </c:pt>
                <c:pt idx="24">
                  <c:v>-0.2038204263768002</c:v>
                </c:pt>
                <c:pt idx="25">
                  <c:v>0</c:v>
                </c:pt>
                <c:pt idx="26">
                  <c:v>0.23864305778814843</c:v>
                </c:pt>
                <c:pt idx="27">
                  <c:v>0.50623256289400109</c:v>
                </c:pt>
                <c:pt idx="28">
                  <c:v>0.7961795736231998</c:v>
                </c:pt>
                <c:pt idx="29">
                  <c:v>1.1013446322926328</c:v>
                </c:pt>
                <c:pt idx="30">
                  <c:v>1.4142135623730945</c:v>
                </c:pt>
                <c:pt idx="31">
                  <c:v>1.7270824924535564</c:v>
                </c:pt>
                <c:pt idx="32">
                  <c:v>2.0322475511229894</c:v>
                </c:pt>
                <c:pt idx="33">
                  <c:v>2.3221945618521884</c:v>
                </c:pt>
                <c:pt idx="34">
                  <c:v>2.5897840669580408</c:v>
                </c:pt>
                <c:pt idx="35">
                  <c:v>2.8284271247461898</c:v>
                </c:pt>
                <c:pt idx="36">
                  <c:v>3.0322475511229898</c:v>
                </c:pt>
                <c:pt idx="37">
                  <c:v>3.1962266107498305</c:v>
                </c:pt>
                <c:pt idx="38">
                  <c:v>3.3163265949634022</c:v>
                </c:pt>
                <c:pt idx="39">
                  <c:v>3.3895902435633705</c:v>
                </c:pt>
                <c:pt idx="40">
                  <c:v>3.4142135623730949</c:v>
                </c:pt>
              </c:numCache>
            </c:numRef>
          </c:xVal>
          <c:yVal>
            <c:numRef>
              <c:f>'obliczenia dla sfery'!$W$21:$W$61</c:f>
              <c:numCache>
                <c:formatCode>General</c:formatCode>
                <c:ptCount val="41"/>
                <c:pt idx="0">
                  <c:v>21.414213562373096</c:v>
                </c:pt>
                <c:pt idx="1">
                  <c:v>21.727082492453558</c:v>
                </c:pt>
                <c:pt idx="2">
                  <c:v>22.032247551122989</c:v>
                </c:pt>
                <c:pt idx="3">
                  <c:v>22.322194561852189</c:v>
                </c:pt>
                <c:pt idx="4">
                  <c:v>22.589784066958043</c:v>
                </c:pt>
                <c:pt idx="5">
                  <c:v>22.828427124746192</c:v>
                </c:pt>
                <c:pt idx="6">
                  <c:v>23.032247551122992</c:v>
                </c:pt>
                <c:pt idx="7">
                  <c:v>23.196226610749832</c:v>
                </c:pt>
                <c:pt idx="8">
                  <c:v>23.316326594963403</c:v>
                </c:pt>
                <c:pt idx="9">
                  <c:v>23.389590243563372</c:v>
                </c:pt>
                <c:pt idx="10">
                  <c:v>23.414213562373096</c:v>
                </c:pt>
                <c:pt idx="11">
                  <c:v>23.389590243563372</c:v>
                </c:pt>
                <c:pt idx="12">
                  <c:v>23.316326594963403</c:v>
                </c:pt>
                <c:pt idx="13">
                  <c:v>23.196226610749832</c:v>
                </c:pt>
                <c:pt idx="14">
                  <c:v>23.032247551122992</c:v>
                </c:pt>
                <c:pt idx="15">
                  <c:v>22.828427124746192</c:v>
                </c:pt>
                <c:pt idx="16">
                  <c:v>22.589784066958043</c:v>
                </c:pt>
                <c:pt idx="17">
                  <c:v>22.322194561852189</c:v>
                </c:pt>
                <c:pt idx="18">
                  <c:v>22.032247551122992</c:v>
                </c:pt>
                <c:pt idx="19">
                  <c:v>21.727082492453558</c:v>
                </c:pt>
                <c:pt idx="20">
                  <c:v>21.414213562373096</c:v>
                </c:pt>
                <c:pt idx="21">
                  <c:v>21.101344632292633</c:v>
                </c:pt>
                <c:pt idx="22">
                  <c:v>20.796179573623203</c:v>
                </c:pt>
                <c:pt idx="23">
                  <c:v>20.506232562894002</c:v>
                </c:pt>
                <c:pt idx="24">
                  <c:v>20.238643057788149</c:v>
                </c:pt>
                <c:pt idx="25">
                  <c:v>20</c:v>
                </c:pt>
                <c:pt idx="26">
                  <c:v>19.796179573623203</c:v>
                </c:pt>
                <c:pt idx="27">
                  <c:v>19.632200513996359</c:v>
                </c:pt>
                <c:pt idx="28">
                  <c:v>19.512100529782789</c:v>
                </c:pt>
                <c:pt idx="29">
                  <c:v>19.438836881182819</c:v>
                </c:pt>
                <c:pt idx="30">
                  <c:v>19.414213562373096</c:v>
                </c:pt>
                <c:pt idx="31">
                  <c:v>19.438836881182819</c:v>
                </c:pt>
                <c:pt idx="32">
                  <c:v>19.512100529782789</c:v>
                </c:pt>
                <c:pt idx="33">
                  <c:v>19.632200513996359</c:v>
                </c:pt>
                <c:pt idx="34">
                  <c:v>19.796179573623199</c:v>
                </c:pt>
                <c:pt idx="35">
                  <c:v>20</c:v>
                </c:pt>
                <c:pt idx="36">
                  <c:v>20.238643057788149</c:v>
                </c:pt>
                <c:pt idx="37">
                  <c:v>20.506232562894002</c:v>
                </c:pt>
                <c:pt idx="38">
                  <c:v>20.796179573623199</c:v>
                </c:pt>
                <c:pt idx="39">
                  <c:v>21.101344632292633</c:v>
                </c:pt>
                <c:pt idx="40">
                  <c:v>21.414213562373096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F-4832-A0A1-953FE56D94F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sfery'!$M$20:$M$88</c:f>
              <c:numCache>
                <c:formatCode>General</c:formatCode>
                <c:ptCount val="69"/>
                <c:pt idx="0">
                  <c:v>1.4142135623730951</c:v>
                </c:pt>
                <c:pt idx="1">
                  <c:v>1.4142135623730951</c:v>
                </c:pt>
                <c:pt idx="2">
                  <c:v>1.4319760917203201</c:v>
                </c:pt>
                <c:pt idx="3">
                  <c:v>1.4675000239180589</c:v>
                </c:pt>
                <c:pt idx="4">
                  <c:v>1.520778881970378</c:v>
                </c:pt>
                <c:pt idx="5">
                  <c:v>1.5917923935782867</c:v>
                </c:pt>
                <c:pt idx="6">
                  <c:v>1.6804938391366562</c:v>
                </c:pt>
                <c:pt idx="7">
                  <c:v>1.7867932309171159</c:v>
                </c:pt>
                <c:pt idx="8">
                  <c:v>1.9105364081079999</c:v>
                </c:pt>
                <c:pt idx="9">
                  <c:v>2.0514802071286926</c:v>
                </c:pt>
                <c:pt idx="10">
                  <c:v>2.2092639764543911</c:v>
                </c:pt>
                <c:pt idx="11">
                  <c:v>2.383377856052475</c:v>
                </c:pt>
                <c:pt idx="12">
                  <c:v>2.5731284383556878</c:v>
                </c:pt>
                <c:pt idx="13">
                  <c:v>2.7776026737555437</c:v>
                </c:pt>
                <c:pt idx="14">
                  <c:v>2.9956311797923747</c:v>
                </c:pt>
                <c:pt idx="15">
                  <c:v>3.2257524571715486</c:v>
                </c:pt>
                <c:pt idx="16">
                  <c:v>3.4661799007511558</c:v>
                </c:pt>
                <c:pt idx="17">
                  <c:v>3.7147739075479915</c:v>
                </c:pt>
                <c:pt idx="18">
                  <c:v>3.9690218077400132</c:v>
                </c:pt>
                <c:pt idx="19">
                  <c:v>4.226028751926858</c:v>
                </c:pt>
                <c:pt idx="20">
                  <c:v>4.4825230431013949</c:v>
                </c:pt>
                <c:pt idx="21">
                  <c:v>4.7348796601122745</c:v>
                </c:pt>
                <c:pt idx="22">
                  <c:v>4.9791658268091679</c:v>
                </c:pt>
                <c:pt idx="23">
                  <c:v>5.2112123751613959</c:v>
                </c:pt>
                <c:pt idx="24">
                  <c:v>5.4267142627939755</c:v>
                </c:pt>
                <c:pt idx="25">
                  <c:v>5.6213628643208029</c:v>
                </c:pt>
                <c:pt idx="26">
                  <c:v>5.7910114930242269</c:v>
                </c:pt>
                <c:pt idx="27">
                  <c:v>5.9318739663457061</c:v>
                </c:pt>
                <c:pt idx="28">
                  <c:v>6.0407538662795996</c:v>
                </c:pt>
                <c:pt idx="29">
                  <c:v>6.1152994558462925</c:v>
                </c:pt>
                <c:pt idx="30">
                  <c:v>6.154276030739906</c:v>
                </c:pt>
                <c:pt idx="31">
                  <c:v>6.1578439036203765</c:v>
                </c:pt>
                <c:pt idx="32">
                  <c:v>6.1278264003671303</c:v>
                </c:pt>
                <c:pt idx="33">
                  <c:v>6.0679484373377166</c:v>
                </c:pt>
                <c:pt idx="34">
                  <c:v>5.9840227786959552</c:v>
                </c:pt>
                <c:pt idx="35">
                  <c:v>5.8840583632168517</c:v>
                </c:pt>
                <c:pt idx="36">
                  <c:v>5.7782636379040477</c:v>
                </c:pt>
                <c:pt idx="37">
                  <c:v>5.6789181924431258</c:v>
                </c:pt>
                <c:pt idx="38">
                  <c:v>5.6000887201355329</c:v>
                </c:pt>
                <c:pt idx="39">
                  <c:v>5.5571709624735854</c:v>
                </c:pt>
                <c:pt idx="40">
                  <c:v>5.566248235972628</c:v>
                </c:pt>
                <c:pt idx="41">
                  <c:v>5.6432695973304492</c:v>
                </c:pt>
                <c:pt idx="42">
                  <c:v>5.8030665792154164</c:v>
                </c:pt>
                <c:pt idx="43">
                  <c:v>6.0582462227925671</c:v>
                </c:pt>
                <c:pt idx="44">
                  <c:v>6.418018850033671</c:v>
                </c:pt>
                <c:pt idx="45">
                  <c:v>6.8870401101447651</c:v>
                </c:pt>
                <c:pt idx="46">
                  <c:v>7.4643661839459137</c:v>
                </c:pt>
                <c:pt idx="47">
                  <c:v>8.1426360106177338</c:v>
                </c:pt>
                <c:pt idx="48">
                  <c:v>8.9076020206014377</c:v>
                </c:pt>
                <c:pt idx="49">
                  <c:v>9.7381280096455907</c:v>
                </c:pt>
                <c:pt idx="50">
                  <c:v>10.606756611063425</c:v>
                </c:pt>
                <c:pt idx="51">
                  <c:v>11.480917162901651</c:v>
                </c:pt>
                <c:pt idx="52">
                  <c:v>12.324796712181504</c:v>
                </c:pt>
                <c:pt idx="53">
                  <c:v>13.10183333328601</c:v>
                </c:pt>
                <c:pt idx="54">
                  <c:v>13.777715037663475</c:v>
                </c:pt>
                <c:pt idx="55">
                  <c:v>14.323685125405015</c:v>
                </c:pt>
                <c:pt idx="56">
                  <c:v>14.719874386281647</c:v>
                </c:pt>
                <c:pt idx="57">
                  <c:v>14.958312995626169</c:v>
                </c:pt>
                <c:pt idx="58">
                  <c:v>15.045232756476882</c:v>
                </c:pt>
                <c:pt idx="59">
                  <c:v>15.002266262831732</c:v>
                </c:pt>
                <c:pt idx="60">
                  <c:v>14.86619477124337</c:v>
                </c:pt>
                <c:pt idx="61">
                  <c:v>14.6869984336432</c:v>
                </c:pt>
                <c:pt idx="62">
                  <c:v>14.524122238340262</c:v>
                </c:pt>
                <c:pt idx="63">
                  <c:v>14.441081338856909</c:v>
                </c:pt>
                <c:pt idx="64">
                  <c:v>14.49877335760419</c:v>
                </c:pt>
                <c:pt idx="65">
                  <c:v>14.748115464547944</c:v>
                </c:pt>
                <c:pt idx="66">
                  <c:v>15.222844410272598</c:v>
                </c:pt>
                <c:pt idx="67">
                  <c:v>15.933466575866378</c:v>
                </c:pt>
                <c:pt idx="68">
                  <c:v>16.863380755566229</c:v>
                </c:pt>
              </c:numCache>
            </c:numRef>
          </c:xVal>
          <c:yVal>
            <c:numRef>
              <c:f>'obliczenia dla sfery'!$N$20:$N$88</c:f>
              <c:numCache>
                <c:formatCode>General</c:formatCode>
                <c:ptCount val="69"/>
                <c:pt idx="0">
                  <c:v>23.414213562373096</c:v>
                </c:pt>
                <c:pt idx="1">
                  <c:v>23.414213562373096</c:v>
                </c:pt>
                <c:pt idx="2">
                  <c:v>23.40682899603102</c:v>
                </c:pt>
                <c:pt idx="3">
                  <c:v>23.391897469689916</c:v>
                </c:pt>
                <c:pt idx="4">
                  <c:v>23.369094250977763</c:v>
                </c:pt>
                <c:pt idx="5">
                  <c:v>23.337932532497334</c:v>
                </c:pt>
                <c:pt idx="6">
                  <c:v>23.297764211657462</c:v>
                </c:pt>
                <c:pt idx="7">
                  <c:v>23.247781646777899</c:v>
                </c:pt>
                <c:pt idx="8">
                  <c:v>23.187021000036637</c:v>
                </c:pt>
                <c:pt idx="9">
                  <c:v>23.11436792328437</c:v>
                </c:pt>
                <c:pt idx="10">
                  <c:v>23.028566478925914</c:v>
                </c:pt>
                <c:pt idx="11">
                  <c:v>22.928232308680769</c:v>
                </c:pt>
                <c:pt idx="12">
                  <c:v>22.811871159505724</c:v>
                </c:pt>
                <c:pt idx="13">
                  <c:v>22.677903937183665</c:v>
                </c:pt>
                <c:pt idx="14">
                  <c:v>22.524699470319828</c:v>
                </c:pt>
                <c:pt idx="15">
                  <c:v>22.350616114454169</c:v>
                </c:pt>
                <c:pt idx="16">
                  <c:v>22.154053189199072</c:v>
                </c:pt>
                <c:pt idx="17">
                  <c:v>21.933513000694276</c:v>
                </c:pt>
                <c:pt idx="18">
                  <c:v>21.687673836706217</c:v>
                </c:pt>
                <c:pt idx="19">
                  <c:v>21.415473812940203</c:v>
                </c:pt>
                <c:pt idx="20">
                  <c:v>21.116204780337924</c:v>
                </c:pt>
                <c:pt idx="21">
                  <c:v>20.789614663979965</c:v>
                </c:pt>
                <c:pt idx="22">
                  <c:v>20.43601559362374</c:v>
                </c:pt>
                <c:pt idx="23">
                  <c:v>20.056394015889865</c:v>
                </c:pt>
                <c:pt idx="24">
                  <c:v>19.652517677985152</c:v>
                </c:pt>
                <c:pt idx="25">
                  <c:v>19.22703299358265</c:v>
                </c:pt>
                <c:pt idx="26">
                  <c:v>18.783544919713734</c:v>
                </c:pt>
                <c:pt idx="27">
                  <c:v>18.326670194777737</c:v>
                </c:pt>
                <c:pt idx="28">
                  <c:v>17.862053748042356</c:v>
                </c:pt>
                <c:pt idx="29">
                  <c:v>17.396337455982923</c:v>
                </c:pt>
                <c:pt idx="30">
                  <c:v>16.937070381674186</c:v>
                </c:pt>
                <c:pt idx="31">
                  <c:v>16.492550398297084</c:v>
                </c:pt>
                <c:pt idx="32">
                  <c:v>16.071588877741704</c:v>
                </c:pt>
                <c:pt idx="33">
                  <c:v>15.68319311442076</c:v>
                </c:pt>
                <c:pt idx="34">
                  <c:v>15.33616550371625</c:v>
                </c:pt>
                <c:pt idx="35">
                  <c:v>15.038624279600635</c:v>
                </c:pt>
                <c:pt idx="36">
                  <c:v>14.79745780047733</c:v>
                </c:pt>
                <c:pt idx="37">
                  <c:v>14.617732768870026</c:v>
                </c:pt>
                <c:pt idx="38">
                  <c:v>14.502086004042578</c:v>
                </c:pt>
                <c:pt idx="39">
                  <c:v>14.450138863954525</c:v>
                </c:pt>
                <c:pt idx="40">
                  <c:v>14.457982307424352</c:v>
                </c:pt>
                <c:pt idx="41">
                  <c:v>14.517787844368302</c:v>
                </c:pt>
                <c:pt idx="42">
                  <c:v>14.617603994947538</c:v>
                </c:pt>
                <c:pt idx="43">
                  <c:v>14.74139800267819</c:v>
                </c:pt>
                <c:pt idx="44">
                  <c:v>14.869397056583438</c:v>
                </c:pt>
                <c:pt idx="45">
                  <c:v>14.978770970167226</c:v>
                </c:pt>
                <c:pt idx="46">
                  <c:v>15.044678304593461</c:v>
                </c:pt>
                <c:pt idx="47">
                  <c:v>15.041670077103412</c:v>
                </c:pt>
                <c:pt idx="48">
                  <c:v>14.945410078699705</c:v>
                </c:pt>
                <c:pt idx="49">
                  <c:v>14.734630124743934</c:v>
                </c:pt>
                <c:pt idx="50">
                  <c:v>14.393195199004809</c:v>
                </c:pt>
                <c:pt idx="51">
                  <c:v>13.912111630346706</c:v>
                </c:pt>
                <c:pt idx="52">
                  <c:v>13.291276538177812</c:v>
                </c:pt>
                <c:pt idx="53">
                  <c:v>12.540745025523254</c:v>
                </c:pt>
                <c:pt idx="54">
                  <c:v>11.681289502986479</c:v>
                </c:pt>
                <c:pt idx="55">
                  <c:v>10.744049086142562</c:v>
                </c:pt>
                <c:pt idx="56">
                  <c:v>9.7691206666032038</c:v>
                </c:pt>
                <c:pt idx="57">
                  <c:v>8.8030287449062943</c:v>
                </c:pt>
                <c:pt idx="58">
                  <c:v>7.8951262915377347</c:v>
                </c:pt>
                <c:pt idx="59">
                  <c:v>7.0931167925071135</c:v>
                </c:pt>
                <c:pt idx="60">
                  <c:v>6.4380358823638728</c:v>
                </c:pt>
                <c:pt idx="61">
                  <c:v>5.9591719768705813</c:v>
                </c:pt>
                <c:pt idx="62">
                  <c:v>5.6695173041273641</c:v>
                </c:pt>
                <c:pt idx="63">
                  <c:v>5.562399822962182</c:v>
                </c:pt>
                <c:pt idx="64">
                  <c:v>5.6099299265456111</c:v>
                </c:pt>
                <c:pt idx="65">
                  <c:v>5.7637859345463296</c:v>
                </c:pt>
                <c:pt idx="66">
                  <c:v>5.9586512653939421</c:v>
                </c:pt>
                <c:pt idx="67">
                  <c:v>6.1183100032477586</c:v>
                </c:pt>
                <c:pt idx="68">
                  <c:v>6.1640298281362131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9F-4832-A0A1-953FE56D94F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sfery'!$E$15</c:f>
              <c:numCache>
                <c:formatCode>General</c:formatCode>
                <c:ptCount val="1"/>
                <c:pt idx="0">
                  <c:v>1.4142135623730949</c:v>
                </c:pt>
              </c:numCache>
            </c:numRef>
          </c:xVal>
          <c:yVal>
            <c:numRef>
              <c:f>'obliczenia dla sfery'!$F$15</c:f>
              <c:numCache>
                <c:formatCode>General</c:formatCode>
                <c:ptCount val="1"/>
                <c:pt idx="0">
                  <c:v>21.414213562373096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9F-4832-A0A1-953FE56D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10767"/>
        <c:axId val="1080037151"/>
      </c:scatterChart>
      <c:valAx>
        <c:axId val="1073510767"/>
        <c:scaling>
          <c:orientation val="minMax"/>
          <c:max val="2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037151"/>
        <c:crosses val="autoZero"/>
        <c:crossBetween val="midCat"/>
      </c:valAx>
      <c:valAx>
        <c:axId val="10800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35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 energii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'obliczenia dla sfery'!$P$19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sfery'!$O$20:$O$88</c:f>
              <c:numCache>
                <c:formatCode>General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</c:numCache>
            </c:numRef>
          </c:xVal>
          <c:yVal>
            <c:numRef>
              <c:f>'obliczenia dla sfery'!$P$20:$P$88</c:f>
              <c:numCache>
                <c:formatCode>General</c:formatCode>
                <c:ptCount val="69"/>
                <c:pt idx="0">
                  <c:v>210.07343504688009</c:v>
                </c:pt>
                <c:pt idx="1">
                  <c:v>210.07343504688009</c:v>
                </c:pt>
                <c:pt idx="2">
                  <c:v>210.00125797188008</c:v>
                </c:pt>
                <c:pt idx="3">
                  <c:v>209.85690382188008</c:v>
                </c:pt>
                <c:pt idx="4">
                  <c:v>209.64037259688007</c:v>
                </c:pt>
                <c:pt idx="5">
                  <c:v>209.35166429688007</c:v>
                </c:pt>
                <c:pt idx="6">
                  <c:v>208.99077892188006</c:v>
                </c:pt>
                <c:pt idx="7">
                  <c:v>208.55771647188007</c:v>
                </c:pt>
                <c:pt idx="8">
                  <c:v>208.05247694688009</c:v>
                </c:pt>
                <c:pt idx="9">
                  <c:v>207.47506034688007</c:v>
                </c:pt>
                <c:pt idx="10">
                  <c:v>206.82546667188009</c:v>
                </c:pt>
                <c:pt idx="11">
                  <c:v>206.10369592188007</c:v>
                </c:pt>
                <c:pt idx="12">
                  <c:v>205.30974809688007</c:v>
                </c:pt>
                <c:pt idx="13">
                  <c:v>204.44362319688008</c:v>
                </c:pt>
                <c:pt idx="14">
                  <c:v>203.50532122188005</c:v>
                </c:pt>
                <c:pt idx="15">
                  <c:v>202.49484217188007</c:v>
                </c:pt>
                <c:pt idx="16">
                  <c:v>201.41218604688004</c:v>
                </c:pt>
                <c:pt idx="17">
                  <c:v>200.25735284688005</c:v>
                </c:pt>
                <c:pt idx="18">
                  <c:v>199.03034257188006</c:v>
                </c:pt>
                <c:pt idx="19">
                  <c:v>197.73115522188007</c:v>
                </c:pt>
                <c:pt idx="20">
                  <c:v>196.35979079688008</c:v>
                </c:pt>
                <c:pt idx="21">
                  <c:v>194.91624929688007</c:v>
                </c:pt>
                <c:pt idx="22">
                  <c:v>193.40053072188007</c:v>
                </c:pt>
                <c:pt idx="23">
                  <c:v>191.81263507188007</c:v>
                </c:pt>
                <c:pt idx="24">
                  <c:v>190.15256234688007</c:v>
                </c:pt>
                <c:pt idx="25">
                  <c:v>188.42031254688007</c:v>
                </c:pt>
                <c:pt idx="26">
                  <c:v>186.61588567188008</c:v>
                </c:pt>
                <c:pt idx="27">
                  <c:v>184.73928172188008</c:v>
                </c:pt>
                <c:pt idx="28">
                  <c:v>182.79050069688006</c:v>
                </c:pt>
                <c:pt idx="29">
                  <c:v>180.76954259688006</c:v>
                </c:pt>
                <c:pt idx="30">
                  <c:v>178.67640742188007</c:v>
                </c:pt>
                <c:pt idx="31">
                  <c:v>176.51109517188007</c:v>
                </c:pt>
                <c:pt idx="32">
                  <c:v>174.27360584688006</c:v>
                </c:pt>
                <c:pt idx="33">
                  <c:v>171.96393944688003</c:v>
                </c:pt>
                <c:pt idx="34">
                  <c:v>169.58209597188005</c:v>
                </c:pt>
                <c:pt idx="35">
                  <c:v>167.12807542188006</c:v>
                </c:pt>
                <c:pt idx="36">
                  <c:v>164.60187779688005</c:v>
                </c:pt>
                <c:pt idx="37">
                  <c:v>162.00350309688005</c:v>
                </c:pt>
                <c:pt idx="38">
                  <c:v>159.33295132188005</c:v>
                </c:pt>
                <c:pt idx="39">
                  <c:v>156.59022247188003</c:v>
                </c:pt>
                <c:pt idx="40">
                  <c:v>153.77531654688005</c:v>
                </c:pt>
                <c:pt idx="41">
                  <c:v>150.88823354688006</c:v>
                </c:pt>
                <c:pt idx="42">
                  <c:v>147.92897347188003</c:v>
                </c:pt>
                <c:pt idx="43">
                  <c:v>144.89753632188004</c:v>
                </c:pt>
                <c:pt idx="44">
                  <c:v>141.79392209688004</c:v>
                </c:pt>
                <c:pt idx="45">
                  <c:v>138.61813079688005</c:v>
                </c:pt>
                <c:pt idx="46">
                  <c:v>135.37016242188002</c:v>
                </c:pt>
                <c:pt idx="47">
                  <c:v>132.05001697188004</c:v>
                </c:pt>
                <c:pt idx="48">
                  <c:v>128.65769444688004</c:v>
                </c:pt>
                <c:pt idx="49">
                  <c:v>125.19319484688005</c:v>
                </c:pt>
                <c:pt idx="50">
                  <c:v>121.65651817188005</c:v>
                </c:pt>
                <c:pt idx="51">
                  <c:v>118.04766442188007</c:v>
                </c:pt>
                <c:pt idx="52">
                  <c:v>114.36663359688005</c:v>
                </c:pt>
                <c:pt idx="53">
                  <c:v>110.61342569688006</c:v>
                </c:pt>
                <c:pt idx="54">
                  <c:v>106.78804072188004</c:v>
                </c:pt>
                <c:pt idx="55">
                  <c:v>102.89047867188005</c:v>
                </c:pt>
                <c:pt idx="56">
                  <c:v>98.920739546880029</c:v>
                </c:pt>
                <c:pt idx="57">
                  <c:v>94.87882334688004</c:v>
                </c:pt>
                <c:pt idx="58">
                  <c:v>90.764730071880038</c:v>
                </c:pt>
                <c:pt idx="59">
                  <c:v>86.578459721880051</c:v>
                </c:pt>
                <c:pt idx="60">
                  <c:v>82.320012296880066</c:v>
                </c:pt>
                <c:pt idx="61">
                  <c:v>77.989387796880052</c:v>
                </c:pt>
                <c:pt idx="62">
                  <c:v>73.58658622188004</c:v>
                </c:pt>
                <c:pt idx="63">
                  <c:v>69.111607571880015</c:v>
                </c:pt>
                <c:pt idx="64">
                  <c:v>64.564451846880004</c:v>
                </c:pt>
                <c:pt idx="65">
                  <c:v>59.945119046879988</c:v>
                </c:pt>
                <c:pt idx="66">
                  <c:v>55.253609171879987</c:v>
                </c:pt>
                <c:pt idx="67">
                  <c:v>50.489922221879986</c:v>
                </c:pt>
                <c:pt idx="68">
                  <c:v>45.654058196879973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7-423B-B8E6-3BFF0667C8C7}"/>
            </c:ext>
          </c:extLst>
        </c:ser>
        <c:ser>
          <c:idx val="1"/>
          <c:order val="1"/>
          <c:tx>
            <c:strRef>
              <c:f>'obliczenia dla sfery'!$Q$19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sfery'!$O$20:$O$88</c:f>
              <c:numCache>
                <c:formatCode>General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</c:numCache>
            </c:numRef>
          </c:xVal>
          <c:yVal>
            <c:numRef>
              <c:f>'obliczenia dla sfery'!$Q$20:$Q$88</c:f>
              <c:numCache>
                <c:formatCode>General</c:formatCode>
                <c:ptCount val="69"/>
                <c:pt idx="0">
                  <c:v>0</c:v>
                </c:pt>
                <c:pt idx="1">
                  <c:v>3.6088537500000004E-2</c:v>
                </c:pt>
                <c:pt idx="2">
                  <c:v>0.14435415000000001</c:v>
                </c:pt>
                <c:pt idx="3">
                  <c:v>0.32479683750000005</c:v>
                </c:pt>
                <c:pt idx="4">
                  <c:v>0.57741660000000006</c:v>
                </c:pt>
                <c:pt idx="5">
                  <c:v>0.90221343750000038</c:v>
                </c:pt>
                <c:pt idx="6">
                  <c:v>1.2991873500000006</c:v>
                </c:pt>
                <c:pt idx="7">
                  <c:v>1.7683383375000008</c:v>
                </c:pt>
                <c:pt idx="8">
                  <c:v>2.3096664000000016</c:v>
                </c:pt>
                <c:pt idx="9">
                  <c:v>2.9231715375000022</c:v>
                </c:pt>
                <c:pt idx="10">
                  <c:v>3.6088537500000029</c:v>
                </c:pt>
                <c:pt idx="11">
                  <c:v>4.3667130375000038</c:v>
                </c:pt>
                <c:pt idx="12">
                  <c:v>5.1967494000000052</c:v>
                </c:pt>
                <c:pt idx="13">
                  <c:v>6.0989628375000056</c:v>
                </c:pt>
                <c:pt idx="14">
                  <c:v>7.0733533500000068</c:v>
                </c:pt>
                <c:pt idx="15">
                  <c:v>8.119920937500007</c:v>
                </c:pt>
                <c:pt idx="16">
                  <c:v>9.238665600000008</c:v>
                </c:pt>
                <c:pt idx="17">
                  <c:v>10.42958733750001</c:v>
                </c:pt>
                <c:pt idx="18">
                  <c:v>11.692686150000011</c:v>
                </c:pt>
                <c:pt idx="19">
                  <c:v>13.027962037500012</c:v>
                </c:pt>
                <c:pt idx="20">
                  <c:v>14.435415000000011</c:v>
                </c:pt>
                <c:pt idx="21">
                  <c:v>15.915045037500013</c:v>
                </c:pt>
                <c:pt idx="22">
                  <c:v>17.466852150000015</c:v>
                </c:pt>
                <c:pt idx="23">
                  <c:v>19.090836337500015</c:v>
                </c:pt>
                <c:pt idx="24">
                  <c:v>20.786997600000021</c:v>
                </c:pt>
                <c:pt idx="25">
                  <c:v>22.555335937500018</c:v>
                </c:pt>
                <c:pt idx="26">
                  <c:v>24.395851350000022</c:v>
                </c:pt>
                <c:pt idx="27">
                  <c:v>26.308543837500025</c:v>
                </c:pt>
                <c:pt idx="28">
                  <c:v>28.293413400000027</c:v>
                </c:pt>
                <c:pt idx="29">
                  <c:v>30.350460037500028</c:v>
                </c:pt>
                <c:pt idx="30">
                  <c:v>32.479683750000028</c:v>
                </c:pt>
                <c:pt idx="31">
                  <c:v>34.681084537500027</c:v>
                </c:pt>
                <c:pt idx="32">
                  <c:v>36.954662400000032</c:v>
                </c:pt>
                <c:pt idx="33">
                  <c:v>39.300417337500036</c:v>
                </c:pt>
                <c:pt idx="34">
                  <c:v>41.71834935000004</c:v>
                </c:pt>
                <c:pt idx="35">
                  <c:v>44.208458437500042</c:v>
                </c:pt>
                <c:pt idx="36">
                  <c:v>46.770744600000043</c:v>
                </c:pt>
                <c:pt idx="37">
                  <c:v>49.405207837500043</c:v>
                </c:pt>
                <c:pt idx="38">
                  <c:v>52.11184815000005</c:v>
                </c:pt>
                <c:pt idx="39">
                  <c:v>54.890665537500041</c:v>
                </c:pt>
                <c:pt idx="40">
                  <c:v>57.741660000000046</c:v>
                </c:pt>
                <c:pt idx="41">
                  <c:v>60.664831537500049</c:v>
                </c:pt>
                <c:pt idx="42">
                  <c:v>63.660180150000052</c:v>
                </c:pt>
                <c:pt idx="43">
                  <c:v>66.727705837500054</c:v>
                </c:pt>
                <c:pt idx="44">
                  <c:v>69.867408600000061</c:v>
                </c:pt>
                <c:pt idx="45">
                  <c:v>73.079288437500068</c:v>
                </c:pt>
                <c:pt idx="46">
                  <c:v>76.36334535000006</c:v>
                </c:pt>
                <c:pt idx="47">
                  <c:v>79.719579337500065</c:v>
                </c:pt>
                <c:pt idx="48">
                  <c:v>83.147990400000083</c:v>
                </c:pt>
                <c:pt idx="49">
                  <c:v>86.648578537500072</c:v>
                </c:pt>
                <c:pt idx="50">
                  <c:v>90.221343750000074</c:v>
                </c:pt>
                <c:pt idx="51">
                  <c:v>93.866286037500089</c:v>
                </c:pt>
                <c:pt idx="52">
                  <c:v>97.583405400000089</c:v>
                </c:pt>
                <c:pt idx="53">
                  <c:v>101.37270183750009</c:v>
                </c:pt>
                <c:pt idx="54">
                  <c:v>105.2341753500001</c:v>
                </c:pt>
                <c:pt idx="55">
                  <c:v>109.16782593750008</c:v>
                </c:pt>
                <c:pt idx="56">
                  <c:v>113.17365360000011</c:v>
                </c:pt>
                <c:pt idx="57">
                  <c:v>117.25165833750012</c:v>
                </c:pt>
                <c:pt idx="58">
                  <c:v>121.40184015000011</c:v>
                </c:pt>
                <c:pt idx="59">
                  <c:v>125.62419903750012</c:v>
                </c:pt>
                <c:pt idx="60">
                  <c:v>129.91873500000011</c:v>
                </c:pt>
                <c:pt idx="61">
                  <c:v>134.28544803750012</c:v>
                </c:pt>
                <c:pt idx="62">
                  <c:v>138.72433815000011</c:v>
                </c:pt>
                <c:pt idx="63">
                  <c:v>143.23540533750014</c:v>
                </c:pt>
                <c:pt idx="64">
                  <c:v>147.81864960000013</c:v>
                </c:pt>
                <c:pt idx="65">
                  <c:v>152.47407093750016</c:v>
                </c:pt>
                <c:pt idx="66">
                  <c:v>157.20166935000015</c:v>
                </c:pt>
                <c:pt idx="67">
                  <c:v>162.00144483750017</c:v>
                </c:pt>
                <c:pt idx="68">
                  <c:v>166.87339740000016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7-423B-B8E6-3BFF0667C8C7}"/>
            </c:ext>
          </c:extLst>
        </c:ser>
        <c:ser>
          <c:idx val="2"/>
          <c:order val="2"/>
          <c:tx>
            <c:strRef>
              <c:f>'obliczenia dla sfery'!$R$19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sfery'!$O$20:$O$88</c:f>
              <c:numCache>
                <c:formatCode>General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</c:numCache>
            </c:numRef>
          </c:xVal>
          <c:yVal>
            <c:numRef>
              <c:f>'obliczenia dla sfery'!$R$20:$R$88</c:f>
              <c:numCache>
                <c:formatCode>General</c:formatCode>
                <c:ptCount val="69"/>
                <c:pt idx="0">
                  <c:v>210.07343504688009</c:v>
                </c:pt>
                <c:pt idx="1">
                  <c:v>210.1095235843801</c:v>
                </c:pt>
                <c:pt idx="2">
                  <c:v>210.14561212188008</c:v>
                </c:pt>
                <c:pt idx="3">
                  <c:v>210.18170065938008</c:v>
                </c:pt>
                <c:pt idx="4">
                  <c:v>210.21778919688006</c:v>
                </c:pt>
                <c:pt idx="5">
                  <c:v>210.25387773438007</c:v>
                </c:pt>
                <c:pt idx="6">
                  <c:v>210.28996627188008</c:v>
                </c:pt>
                <c:pt idx="7">
                  <c:v>210.32605480938008</c:v>
                </c:pt>
                <c:pt idx="8">
                  <c:v>210.36214334688009</c:v>
                </c:pt>
                <c:pt idx="9">
                  <c:v>210.39823188438007</c:v>
                </c:pt>
                <c:pt idx="10">
                  <c:v>210.4343204218801</c:v>
                </c:pt>
                <c:pt idx="11">
                  <c:v>210.47040895938008</c:v>
                </c:pt>
                <c:pt idx="12">
                  <c:v>210.50649749688009</c:v>
                </c:pt>
                <c:pt idx="13">
                  <c:v>210.54258603438009</c:v>
                </c:pt>
                <c:pt idx="14">
                  <c:v>210.57867457188007</c:v>
                </c:pt>
                <c:pt idx="15">
                  <c:v>210.61476310938008</c:v>
                </c:pt>
                <c:pt idx="16">
                  <c:v>210.65085164688006</c:v>
                </c:pt>
                <c:pt idx="17">
                  <c:v>210.68694018438006</c:v>
                </c:pt>
                <c:pt idx="18">
                  <c:v>210.72302872188007</c:v>
                </c:pt>
                <c:pt idx="19">
                  <c:v>210.75911725938008</c:v>
                </c:pt>
                <c:pt idx="20">
                  <c:v>210.79520579688008</c:v>
                </c:pt>
                <c:pt idx="21">
                  <c:v>210.83129433438009</c:v>
                </c:pt>
                <c:pt idx="22">
                  <c:v>210.8673828718801</c:v>
                </c:pt>
                <c:pt idx="23">
                  <c:v>210.90347140938007</c:v>
                </c:pt>
                <c:pt idx="24">
                  <c:v>210.93955994688008</c:v>
                </c:pt>
                <c:pt idx="25">
                  <c:v>210.97564848438009</c:v>
                </c:pt>
                <c:pt idx="26">
                  <c:v>211.01173702188009</c:v>
                </c:pt>
                <c:pt idx="27">
                  <c:v>211.0478255593801</c:v>
                </c:pt>
                <c:pt idx="28">
                  <c:v>211.08391409688008</c:v>
                </c:pt>
                <c:pt idx="29">
                  <c:v>211.12000263438009</c:v>
                </c:pt>
                <c:pt idx="30">
                  <c:v>211.15609117188009</c:v>
                </c:pt>
                <c:pt idx="31">
                  <c:v>211.1921797093801</c:v>
                </c:pt>
                <c:pt idx="32">
                  <c:v>211.22826824688008</c:v>
                </c:pt>
                <c:pt idx="33">
                  <c:v>211.26435678438008</c:v>
                </c:pt>
                <c:pt idx="34">
                  <c:v>211.30044532188009</c:v>
                </c:pt>
                <c:pt idx="35">
                  <c:v>211.3365338593801</c:v>
                </c:pt>
                <c:pt idx="36">
                  <c:v>211.3726223968801</c:v>
                </c:pt>
                <c:pt idx="37">
                  <c:v>211.40871093438011</c:v>
                </c:pt>
                <c:pt idx="38">
                  <c:v>211.44479947188009</c:v>
                </c:pt>
                <c:pt idx="39">
                  <c:v>211.48088800938007</c:v>
                </c:pt>
                <c:pt idx="40">
                  <c:v>211.5169765468801</c:v>
                </c:pt>
                <c:pt idx="41">
                  <c:v>211.55306508438011</c:v>
                </c:pt>
                <c:pt idx="42">
                  <c:v>211.58915362188009</c:v>
                </c:pt>
                <c:pt idx="43">
                  <c:v>211.62524215938009</c:v>
                </c:pt>
                <c:pt idx="44">
                  <c:v>211.6613306968801</c:v>
                </c:pt>
                <c:pt idx="45">
                  <c:v>211.69741923438011</c:v>
                </c:pt>
                <c:pt idx="46">
                  <c:v>211.73350777188008</c:v>
                </c:pt>
                <c:pt idx="47">
                  <c:v>211.76959630938012</c:v>
                </c:pt>
                <c:pt idx="48">
                  <c:v>211.80568484688013</c:v>
                </c:pt>
                <c:pt idx="49">
                  <c:v>211.84177338438013</c:v>
                </c:pt>
                <c:pt idx="50">
                  <c:v>211.87786192188014</c:v>
                </c:pt>
                <c:pt idx="51">
                  <c:v>211.91395045938015</c:v>
                </c:pt>
                <c:pt idx="52">
                  <c:v>211.95003899688015</c:v>
                </c:pt>
                <c:pt idx="53">
                  <c:v>211.98612753438016</c:v>
                </c:pt>
                <c:pt idx="54">
                  <c:v>212.02221607188014</c:v>
                </c:pt>
                <c:pt idx="55">
                  <c:v>212.05830460938012</c:v>
                </c:pt>
                <c:pt idx="56">
                  <c:v>212.09439314688012</c:v>
                </c:pt>
                <c:pt idx="57">
                  <c:v>212.13048168438016</c:v>
                </c:pt>
                <c:pt idx="58">
                  <c:v>212.16657022188014</c:v>
                </c:pt>
                <c:pt idx="59">
                  <c:v>212.20265875938017</c:v>
                </c:pt>
                <c:pt idx="60">
                  <c:v>212.23874729688018</c:v>
                </c:pt>
                <c:pt idx="61">
                  <c:v>212.27483583438016</c:v>
                </c:pt>
                <c:pt idx="62">
                  <c:v>212.31092437188016</c:v>
                </c:pt>
                <c:pt idx="63">
                  <c:v>212.34701290938017</c:v>
                </c:pt>
                <c:pt idx="64">
                  <c:v>212.38310144688012</c:v>
                </c:pt>
                <c:pt idx="65">
                  <c:v>212.41918998438015</c:v>
                </c:pt>
                <c:pt idx="66">
                  <c:v>212.45527852188013</c:v>
                </c:pt>
                <c:pt idx="67">
                  <c:v>212.49136705938017</c:v>
                </c:pt>
                <c:pt idx="68">
                  <c:v>212.52745559688015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3B-B8E6-3BFF0667C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77759"/>
        <c:axId val="1005822223"/>
      </c:scatterChart>
      <c:valAx>
        <c:axId val="108217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822223"/>
        <c:crosses val="autoZero"/>
        <c:crossBetween val="midCat"/>
      </c:valAx>
      <c:valAx>
        <c:axId val="10058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17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trajektoria punktu na kuli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kuli'!$E$8:$F$8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'obliczenia dla kuli'!$E$9:$F$9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F-4663-B2CA-4B1D00FB146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'obliczenia dla kuli'!$G$20:$G$88</c:f>
              <c:numCache>
                <c:formatCode>General</c:formatCode>
                <c:ptCount val="69"/>
                <c:pt idx="0">
                  <c:v>1.4142135623730949</c:v>
                </c:pt>
                <c:pt idx="1">
                  <c:v>1.4142135623730949</c:v>
                </c:pt>
                <c:pt idx="2">
                  <c:v>1.4229724909445236</c:v>
                </c:pt>
                <c:pt idx="3">
                  <c:v>1.4404903480873807</c:v>
                </c:pt>
                <c:pt idx="4">
                  <c:v>1.4667671338016663</c:v>
                </c:pt>
                <c:pt idx="5">
                  <c:v>1.5018028480873806</c:v>
                </c:pt>
                <c:pt idx="6">
                  <c:v>1.5455974909445236</c:v>
                </c:pt>
                <c:pt idx="7">
                  <c:v>1.598151062373095</c:v>
                </c:pt>
                <c:pt idx="8">
                  <c:v>1.6594635623730949</c:v>
                </c:pt>
                <c:pt idx="9">
                  <c:v>1.7295349909445235</c:v>
                </c:pt>
                <c:pt idx="10">
                  <c:v>1.8083653480873807</c:v>
                </c:pt>
                <c:pt idx="11">
                  <c:v>1.8959546338016664</c:v>
                </c:pt>
                <c:pt idx="12">
                  <c:v>1.9923028480873808</c:v>
                </c:pt>
                <c:pt idx="13">
                  <c:v>2.0974099909445236</c:v>
                </c:pt>
                <c:pt idx="14">
                  <c:v>2.2112760623730949</c:v>
                </c:pt>
                <c:pt idx="15">
                  <c:v>2.3339010623730951</c:v>
                </c:pt>
                <c:pt idx="16">
                  <c:v>2.4652849909445234</c:v>
                </c:pt>
                <c:pt idx="17">
                  <c:v>2.6054278480873805</c:v>
                </c:pt>
                <c:pt idx="18">
                  <c:v>2.7543296338016665</c:v>
                </c:pt>
                <c:pt idx="19">
                  <c:v>2.9119903480873806</c:v>
                </c:pt>
                <c:pt idx="20">
                  <c:v>3.0784099909445235</c:v>
                </c:pt>
                <c:pt idx="21">
                  <c:v>3.2535885623730949</c:v>
                </c:pt>
                <c:pt idx="22">
                  <c:v>3.4375260623730952</c:v>
                </c:pt>
                <c:pt idx="23">
                  <c:v>3.6302224909445235</c:v>
                </c:pt>
                <c:pt idx="24">
                  <c:v>3.8316778480873808</c:v>
                </c:pt>
                <c:pt idx="25">
                  <c:v>4.0418921338016665</c:v>
                </c:pt>
                <c:pt idx="26">
                  <c:v>4.2608653480873802</c:v>
                </c:pt>
                <c:pt idx="27">
                  <c:v>4.4885974909445236</c:v>
                </c:pt>
                <c:pt idx="28">
                  <c:v>4.7250885623730952</c:v>
                </c:pt>
                <c:pt idx="29">
                  <c:v>4.9703385623730956</c:v>
                </c:pt>
                <c:pt idx="30">
                  <c:v>5.224347490944524</c:v>
                </c:pt>
                <c:pt idx="31">
                  <c:v>5.4871153480873813</c:v>
                </c:pt>
                <c:pt idx="32">
                  <c:v>5.7586421338016676</c:v>
                </c:pt>
                <c:pt idx="33">
                  <c:v>6.0389278480873818</c:v>
                </c:pt>
                <c:pt idx="34">
                  <c:v>6.327972490944525</c:v>
                </c:pt>
                <c:pt idx="35">
                  <c:v>6.6257760623730961</c:v>
                </c:pt>
                <c:pt idx="36">
                  <c:v>6.9323385623730971</c:v>
                </c:pt>
                <c:pt idx="37">
                  <c:v>7.2476599909445252</c:v>
                </c:pt>
                <c:pt idx="38">
                  <c:v>7.5717403480873822</c:v>
                </c:pt>
                <c:pt idx="39">
                  <c:v>7.9045796338016681</c:v>
                </c:pt>
                <c:pt idx="40">
                  <c:v>8.2461778480873829</c:v>
                </c:pt>
                <c:pt idx="41">
                  <c:v>8.5965349909445266</c:v>
                </c:pt>
                <c:pt idx="42">
                  <c:v>8.9556510623730965</c:v>
                </c:pt>
                <c:pt idx="43">
                  <c:v>9.323526062373098</c:v>
                </c:pt>
                <c:pt idx="44">
                  <c:v>9.700159990944524</c:v>
                </c:pt>
                <c:pt idx="45">
                  <c:v>10.085552848087382</c:v>
                </c:pt>
                <c:pt idx="46">
                  <c:v>10.479704633801667</c:v>
                </c:pt>
                <c:pt idx="47">
                  <c:v>10.882615348087384</c:v>
                </c:pt>
                <c:pt idx="48">
                  <c:v>11.294284990944526</c:v>
                </c:pt>
                <c:pt idx="49">
                  <c:v>11.714713562373095</c:v>
                </c:pt>
                <c:pt idx="50">
                  <c:v>12.143901062373097</c:v>
                </c:pt>
                <c:pt idx="51">
                  <c:v>12.581847490944526</c:v>
                </c:pt>
                <c:pt idx="52">
                  <c:v>13.028552848087379</c:v>
                </c:pt>
                <c:pt idx="53">
                  <c:v>13.484017133801665</c:v>
                </c:pt>
                <c:pt idx="54">
                  <c:v>13.948240348087378</c:v>
                </c:pt>
                <c:pt idx="55">
                  <c:v>14.421222490944519</c:v>
                </c:pt>
                <c:pt idx="56">
                  <c:v>14.902963562373092</c:v>
                </c:pt>
                <c:pt idx="57">
                  <c:v>15.393463562373089</c:v>
                </c:pt>
                <c:pt idx="58">
                  <c:v>15.892722490944518</c:v>
                </c:pt>
                <c:pt idx="59">
                  <c:v>16.400740348087375</c:v>
                </c:pt>
                <c:pt idx="60">
                  <c:v>16.917517133801663</c:v>
                </c:pt>
                <c:pt idx="61">
                  <c:v>17.443052848087376</c:v>
                </c:pt>
                <c:pt idx="62">
                  <c:v>17.977347490944521</c:v>
                </c:pt>
                <c:pt idx="63">
                  <c:v>18.520401062373093</c:v>
                </c:pt>
                <c:pt idx="64">
                  <c:v>19.072213562373094</c:v>
                </c:pt>
                <c:pt idx="65">
                  <c:v>19.632784990944522</c:v>
                </c:pt>
                <c:pt idx="66">
                  <c:v>20.202115348087379</c:v>
                </c:pt>
                <c:pt idx="67">
                  <c:v>20.780204633801663</c:v>
                </c:pt>
                <c:pt idx="68">
                  <c:v>21.367052848087376</c:v>
                </c:pt>
              </c:numCache>
            </c:numRef>
          </c:xVal>
          <c:yVal>
            <c:numRef>
              <c:f>'obliczenia dla kuli'!$H$20:$H$88</c:f>
              <c:numCache>
                <c:formatCode>General</c:formatCode>
                <c:ptCount val="69"/>
                <c:pt idx="0">
                  <c:v>21.414213562373096</c:v>
                </c:pt>
                <c:pt idx="1">
                  <c:v>21.414213562373096</c:v>
                </c:pt>
                <c:pt idx="2">
                  <c:v>21.405454633801668</c:v>
                </c:pt>
                <c:pt idx="3">
                  <c:v>21.387936776658808</c:v>
                </c:pt>
                <c:pt idx="4">
                  <c:v>21.361659990944524</c:v>
                </c:pt>
                <c:pt idx="5">
                  <c:v>21.326624276658809</c:v>
                </c:pt>
                <c:pt idx="6">
                  <c:v>21.282829633801665</c:v>
                </c:pt>
                <c:pt idx="7">
                  <c:v>21.230276062373093</c:v>
                </c:pt>
                <c:pt idx="8">
                  <c:v>21.168963562373094</c:v>
                </c:pt>
                <c:pt idx="9">
                  <c:v>21.098892133801666</c:v>
                </c:pt>
                <c:pt idx="10">
                  <c:v>21.02006177665881</c:v>
                </c:pt>
                <c:pt idx="11">
                  <c:v>20.932472490944523</c:v>
                </c:pt>
                <c:pt idx="12">
                  <c:v>20.836124276658808</c:v>
                </c:pt>
                <c:pt idx="13">
                  <c:v>20.731017133801668</c:v>
                </c:pt>
                <c:pt idx="14">
                  <c:v>20.617151062373097</c:v>
                </c:pt>
                <c:pt idx="15">
                  <c:v>20.494526062373094</c:v>
                </c:pt>
                <c:pt idx="16">
                  <c:v>20.363142133801666</c:v>
                </c:pt>
                <c:pt idx="17">
                  <c:v>20.222999276658811</c:v>
                </c:pt>
                <c:pt idx="18">
                  <c:v>20.074097490944524</c:v>
                </c:pt>
                <c:pt idx="19">
                  <c:v>19.916436776658809</c:v>
                </c:pt>
                <c:pt idx="20">
                  <c:v>19.750017133801666</c:v>
                </c:pt>
                <c:pt idx="21">
                  <c:v>19.574838562373095</c:v>
                </c:pt>
                <c:pt idx="22">
                  <c:v>19.390901062373096</c:v>
                </c:pt>
                <c:pt idx="23">
                  <c:v>19.198204633801666</c:v>
                </c:pt>
                <c:pt idx="24">
                  <c:v>18.996749276658811</c:v>
                </c:pt>
                <c:pt idx="25">
                  <c:v>18.786534990944524</c:v>
                </c:pt>
                <c:pt idx="26">
                  <c:v>18.56756177665881</c:v>
                </c:pt>
                <c:pt idx="27">
                  <c:v>18.339829633801667</c:v>
                </c:pt>
                <c:pt idx="28">
                  <c:v>18.103338562373096</c:v>
                </c:pt>
                <c:pt idx="29">
                  <c:v>17.858088562373094</c:v>
                </c:pt>
                <c:pt idx="30">
                  <c:v>17.604079633801668</c:v>
                </c:pt>
                <c:pt idx="31">
                  <c:v>17.341311776658809</c:v>
                </c:pt>
                <c:pt idx="32">
                  <c:v>17.069784990944523</c:v>
                </c:pt>
                <c:pt idx="33">
                  <c:v>16.789499276658809</c:v>
                </c:pt>
                <c:pt idx="34">
                  <c:v>16.500454633801667</c:v>
                </c:pt>
                <c:pt idx="35">
                  <c:v>16.202651062373093</c:v>
                </c:pt>
                <c:pt idx="36">
                  <c:v>15.896088562373095</c:v>
                </c:pt>
                <c:pt idx="37">
                  <c:v>15.580767133801665</c:v>
                </c:pt>
                <c:pt idx="38">
                  <c:v>15.256686776658809</c:v>
                </c:pt>
                <c:pt idx="39">
                  <c:v>14.923847490944523</c:v>
                </c:pt>
                <c:pt idx="40">
                  <c:v>14.582249276658807</c:v>
                </c:pt>
                <c:pt idx="41">
                  <c:v>14.231892133801665</c:v>
                </c:pt>
                <c:pt idx="42">
                  <c:v>13.872776062373095</c:v>
                </c:pt>
                <c:pt idx="43">
                  <c:v>13.504901062373094</c:v>
                </c:pt>
                <c:pt idx="44">
                  <c:v>13.128267133801668</c:v>
                </c:pt>
                <c:pt idx="45">
                  <c:v>12.74287427665881</c:v>
                </c:pt>
                <c:pt idx="46">
                  <c:v>12.348722490944525</c:v>
                </c:pt>
                <c:pt idx="47">
                  <c:v>11.945811776658809</c:v>
                </c:pt>
                <c:pt idx="48">
                  <c:v>11.534142133801666</c:v>
                </c:pt>
                <c:pt idx="49">
                  <c:v>11.113713562373096</c:v>
                </c:pt>
                <c:pt idx="50">
                  <c:v>10.684526062373097</c:v>
                </c:pt>
                <c:pt idx="51">
                  <c:v>10.246579633801668</c:v>
                </c:pt>
                <c:pt idx="52">
                  <c:v>9.7998742766588123</c:v>
                </c:pt>
                <c:pt idx="53">
                  <c:v>9.3444099909445271</c:v>
                </c:pt>
                <c:pt idx="54">
                  <c:v>8.8801867766588138</c:v>
                </c:pt>
                <c:pt idx="55">
                  <c:v>8.4072046338016726</c:v>
                </c:pt>
                <c:pt idx="56">
                  <c:v>7.9254635623731016</c:v>
                </c:pt>
                <c:pt idx="57">
                  <c:v>7.4349635623731025</c:v>
                </c:pt>
                <c:pt idx="58">
                  <c:v>6.9357046338016737</c:v>
                </c:pt>
                <c:pt idx="59">
                  <c:v>6.4276867766588168</c:v>
                </c:pt>
                <c:pt idx="60">
                  <c:v>5.910909990944532</c:v>
                </c:pt>
                <c:pt idx="61">
                  <c:v>5.3853742766588191</c:v>
                </c:pt>
                <c:pt idx="62">
                  <c:v>4.8510796338016746</c:v>
                </c:pt>
                <c:pt idx="63">
                  <c:v>4.3080260623731021</c:v>
                </c:pt>
                <c:pt idx="64">
                  <c:v>3.7562135623731017</c:v>
                </c:pt>
                <c:pt idx="65">
                  <c:v>3.1956421338016732</c:v>
                </c:pt>
                <c:pt idx="66">
                  <c:v>2.6263117766588167</c:v>
                </c:pt>
                <c:pt idx="67">
                  <c:v>2.0482224909445321</c:v>
                </c:pt>
                <c:pt idx="68">
                  <c:v>1.4613742766588196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F-4663-B2CA-4B1D00FB146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kuli'!$V$21:$V$61</c:f>
              <c:numCache>
                <c:formatCode>General</c:formatCode>
                <c:ptCount val="41"/>
                <c:pt idx="0">
                  <c:v>3.4142135623730949</c:v>
                </c:pt>
                <c:pt idx="1">
                  <c:v>3.3895902435633705</c:v>
                </c:pt>
                <c:pt idx="2">
                  <c:v>3.3163265949634022</c:v>
                </c:pt>
                <c:pt idx="3">
                  <c:v>3.1962266107498305</c:v>
                </c:pt>
                <c:pt idx="4">
                  <c:v>3.0322475511229898</c:v>
                </c:pt>
                <c:pt idx="5">
                  <c:v>2.8284271247461898</c:v>
                </c:pt>
                <c:pt idx="6">
                  <c:v>2.5897840669580412</c:v>
                </c:pt>
                <c:pt idx="7">
                  <c:v>2.3221945618521884</c:v>
                </c:pt>
                <c:pt idx="8">
                  <c:v>2.0322475511229898</c:v>
                </c:pt>
                <c:pt idx="9">
                  <c:v>1.7270824924535568</c:v>
                </c:pt>
                <c:pt idx="10">
                  <c:v>1.4142135623730951</c:v>
                </c:pt>
                <c:pt idx="11">
                  <c:v>1.1013446322926332</c:v>
                </c:pt>
                <c:pt idx="12">
                  <c:v>0.79617957362320024</c:v>
                </c:pt>
                <c:pt idx="13">
                  <c:v>0.50623256289400154</c:v>
                </c:pt>
                <c:pt idx="14">
                  <c:v>0.23864305778814887</c:v>
                </c:pt>
                <c:pt idx="15">
                  <c:v>0</c:v>
                </c:pt>
                <c:pt idx="16">
                  <c:v>-0.20382042637679976</c:v>
                </c:pt>
                <c:pt idx="17">
                  <c:v>-0.36779948600364065</c:v>
                </c:pt>
                <c:pt idx="18">
                  <c:v>-0.48789947021721214</c:v>
                </c:pt>
                <c:pt idx="19">
                  <c:v>-0.5611631188171804</c:v>
                </c:pt>
                <c:pt idx="20">
                  <c:v>-0.58578643762690508</c:v>
                </c:pt>
                <c:pt idx="21">
                  <c:v>-0.56116311881718062</c:v>
                </c:pt>
                <c:pt idx="22">
                  <c:v>-0.48789947021721236</c:v>
                </c:pt>
                <c:pt idx="23">
                  <c:v>-0.36779948600364087</c:v>
                </c:pt>
                <c:pt idx="24">
                  <c:v>-0.2038204263768002</c:v>
                </c:pt>
                <c:pt idx="25">
                  <c:v>0</c:v>
                </c:pt>
                <c:pt idx="26">
                  <c:v>0.23864305778814843</c:v>
                </c:pt>
                <c:pt idx="27">
                  <c:v>0.50623256289400109</c:v>
                </c:pt>
                <c:pt idx="28">
                  <c:v>0.7961795736231998</c:v>
                </c:pt>
                <c:pt idx="29">
                  <c:v>1.1013446322926328</c:v>
                </c:pt>
                <c:pt idx="30">
                  <c:v>1.4142135623730945</c:v>
                </c:pt>
                <c:pt idx="31">
                  <c:v>1.7270824924535564</c:v>
                </c:pt>
                <c:pt idx="32">
                  <c:v>2.0322475511229894</c:v>
                </c:pt>
                <c:pt idx="33">
                  <c:v>2.3221945618521884</c:v>
                </c:pt>
                <c:pt idx="34">
                  <c:v>2.5897840669580408</c:v>
                </c:pt>
                <c:pt idx="35">
                  <c:v>2.8284271247461898</c:v>
                </c:pt>
                <c:pt idx="36">
                  <c:v>3.0322475511229898</c:v>
                </c:pt>
                <c:pt idx="37">
                  <c:v>3.1962266107498305</c:v>
                </c:pt>
                <c:pt idx="38">
                  <c:v>3.3163265949634022</c:v>
                </c:pt>
                <c:pt idx="39">
                  <c:v>3.3895902435633705</c:v>
                </c:pt>
                <c:pt idx="40">
                  <c:v>3.4142135623730949</c:v>
                </c:pt>
              </c:numCache>
            </c:numRef>
          </c:xVal>
          <c:yVal>
            <c:numRef>
              <c:f>'obliczenia dla kuli'!$W$21:$W$61</c:f>
              <c:numCache>
                <c:formatCode>General</c:formatCode>
                <c:ptCount val="41"/>
                <c:pt idx="0">
                  <c:v>21.414213562373096</c:v>
                </c:pt>
                <c:pt idx="1">
                  <c:v>21.727082492453558</c:v>
                </c:pt>
                <c:pt idx="2">
                  <c:v>22.032247551122989</c:v>
                </c:pt>
                <c:pt idx="3">
                  <c:v>22.322194561852189</c:v>
                </c:pt>
                <c:pt idx="4">
                  <c:v>22.589784066958043</c:v>
                </c:pt>
                <c:pt idx="5">
                  <c:v>22.828427124746192</c:v>
                </c:pt>
                <c:pt idx="6">
                  <c:v>23.032247551122992</c:v>
                </c:pt>
                <c:pt idx="7">
                  <c:v>23.196226610749832</c:v>
                </c:pt>
                <c:pt idx="8">
                  <c:v>23.316326594963403</c:v>
                </c:pt>
                <c:pt idx="9">
                  <c:v>23.389590243563372</c:v>
                </c:pt>
                <c:pt idx="10">
                  <c:v>23.414213562373096</c:v>
                </c:pt>
                <c:pt idx="11">
                  <c:v>23.389590243563372</c:v>
                </c:pt>
                <c:pt idx="12">
                  <c:v>23.316326594963403</c:v>
                </c:pt>
                <c:pt idx="13">
                  <c:v>23.196226610749832</c:v>
                </c:pt>
                <c:pt idx="14">
                  <c:v>23.032247551122992</c:v>
                </c:pt>
                <c:pt idx="15">
                  <c:v>22.828427124746192</c:v>
                </c:pt>
                <c:pt idx="16">
                  <c:v>22.589784066958043</c:v>
                </c:pt>
                <c:pt idx="17">
                  <c:v>22.322194561852189</c:v>
                </c:pt>
                <c:pt idx="18">
                  <c:v>22.032247551122992</c:v>
                </c:pt>
                <c:pt idx="19">
                  <c:v>21.727082492453558</c:v>
                </c:pt>
                <c:pt idx="20">
                  <c:v>21.414213562373096</c:v>
                </c:pt>
                <c:pt idx="21">
                  <c:v>21.101344632292633</c:v>
                </c:pt>
                <c:pt idx="22">
                  <c:v>20.796179573623203</c:v>
                </c:pt>
                <c:pt idx="23">
                  <c:v>20.506232562894002</c:v>
                </c:pt>
                <c:pt idx="24">
                  <c:v>20.238643057788149</c:v>
                </c:pt>
                <c:pt idx="25">
                  <c:v>20</c:v>
                </c:pt>
                <c:pt idx="26">
                  <c:v>19.796179573623203</c:v>
                </c:pt>
                <c:pt idx="27">
                  <c:v>19.632200513996359</c:v>
                </c:pt>
                <c:pt idx="28">
                  <c:v>19.512100529782789</c:v>
                </c:pt>
                <c:pt idx="29">
                  <c:v>19.438836881182819</c:v>
                </c:pt>
                <c:pt idx="30">
                  <c:v>19.414213562373096</c:v>
                </c:pt>
                <c:pt idx="31">
                  <c:v>19.438836881182819</c:v>
                </c:pt>
                <c:pt idx="32">
                  <c:v>19.512100529782789</c:v>
                </c:pt>
                <c:pt idx="33">
                  <c:v>19.632200513996359</c:v>
                </c:pt>
                <c:pt idx="34">
                  <c:v>19.796179573623199</c:v>
                </c:pt>
                <c:pt idx="35">
                  <c:v>20</c:v>
                </c:pt>
                <c:pt idx="36">
                  <c:v>20.238643057788149</c:v>
                </c:pt>
                <c:pt idx="37">
                  <c:v>20.506232562894002</c:v>
                </c:pt>
                <c:pt idx="38">
                  <c:v>20.796179573623199</c:v>
                </c:pt>
                <c:pt idx="39">
                  <c:v>21.101344632292633</c:v>
                </c:pt>
                <c:pt idx="40">
                  <c:v>21.414213562373096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F-4663-B2CA-4B1D00FB146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kuli'!$M$20:$M$88</c:f>
              <c:numCache>
                <c:formatCode>General</c:formatCode>
                <c:ptCount val="69"/>
                <c:pt idx="0">
                  <c:v>1.4142135623730951</c:v>
                </c:pt>
                <c:pt idx="1">
                  <c:v>1.4142135623730951</c:v>
                </c:pt>
                <c:pt idx="2">
                  <c:v>1.4353594073292633</c:v>
                </c:pt>
                <c:pt idx="3">
                  <c:v>1.477649196646444</c:v>
                </c:pt>
                <c:pt idx="4">
                  <c:v>1.5410720027636713</c:v>
                </c:pt>
                <c:pt idx="5">
                  <c:v>1.6255936260669865</c:v>
                </c:pt>
                <c:pt idx="6">
                  <c:v>1.7311352636057309</c:v>
                </c:pt>
                <c:pt idx="7">
                  <c:v>1.8575451833636054</c:v>
                </c:pt>
                <c:pt idx="8">
                  <c:v>2.0045636063756085</c:v>
                </c:pt>
                <c:pt idx="9">
                  <c:v>2.1717811772228504</c:v>
                </c:pt>
                <c:pt idx="10">
                  <c:v>2.3585916646018035</c:v>
                </c:pt>
                <c:pt idx="11">
                  <c:v>2.5641398908221773</c:v>
                </c:pt>
                <c:pt idx="12">
                  <c:v>2.7872663517331606</c:v>
                </c:pt>
                <c:pt idx="13">
                  <c:v>3.0264505607211647</c:v>
                </c:pt>
                <c:pt idx="14">
                  <c:v>3.2797558281717949</c:v>
                </c:pt>
                <c:pt idx="15">
                  <c:v>3.5447789564659109</c:v>
                </c:pt>
                <c:pt idx="16">
                  <c:v>3.8186091614753561</c:v>
                </c:pt>
                <c:pt idx="17">
                  <c:v>4.0978013785103835</c:v>
                </c:pt>
                <c:pt idx="18">
                  <c:v>4.3783699070034725</c:v>
                </c:pt>
                <c:pt idx="19">
                  <c:v>4.655809004010905</c:v>
                </c:pt>
                <c:pt idx="20">
                  <c:v>4.9251474376559043</c:v>
                </c:pt>
                <c:pt idx="21">
                  <c:v>5.1810440203055155</c:v>
                </c:pt>
                <c:pt idx="22">
                  <c:v>5.4179306005568435</c:v>
                </c:pt>
                <c:pt idx="23">
                  <c:v>5.6302077347144852</c:v>
                </c:pt>
                <c:pt idx="24">
                  <c:v>5.8124961159986075</c:v>
                </c:pt>
                <c:pt idx="25">
                  <c:v>5.9599436678874191</c:v>
                </c:pt>
                <c:pt idx="26">
                  <c:v>6.068583907866298</c:v>
                </c:pt>
                <c:pt idx="27">
                  <c:v>6.1357357384278828</c:v>
                </c:pt>
                <c:pt idx="28">
                  <c:v>6.1604283165851914</c:v>
                </c:pt>
                <c:pt idx="29">
                  <c:v>6.1438273371480951</c:v>
                </c:pt>
                <c:pt idx="30">
                  <c:v>6.0896313733066822</c:v>
                </c:pt>
                <c:pt idx="31">
                  <c:v>6.0043995028036123</c:v>
                </c:pt>
                <c:pt idx="32">
                  <c:v>5.8977651912383307</c:v>
                </c:pt>
                <c:pt idx="33">
                  <c:v>5.782487405193355</c:v>
                </c:pt>
                <c:pt idx="34">
                  <c:v>5.6742894556681627</c:v>
                </c:pt>
                <c:pt idx="35">
                  <c:v>5.5914404722609721</c:v>
                </c:pt>
                <c:pt idx="36">
                  <c:v>5.5540449584078786</c:v>
                </c:pt>
                <c:pt idx="37">
                  <c:v>5.5830235891709892</c:v>
                </c:pt>
                <c:pt idx="38">
                  <c:v>5.6987937834112037</c:v>
                </c:pt>
                <c:pt idx="39">
                  <c:v>5.9196913164171789</c:v>
                </c:pt>
                <c:pt idx="40">
                  <c:v>6.2602129663481456</c:v>
                </c:pt>
                <c:pt idx="41">
                  <c:v>6.7292022205950826</c:v>
                </c:pt>
                <c:pt idx="42">
                  <c:v>7.3281412603022158</c:v>
                </c:pt>
                <c:pt idx="43">
                  <c:v>8.0497472143953885</c:v>
                </c:pt>
                <c:pt idx="44">
                  <c:v>8.8770922827166689</c:v>
                </c:pt>
                <c:pt idx="45">
                  <c:v>9.7834684231480527</c:v>
                </c:pt>
                <c:pt idx="46">
                  <c:v>10.73319082983004</c:v>
                </c:pt>
                <c:pt idx="47">
                  <c:v>11.683474871423645</c:v>
                </c:pt>
                <c:pt idx="48">
                  <c:v>12.587425977503742</c:v>
                </c:pt>
                <c:pt idx="49">
                  <c:v>13.398053180347336</c:v>
                </c:pt>
                <c:pt idx="50">
                  <c:v>14.073062614591075</c:v>
                </c:pt>
                <c:pt idx="51">
                  <c:v>14.580022082711263</c:v>
                </c:pt>
                <c:pt idx="52">
                  <c:v>14.901333531708751</c:v>
                </c:pt>
                <c:pt idx="53">
                  <c:v>15.038334341621173</c:v>
                </c:pt>
                <c:pt idx="54">
                  <c:v>15.013800986709771</c:v>
                </c:pt>
                <c:pt idx="55">
                  <c:v>14.872178688483146</c:v>
                </c:pt>
                <c:pt idx="56">
                  <c:v>14.67702961926395</c:v>
                </c:pt>
                <c:pt idx="57">
                  <c:v>14.505487582490526</c:v>
                </c:pt>
                <c:pt idx="58">
                  <c:v>14.439916115961337</c:v>
                </c:pt>
                <c:pt idx="59">
                  <c:v>14.557451844907284</c:v>
                </c:pt>
                <c:pt idx="60">
                  <c:v>14.918611532193877</c:v>
                </c:pt>
                <c:pt idx="61">
                  <c:v>15.55656288803552</c:v>
                </c:pt>
                <c:pt idx="62">
                  <c:v>16.468906326769254</c:v>
                </c:pt>
                <c:pt idx="63">
                  <c:v>17.613791528543057</c:v>
                </c:pt>
                <c:pt idx="64">
                  <c:v>18.911827821441101</c:v>
                </c:pt>
                <c:pt idx="65">
                  <c:v>20.254518408480912</c:v>
                </c:pt>
                <c:pt idx="66">
                  <c:v>21.51890200191124</c:v>
                </c:pt>
                <c:pt idx="67">
                  <c:v>22.586849739862494</c:v>
                </c:pt>
                <c:pt idx="68">
                  <c:v>23.366247535727819</c:v>
                </c:pt>
              </c:numCache>
            </c:numRef>
          </c:xVal>
          <c:yVal>
            <c:numRef>
              <c:f>'obliczenia dla kuli'!$N$20:$N$88</c:f>
              <c:numCache>
                <c:formatCode>General</c:formatCode>
                <c:ptCount val="69"/>
                <c:pt idx="0">
                  <c:v>23.414213562373096</c:v>
                </c:pt>
                <c:pt idx="1">
                  <c:v>23.414213562373096</c:v>
                </c:pt>
                <c:pt idx="2">
                  <c:v>23.405416274509427</c:v>
                </c:pt>
                <c:pt idx="3">
                  <c:v>23.387591551857209</c:v>
                </c:pt>
                <c:pt idx="4">
                  <c:v>23.360279210918289</c:v>
                </c:pt>
                <c:pt idx="5">
                  <c:v>23.322789561219984</c:v>
                </c:pt>
                <c:pt idx="6">
                  <c:v>23.274204971329958</c:v>
                </c:pt>
                <c:pt idx="7">
                  <c:v>23.213383394313439</c:v>
                </c:pt>
                <c:pt idx="8">
                  <c:v>23.138965074968823</c:v>
                </c:pt>
                <c:pt idx="9">
                  <c:v>23.049383946325438</c:v>
                </c:pt>
                <c:pt idx="10">
                  <c:v>22.942885481686126</c:v>
                </c:pt>
                <c:pt idx="11">
                  <c:v>22.817552983204848</c:v>
                </c:pt>
                <c:pt idx="12">
                  <c:v>22.671344434533939</c:v>
                </c:pt>
                <c:pt idx="13">
                  <c:v>22.502142092608668</c:v>
                </c:pt>
                <c:pt idx="14">
                  <c:v>22.307816904601761</c:v>
                </c:pt>
                <c:pt idx="15">
                  <c:v>22.086309566998441</c:v>
                </c:pt>
                <c:pt idx="16">
                  <c:v>21.835729546981963</c:v>
                </c:pt>
                <c:pt idx="17">
                  <c:v>21.554472613114626</c:v>
                </c:pt>
                <c:pt idx="18">
                  <c:v>21.241356327286578</c:v>
                </c:pt>
                <c:pt idx="19">
                  <c:v>20.895771497401963</c:v>
                </c:pt>
                <c:pt idx="20">
                  <c:v>20.517845762412197</c:v>
                </c:pt>
                <c:pt idx="21">
                  <c:v>20.108613287970442</c:v>
                </c:pt>
                <c:pt idx="22">
                  <c:v>19.670182041211998</c:v>
                </c:pt>
                <c:pt idx="23">
                  <c:v>19.205887387371071</c:v>
                </c:pt>
                <c:pt idx="24">
                  <c:v>18.720417972769503</c:v>
                </c:pt>
                <c:pt idx="25">
                  <c:v>18.219897264887308</c:v>
                </c:pt>
                <c:pt idx="26">
                  <c:v>17.711902026155823</c:v>
                </c:pt>
                <c:pt idx="27">
                  <c:v>17.205397796414577</c:v>
                </c:pt>
                <c:pt idx="28">
                  <c:v>16.710571607718315</c:v>
                </c:pt>
                <c:pt idx="29">
                  <c:v>16.238544152522884</c:v>
                </c:pt>
                <c:pt idx="30">
                  <c:v>15.800947968358384</c:v>
                </c:pt>
                <c:pt idx="31">
                  <c:v>15.409365322100735</c:v>
                </c:pt>
                <c:pt idx="32">
                  <c:v>15.074629664938682</c:v>
                </c:pt>
                <c:pt idx="33">
                  <c:v>14.806007834971117</c:v>
                </c:pt>
                <c:pt idx="34">
                  <c:v>14.610296309906051</c:v>
                </c:pt>
                <c:pt idx="35">
                  <c:v>14.490883003602454</c:v>
                </c:pt>
                <c:pt idx="36">
                  <c:v>14.44684505582612</c:v>
                </c:pt>
                <c:pt idx="37">
                  <c:v>14.47217088182782</c:v>
                </c:pt>
                <c:pt idx="38">
                  <c:v>14.555208932484311</c:v>
                </c:pt>
                <c:pt idx="39">
                  <c:v>14.678453180679242</c:v>
                </c:pt>
                <c:pt idx="40">
                  <c:v>14.818773035504423</c:v>
                </c:pt>
                <c:pt idx="41">
                  <c:v>14.948180012227002</c:v>
                </c:pt>
                <c:pt idx="42">
                  <c:v>15.03519244395209</c:v>
                </c:pt>
                <c:pt idx="43">
                  <c:v>15.046811386109393</c:v>
                </c:pt>
                <c:pt idx="44">
                  <c:v>14.951056081450997</c:v>
                </c:pt>
                <c:pt idx="45">
                  <c:v>14.719928904181549</c:v>
                </c:pt>
                <c:pt idx="46">
                  <c:v>14.332593643117232</c:v>
                </c:pt>
                <c:pt idx="47">
                  <c:v>13.778466687950518</c:v>
                </c:pt>
                <c:pt idx="48">
                  <c:v>13.059850621318418</c:v>
                </c:pt>
                <c:pt idx="49">
                  <c:v>12.193698622713441</c:v>
                </c:pt>
                <c:pt idx="50">
                  <c:v>11.212101370214471</c:v>
                </c:pt>
                <c:pt idx="51">
                  <c:v>10.161149540638705</c:v>
                </c:pt>
                <c:pt idx="52">
                  <c:v>9.0979536892312414</c:v>
                </c:pt>
                <c:pt idx="53">
                  <c:v>8.0858004337441365</c:v>
                </c:pt>
                <c:pt idx="54">
                  <c:v>7.187679605206168</c:v>
                </c:pt>
                <c:pt idx="55">
                  <c:v>6.4587081601324225</c:v>
                </c:pt>
                <c:pt idx="56">
                  <c:v>5.9382660751184613</c:v>
                </c:pt>
                <c:pt idx="57">
                  <c:v>5.6428980894755298</c:v>
                </c:pt>
                <c:pt idx="58">
                  <c:v>5.5611670254372365</c:v>
                </c:pt>
                <c:pt idx="59">
                  <c:v>5.6516149410378471</c:v>
                </c:pt>
                <c:pt idx="60">
                  <c:v>5.8447556572919748</c:v>
                </c:pt>
                <c:pt idx="61">
                  <c:v>6.0495697528731256</c:v>
                </c:pt>
                <c:pt idx="62">
                  <c:v>6.164321901710216</c:v>
                </c:pt>
                <c:pt idx="63">
                  <c:v>6.0907372428980029</c:v>
                </c:pt>
                <c:pt idx="64">
                  <c:v>5.7497722934130717</c:v>
                </c:pt>
                <c:pt idx="65">
                  <c:v>5.0965491692767175</c:v>
                </c:pt>
                <c:pt idx="66">
                  <c:v>4.131659878697465</c:v>
                </c:pt>
                <c:pt idx="67">
                  <c:v>2.9061464157458241</c:v>
                </c:pt>
                <c:pt idx="68">
                  <c:v>1.5181246150739509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F-4663-B2CA-4B1D00FB146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kuli'!$E$15</c:f>
              <c:numCache>
                <c:formatCode>General</c:formatCode>
                <c:ptCount val="1"/>
                <c:pt idx="0">
                  <c:v>1.4142135623730949</c:v>
                </c:pt>
              </c:numCache>
            </c:numRef>
          </c:xVal>
          <c:yVal>
            <c:numRef>
              <c:f>'obliczenia dla kuli'!$F$15</c:f>
              <c:numCache>
                <c:formatCode>General</c:formatCode>
                <c:ptCount val="1"/>
                <c:pt idx="0">
                  <c:v>21.414213562373096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F-4663-B2CA-4B1D00FB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10767"/>
        <c:axId val="1080037151"/>
      </c:scatterChart>
      <c:valAx>
        <c:axId val="1073510767"/>
        <c:scaling>
          <c:orientation val="minMax"/>
          <c:max val="2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037151"/>
        <c:crosses val="autoZero"/>
        <c:crossBetween val="midCat"/>
      </c:valAx>
      <c:valAx>
        <c:axId val="10800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35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trajektoria punktu na sferze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sfery'!$E$8:$F$8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'obliczenia dla sfery'!$E$9:$F$9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5-4989-9447-CD5850DC2DD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'obliczenia dla sfery'!$G$20:$G$88</c:f>
              <c:numCache>
                <c:formatCode>General</c:formatCode>
                <c:ptCount val="69"/>
                <c:pt idx="0">
                  <c:v>1.4142135623730949</c:v>
                </c:pt>
                <c:pt idx="1">
                  <c:v>1.4142135623730949</c:v>
                </c:pt>
                <c:pt idx="2">
                  <c:v>1.4215710623730948</c:v>
                </c:pt>
                <c:pt idx="3">
                  <c:v>1.4362860623730949</c:v>
                </c:pt>
                <c:pt idx="4">
                  <c:v>1.458358562373095</c:v>
                </c:pt>
                <c:pt idx="5">
                  <c:v>1.4877885623730949</c:v>
                </c:pt>
                <c:pt idx="6">
                  <c:v>1.5245760623730948</c:v>
                </c:pt>
                <c:pt idx="7">
                  <c:v>1.5687210623730949</c:v>
                </c:pt>
                <c:pt idx="8">
                  <c:v>1.6202235623730949</c:v>
                </c:pt>
                <c:pt idx="9">
                  <c:v>1.6790835623730951</c:v>
                </c:pt>
                <c:pt idx="10">
                  <c:v>1.7453010623730951</c:v>
                </c:pt>
                <c:pt idx="11">
                  <c:v>1.8188760623730951</c:v>
                </c:pt>
                <c:pt idx="12">
                  <c:v>1.8998085623730951</c:v>
                </c:pt>
                <c:pt idx="13">
                  <c:v>1.9880985623730951</c:v>
                </c:pt>
                <c:pt idx="14">
                  <c:v>2.0837460623730952</c:v>
                </c:pt>
                <c:pt idx="15">
                  <c:v>2.1867510623730952</c:v>
                </c:pt>
                <c:pt idx="16">
                  <c:v>2.2971135623730956</c:v>
                </c:pt>
                <c:pt idx="17">
                  <c:v>2.4148335623730954</c:v>
                </c:pt>
                <c:pt idx="18">
                  <c:v>2.5399110623730956</c:v>
                </c:pt>
                <c:pt idx="19">
                  <c:v>2.6723460623730957</c:v>
                </c:pt>
                <c:pt idx="20">
                  <c:v>2.8121385623730957</c:v>
                </c:pt>
                <c:pt idx="21">
                  <c:v>2.959288562373096</c:v>
                </c:pt>
                <c:pt idx="22">
                  <c:v>3.1137960623730958</c:v>
                </c:pt>
                <c:pt idx="23">
                  <c:v>3.275661062373096</c:v>
                </c:pt>
                <c:pt idx="24">
                  <c:v>3.444883562373096</c:v>
                </c:pt>
                <c:pt idx="25">
                  <c:v>3.621463562373096</c:v>
                </c:pt>
                <c:pt idx="26">
                  <c:v>3.8054010623730963</c:v>
                </c:pt>
                <c:pt idx="27">
                  <c:v>3.9966960623730965</c:v>
                </c:pt>
                <c:pt idx="28">
                  <c:v>4.1953485623730966</c:v>
                </c:pt>
                <c:pt idx="29">
                  <c:v>4.4013585623730966</c:v>
                </c:pt>
                <c:pt idx="30">
                  <c:v>4.6147260623730961</c:v>
                </c:pt>
                <c:pt idx="31">
                  <c:v>4.8354510623730969</c:v>
                </c:pt>
                <c:pt idx="32">
                  <c:v>5.063533562373097</c:v>
                </c:pt>
                <c:pt idx="33">
                  <c:v>5.2989735623730976</c:v>
                </c:pt>
                <c:pt idx="34">
                  <c:v>5.5417710623730967</c:v>
                </c:pt>
                <c:pt idx="35">
                  <c:v>5.791926062373097</c:v>
                </c:pt>
                <c:pt idx="36">
                  <c:v>6.0494385623730977</c:v>
                </c:pt>
                <c:pt idx="37">
                  <c:v>6.3143085623730979</c:v>
                </c:pt>
                <c:pt idx="38">
                  <c:v>6.5865360623730984</c:v>
                </c:pt>
                <c:pt idx="39">
                  <c:v>6.8661210623730984</c:v>
                </c:pt>
                <c:pt idx="40">
                  <c:v>7.1530635623730987</c:v>
                </c:pt>
                <c:pt idx="41">
                  <c:v>7.4473635623730994</c:v>
                </c:pt>
                <c:pt idx="42">
                  <c:v>7.7490210623730995</c:v>
                </c:pt>
                <c:pt idx="43">
                  <c:v>8.0580360623730982</c:v>
                </c:pt>
                <c:pt idx="44">
                  <c:v>8.3744085623730982</c:v>
                </c:pt>
                <c:pt idx="45">
                  <c:v>8.6981385623730993</c:v>
                </c:pt>
                <c:pt idx="46">
                  <c:v>9.0292260623730982</c:v>
                </c:pt>
                <c:pt idx="47">
                  <c:v>9.3676710623730983</c:v>
                </c:pt>
                <c:pt idx="48">
                  <c:v>9.7134735623730997</c:v>
                </c:pt>
                <c:pt idx="49">
                  <c:v>10.066633562373099</c:v>
                </c:pt>
                <c:pt idx="50">
                  <c:v>10.427151062373099</c:v>
                </c:pt>
                <c:pt idx="51">
                  <c:v>10.795026062373097</c:v>
                </c:pt>
                <c:pt idx="52">
                  <c:v>11.1702585623731</c:v>
                </c:pt>
                <c:pt idx="53">
                  <c:v>11.5528485623731</c:v>
                </c:pt>
                <c:pt idx="54">
                  <c:v>11.942796062373102</c:v>
                </c:pt>
                <c:pt idx="55">
                  <c:v>12.340101062373101</c:v>
                </c:pt>
                <c:pt idx="56">
                  <c:v>12.744763562373102</c:v>
                </c:pt>
                <c:pt idx="57">
                  <c:v>13.1567835623731</c:v>
                </c:pt>
                <c:pt idx="58">
                  <c:v>13.576161062373099</c:v>
                </c:pt>
                <c:pt idx="59">
                  <c:v>14.0028960623731</c:v>
                </c:pt>
                <c:pt idx="60">
                  <c:v>14.436988562373099</c:v>
                </c:pt>
                <c:pt idx="61">
                  <c:v>14.878438562373098</c:v>
                </c:pt>
                <c:pt idx="62">
                  <c:v>15.327246062373103</c:v>
                </c:pt>
                <c:pt idx="63">
                  <c:v>15.783411062373101</c:v>
                </c:pt>
                <c:pt idx="64">
                  <c:v>16.246933562373105</c:v>
                </c:pt>
                <c:pt idx="65">
                  <c:v>16.717813562373106</c:v>
                </c:pt>
                <c:pt idx="66">
                  <c:v>17.196051062373108</c:v>
                </c:pt>
                <c:pt idx="67">
                  <c:v>17.681646062373108</c:v>
                </c:pt>
                <c:pt idx="68">
                  <c:v>18.174598562373109</c:v>
                </c:pt>
              </c:numCache>
            </c:numRef>
          </c:xVal>
          <c:yVal>
            <c:numRef>
              <c:f>'obliczenia dla sfery'!$H$20:$H$88</c:f>
              <c:numCache>
                <c:formatCode>General</c:formatCode>
                <c:ptCount val="69"/>
                <c:pt idx="0">
                  <c:v>21.414213562373096</c:v>
                </c:pt>
                <c:pt idx="1">
                  <c:v>21.414213562373096</c:v>
                </c:pt>
                <c:pt idx="2">
                  <c:v>21.406856062373095</c:v>
                </c:pt>
                <c:pt idx="3">
                  <c:v>21.392141062373096</c:v>
                </c:pt>
                <c:pt idx="4">
                  <c:v>21.370068562373095</c:v>
                </c:pt>
                <c:pt idx="5">
                  <c:v>21.340638562373094</c:v>
                </c:pt>
                <c:pt idx="6">
                  <c:v>21.303851062373095</c:v>
                </c:pt>
                <c:pt idx="7">
                  <c:v>21.259706062373095</c:v>
                </c:pt>
                <c:pt idx="8">
                  <c:v>21.208203562373097</c:v>
                </c:pt>
                <c:pt idx="9">
                  <c:v>21.149343562373094</c:v>
                </c:pt>
                <c:pt idx="10">
                  <c:v>21.083126062373097</c:v>
                </c:pt>
                <c:pt idx="11">
                  <c:v>21.009551062373095</c:v>
                </c:pt>
                <c:pt idx="12">
                  <c:v>20.928618562373096</c:v>
                </c:pt>
                <c:pt idx="13">
                  <c:v>20.840328562373095</c:v>
                </c:pt>
                <c:pt idx="14">
                  <c:v>20.744681062373093</c:v>
                </c:pt>
                <c:pt idx="15">
                  <c:v>20.641676062373094</c:v>
                </c:pt>
                <c:pt idx="16">
                  <c:v>20.531313562373093</c:v>
                </c:pt>
                <c:pt idx="17">
                  <c:v>20.413593562373094</c:v>
                </c:pt>
                <c:pt idx="18">
                  <c:v>20.288516062373095</c:v>
                </c:pt>
                <c:pt idx="19">
                  <c:v>20.156081062373094</c:v>
                </c:pt>
                <c:pt idx="20">
                  <c:v>20.016288562373095</c:v>
                </c:pt>
                <c:pt idx="21">
                  <c:v>19.869138562373095</c:v>
                </c:pt>
                <c:pt idx="22">
                  <c:v>19.714631062373094</c:v>
                </c:pt>
                <c:pt idx="23">
                  <c:v>19.552766062373095</c:v>
                </c:pt>
                <c:pt idx="24">
                  <c:v>19.383543562373095</c:v>
                </c:pt>
                <c:pt idx="25">
                  <c:v>19.206963562373094</c:v>
                </c:pt>
                <c:pt idx="26">
                  <c:v>19.023026062373095</c:v>
                </c:pt>
                <c:pt idx="27">
                  <c:v>18.831731062373095</c:v>
                </c:pt>
                <c:pt idx="28">
                  <c:v>18.633078562373093</c:v>
                </c:pt>
                <c:pt idx="29">
                  <c:v>18.427068562373094</c:v>
                </c:pt>
                <c:pt idx="30">
                  <c:v>18.213701062373094</c:v>
                </c:pt>
                <c:pt idx="31">
                  <c:v>17.992976062373096</c:v>
                </c:pt>
                <c:pt idx="32">
                  <c:v>17.764893562373093</c:v>
                </c:pt>
                <c:pt idx="33">
                  <c:v>17.529453562373092</c:v>
                </c:pt>
                <c:pt idx="34">
                  <c:v>17.286656062373094</c:v>
                </c:pt>
                <c:pt idx="35">
                  <c:v>17.036501062373095</c:v>
                </c:pt>
                <c:pt idx="36">
                  <c:v>16.778988562373094</c:v>
                </c:pt>
                <c:pt idx="37">
                  <c:v>16.514118562373092</c:v>
                </c:pt>
                <c:pt idx="38">
                  <c:v>16.241891062373092</c:v>
                </c:pt>
                <c:pt idx="39">
                  <c:v>15.962306062373091</c:v>
                </c:pt>
                <c:pt idx="40">
                  <c:v>15.675363562373093</c:v>
                </c:pt>
                <c:pt idx="41">
                  <c:v>15.381063562373093</c:v>
                </c:pt>
                <c:pt idx="42">
                  <c:v>15.079406062373092</c:v>
                </c:pt>
                <c:pt idx="43">
                  <c:v>14.770391062373092</c:v>
                </c:pt>
                <c:pt idx="44">
                  <c:v>14.454018562373092</c:v>
                </c:pt>
                <c:pt idx="45">
                  <c:v>14.130288562373092</c:v>
                </c:pt>
                <c:pt idx="46">
                  <c:v>13.799201062373092</c:v>
                </c:pt>
                <c:pt idx="47">
                  <c:v>13.460756062373093</c:v>
                </c:pt>
                <c:pt idx="48">
                  <c:v>13.114953562373092</c:v>
                </c:pt>
                <c:pt idx="49">
                  <c:v>12.761793562373093</c:v>
                </c:pt>
                <c:pt idx="50">
                  <c:v>12.401276062373093</c:v>
                </c:pt>
                <c:pt idx="51">
                  <c:v>12.033401062373095</c:v>
                </c:pt>
                <c:pt idx="52">
                  <c:v>11.658168562373094</c:v>
                </c:pt>
                <c:pt idx="53">
                  <c:v>11.275578562373093</c:v>
                </c:pt>
                <c:pt idx="54">
                  <c:v>10.885631062373092</c:v>
                </c:pt>
                <c:pt idx="55">
                  <c:v>10.488326062373092</c:v>
                </c:pt>
                <c:pt idx="56">
                  <c:v>10.083663562373092</c:v>
                </c:pt>
                <c:pt idx="57">
                  <c:v>9.6716435623730916</c:v>
                </c:pt>
                <c:pt idx="58">
                  <c:v>9.2522660623730921</c:v>
                </c:pt>
                <c:pt idx="59">
                  <c:v>8.8255310623730931</c:v>
                </c:pt>
                <c:pt idx="60">
                  <c:v>8.3914385623730947</c:v>
                </c:pt>
                <c:pt idx="61">
                  <c:v>7.9499885623730933</c:v>
                </c:pt>
                <c:pt idx="62">
                  <c:v>7.5011810623730923</c:v>
                </c:pt>
                <c:pt idx="63">
                  <c:v>7.0450160623730902</c:v>
                </c:pt>
                <c:pt idx="64">
                  <c:v>6.5814935623730886</c:v>
                </c:pt>
                <c:pt idx="65">
                  <c:v>6.1106135623730875</c:v>
                </c:pt>
                <c:pt idx="66">
                  <c:v>5.632376062373087</c:v>
                </c:pt>
                <c:pt idx="67">
                  <c:v>5.146781062373087</c:v>
                </c:pt>
                <c:pt idx="68">
                  <c:v>4.6538285623730857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5-4989-9447-CD5850DC2D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sfery'!$V$21:$V$61</c:f>
              <c:numCache>
                <c:formatCode>General</c:formatCode>
                <c:ptCount val="41"/>
                <c:pt idx="0">
                  <c:v>3.4142135623730949</c:v>
                </c:pt>
                <c:pt idx="1">
                  <c:v>3.3895902435633705</c:v>
                </c:pt>
                <c:pt idx="2">
                  <c:v>3.3163265949634022</c:v>
                </c:pt>
                <c:pt idx="3">
                  <c:v>3.1962266107498305</c:v>
                </c:pt>
                <c:pt idx="4">
                  <c:v>3.0322475511229898</c:v>
                </c:pt>
                <c:pt idx="5">
                  <c:v>2.8284271247461898</c:v>
                </c:pt>
                <c:pt idx="6">
                  <c:v>2.5897840669580412</c:v>
                </c:pt>
                <c:pt idx="7">
                  <c:v>2.3221945618521884</c:v>
                </c:pt>
                <c:pt idx="8">
                  <c:v>2.0322475511229898</c:v>
                </c:pt>
                <c:pt idx="9">
                  <c:v>1.7270824924535568</c:v>
                </c:pt>
                <c:pt idx="10">
                  <c:v>1.4142135623730951</c:v>
                </c:pt>
                <c:pt idx="11">
                  <c:v>1.1013446322926332</c:v>
                </c:pt>
                <c:pt idx="12">
                  <c:v>0.79617957362320024</c:v>
                </c:pt>
                <c:pt idx="13">
                  <c:v>0.50623256289400154</c:v>
                </c:pt>
                <c:pt idx="14">
                  <c:v>0.23864305778814887</c:v>
                </c:pt>
                <c:pt idx="15">
                  <c:v>0</c:v>
                </c:pt>
                <c:pt idx="16">
                  <c:v>-0.20382042637679976</c:v>
                </c:pt>
                <c:pt idx="17">
                  <c:v>-0.36779948600364065</c:v>
                </c:pt>
                <c:pt idx="18">
                  <c:v>-0.48789947021721214</c:v>
                </c:pt>
                <c:pt idx="19">
                  <c:v>-0.5611631188171804</c:v>
                </c:pt>
                <c:pt idx="20">
                  <c:v>-0.58578643762690508</c:v>
                </c:pt>
                <c:pt idx="21">
                  <c:v>-0.56116311881718062</c:v>
                </c:pt>
                <c:pt idx="22">
                  <c:v>-0.48789947021721236</c:v>
                </c:pt>
                <c:pt idx="23">
                  <c:v>-0.36779948600364087</c:v>
                </c:pt>
                <c:pt idx="24">
                  <c:v>-0.2038204263768002</c:v>
                </c:pt>
                <c:pt idx="25">
                  <c:v>0</c:v>
                </c:pt>
                <c:pt idx="26">
                  <c:v>0.23864305778814843</c:v>
                </c:pt>
                <c:pt idx="27">
                  <c:v>0.50623256289400109</c:v>
                </c:pt>
                <c:pt idx="28">
                  <c:v>0.7961795736231998</c:v>
                </c:pt>
                <c:pt idx="29">
                  <c:v>1.1013446322926328</c:v>
                </c:pt>
                <c:pt idx="30">
                  <c:v>1.4142135623730945</c:v>
                </c:pt>
                <c:pt idx="31">
                  <c:v>1.7270824924535564</c:v>
                </c:pt>
                <c:pt idx="32">
                  <c:v>2.0322475511229894</c:v>
                </c:pt>
                <c:pt idx="33">
                  <c:v>2.3221945618521884</c:v>
                </c:pt>
                <c:pt idx="34">
                  <c:v>2.5897840669580408</c:v>
                </c:pt>
                <c:pt idx="35">
                  <c:v>2.8284271247461898</c:v>
                </c:pt>
                <c:pt idx="36">
                  <c:v>3.0322475511229898</c:v>
                </c:pt>
                <c:pt idx="37">
                  <c:v>3.1962266107498305</c:v>
                </c:pt>
                <c:pt idx="38">
                  <c:v>3.3163265949634022</c:v>
                </c:pt>
                <c:pt idx="39">
                  <c:v>3.3895902435633705</c:v>
                </c:pt>
                <c:pt idx="40">
                  <c:v>3.4142135623730949</c:v>
                </c:pt>
              </c:numCache>
            </c:numRef>
          </c:xVal>
          <c:yVal>
            <c:numRef>
              <c:f>'obliczenia dla sfery'!$W$21:$W$61</c:f>
              <c:numCache>
                <c:formatCode>General</c:formatCode>
                <c:ptCount val="41"/>
                <c:pt idx="0">
                  <c:v>21.414213562373096</c:v>
                </c:pt>
                <c:pt idx="1">
                  <c:v>21.727082492453558</c:v>
                </c:pt>
                <c:pt idx="2">
                  <c:v>22.032247551122989</c:v>
                </c:pt>
                <c:pt idx="3">
                  <c:v>22.322194561852189</c:v>
                </c:pt>
                <c:pt idx="4">
                  <c:v>22.589784066958043</c:v>
                </c:pt>
                <c:pt idx="5">
                  <c:v>22.828427124746192</c:v>
                </c:pt>
                <c:pt idx="6">
                  <c:v>23.032247551122992</c:v>
                </c:pt>
                <c:pt idx="7">
                  <c:v>23.196226610749832</c:v>
                </c:pt>
                <c:pt idx="8">
                  <c:v>23.316326594963403</c:v>
                </c:pt>
                <c:pt idx="9">
                  <c:v>23.389590243563372</c:v>
                </c:pt>
                <c:pt idx="10">
                  <c:v>23.414213562373096</c:v>
                </c:pt>
                <c:pt idx="11">
                  <c:v>23.389590243563372</c:v>
                </c:pt>
                <c:pt idx="12">
                  <c:v>23.316326594963403</c:v>
                </c:pt>
                <c:pt idx="13">
                  <c:v>23.196226610749832</c:v>
                </c:pt>
                <c:pt idx="14">
                  <c:v>23.032247551122992</c:v>
                </c:pt>
                <c:pt idx="15">
                  <c:v>22.828427124746192</c:v>
                </c:pt>
                <c:pt idx="16">
                  <c:v>22.589784066958043</c:v>
                </c:pt>
                <c:pt idx="17">
                  <c:v>22.322194561852189</c:v>
                </c:pt>
                <c:pt idx="18">
                  <c:v>22.032247551122992</c:v>
                </c:pt>
                <c:pt idx="19">
                  <c:v>21.727082492453558</c:v>
                </c:pt>
                <c:pt idx="20">
                  <c:v>21.414213562373096</c:v>
                </c:pt>
                <c:pt idx="21">
                  <c:v>21.101344632292633</c:v>
                </c:pt>
                <c:pt idx="22">
                  <c:v>20.796179573623203</c:v>
                </c:pt>
                <c:pt idx="23">
                  <c:v>20.506232562894002</c:v>
                </c:pt>
                <c:pt idx="24">
                  <c:v>20.238643057788149</c:v>
                </c:pt>
                <c:pt idx="25">
                  <c:v>20</c:v>
                </c:pt>
                <c:pt idx="26">
                  <c:v>19.796179573623203</c:v>
                </c:pt>
                <c:pt idx="27">
                  <c:v>19.632200513996359</c:v>
                </c:pt>
                <c:pt idx="28">
                  <c:v>19.512100529782789</c:v>
                </c:pt>
                <c:pt idx="29">
                  <c:v>19.438836881182819</c:v>
                </c:pt>
                <c:pt idx="30">
                  <c:v>19.414213562373096</c:v>
                </c:pt>
                <c:pt idx="31">
                  <c:v>19.438836881182819</c:v>
                </c:pt>
                <c:pt idx="32">
                  <c:v>19.512100529782789</c:v>
                </c:pt>
                <c:pt idx="33">
                  <c:v>19.632200513996359</c:v>
                </c:pt>
                <c:pt idx="34">
                  <c:v>19.796179573623199</c:v>
                </c:pt>
                <c:pt idx="35">
                  <c:v>20</c:v>
                </c:pt>
                <c:pt idx="36">
                  <c:v>20.238643057788149</c:v>
                </c:pt>
                <c:pt idx="37">
                  <c:v>20.506232562894002</c:v>
                </c:pt>
                <c:pt idx="38">
                  <c:v>20.796179573623199</c:v>
                </c:pt>
                <c:pt idx="39">
                  <c:v>21.101344632292633</c:v>
                </c:pt>
                <c:pt idx="40">
                  <c:v>21.414213562373096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5-4989-9447-CD5850DC2DD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sfery'!$M$20:$M$88</c:f>
              <c:numCache>
                <c:formatCode>General</c:formatCode>
                <c:ptCount val="69"/>
                <c:pt idx="0">
                  <c:v>1.4142135623730951</c:v>
                </c:pt>
                <c:pt idx="1">
                  <c:v>1.4142135623730951</c:v>
                </c:pt>
                <c:pt idx="2">
                  <c:v>1.4319760917203201</c:v>
                </c:pt>
                <c:pt idx="3">
                  <c:v>1.4675000239180589</c:v>
                </c:pt>
                <c:pt idx="4">
                  <c:v>1.520778881970378</c:v>
                </c:pt>
                <c:pt idx="5">
                  <c:v>1.5917923935782867</c:v>
                </c:pt>
                <c:pt idx="6">
                  <c:v>1.6804938391366562</c:v>
                </c:pt>
                <c:pt idx="7">
                  <c:v>1.7867932309171159</c:v>
                </c:pt>
                <c:pt idx="8">
                  <c:v>1.9105364081079999</c:v>
                </c:pt>
                <c:pt idx="9">
                  <c:v>2.0514802071286926</c:v>
                </c:pt>
                <c:pt idx="10">
                  <c:v>2.2092639764543911</c:v>
                </c:pt>
                <c:pt idx="11">
                  <c:v>2.383377856052475</c:v>
                </c:pt>
                <c:pt idx="12">
                  <c:v>2.5731284383556878</c:v>
                </c:pt>
                <c:pt idx="13">
                  <c:v>2.7776026737555437</c:v>
                </c:pt>
                <c:pt idx="14">
                  <c:v>2.9956311797923747</c:v>
                </c:pt>
                <c:pt idx="15">
                  <c:v>3.2257524571715486</c:v>
                </c:pt>
                <c:pt idx="16">
                  <c:v>3.4661799007511558</c:v>
                </c:pt>
                <c:pt idx="17">
                  <c:v>3.7147739075479915</c:v>
                </c:pt>
                <c:pt idx="18">
                  <c:v>3.9690218077400132</c:v>
                </c:pt>
                <c:pt idx="19">
                  <c:v>4.226028751926858</c:v>
                </c:pt>
                <c:pt idx="20">
                  <c:v>4.4825230431013949</c:v>
                </c:pt>
                <c:pt idx="21">
                  <c:v>4.7348796601122745</c:v>
                </c:pt>
                <c:pt idx="22">
                  <c:v>4.9791658268091679</c:v>
                </c:pt>
                <c:pt idx="23">
                  <c:v>5.2112123751613959</c:v>
                </c:pt>
                <c:pt idx="24">
                  <c:v>5.4267142627939755</c:v>
                </c:pt>
                <c:pt idx="25">
                  <c:v>5.6213628643208029</c:v>
                </c:pt>
                <c:pt idx="26">
                  <c:v>5.7910114930242269</c:v>
                </c:pt>
                <c:pt idx="27">
                  <c:v>5.9318739663457061</c:v>
                </c:pt>
                <c:pt idx="28">
                  <c:v>6.0407538662795996</c:v>
                </c:pt>
                <c:pt idx="29">
                  <c:v>6.1152994558462925</c:v>
                </c:pt>
                <c:pt idx="30">
                  <c:v>6.154276030739906</c:v>
                </c:pt>
                <c:pt idx="31">
                  <c:v>6.1578439036203765</c:v>
                </c:pt>
                <c:pt idx="32">
                  <c:v>6.1278264003671303</c:v>
                </c:pt>
                <c:pt idx="33">
                  <c:v>6.0679484373377166</c:v>
                </c:pt>
                <c:pt idx="34">
                  <c:v>5.9840227786959552</c:v>
                </c:pt>
                <c:pt idx="35">
                  <c:v>5.8840583632168517</c:v>
                </c:pt>
                <c:pt idx="36">
                  <c:v>5.7782636379040477</c:v>
                </c:pt>
                <c:pt idx="37">
                  <c:v>5.6789181924431258</c:v>
                </c:pt>
                <c:pt idx="38">
                  <c:v>5.6000887201355329</c:v>
                </c:pt>
                <c:pt idx="39">
                  <c:v>5.5571709624735854</c:v>
                </c:pt>
                <c:pt idx="40">
                  <c:v>5.566248235972628</c:v>
                </c:pt>
                <c:pt idx="41">
                  <c:v>5.6432695973304492</c:v>
                </c:pt>
                <c:pt idx="42">
                  <c:v>5.8030665792154164</c:v>
                </c:pt>
                <c:pt idx="43">
                  <c:v>6.0582462227925671</c:v>
                </c:pt>
                <c:pt idx="44">
                  <c:v>6.418018850033671</c:v>
                </c:pt>
                <c:pt idx="45">
                  <c:v>6.8870401101447651</c:v>
                </c:pt>
                <c:pt idx="46">
                  <c:v>7.4643661839459137</c:v>
                </c:pt>
                <c:pt idx="47">
                  <c:v>8.1426360106177338</c:v>
                </c:pt>
                <c:pt idx="48">
                  <c:v>8.9076020206014377</c:v>
                </c:pt>
                <c:pt idx="49">
                  <c:v>9.7381280096455907</c:v>
                </c:pt>
                <c:pt idx="50">
                  <c:v>10.606756611063425</c:v>
                </c:pt>
                <c:pt idx="51">
                  <c:v>11.480917162901651</c:v>
                </c:pt>
                <c:pt idx="52">
                  <c:v>12.324796712181504</c:v>
                </c:pt>
                <c:pt idx="53">
                  <c:v>13.10183333328601</c:v>
                </c:pt>
                <c:pt idx="54">
                  <c:v>13.777715037663475</c:v>
                </c:pt>
                <c:pt idx="55">
                  <c:v>14.323685125405015</c:v>
                </c:pt>
                <c:pt idx="56">
                  <c:v>14.719874386281647</c:v>
                </c:pt>
                <c:pt idx="57">
                  <c:v>14.958312995626169</c:v>
                </c:pt>
                <c:pt idx="58">
                  <c:v>15.045232756476882</c:v>
                </c:pt>
                <c:pt idx="59">
                  <c:v>15.002266262831732</c:v>
                </c:pt>
                <c:pt idx="60">
                  <c:v>14.86619477124337</c:v>
                </c:pt>
                <c:pt idx="61">
                  <c:v>14.6869984336432</c:v>
                </c:pt>
                <c:pt idx="62">
                  <c:v>14.524122238340262</c:v>
                </c:pt>
                <c:pt idx="63">
                  <c:v>14.441081338856909</c:v>
                </c:pt>
                <c:pt idx="64">
                  <c:v>14.49877335760419</c:v>
                </c:pt>
                <c:pt idx="65">
                  <c:v>14.748115464547944</c:v>
                </c:pt>
                <c:pt idx="66">
                  <c:v>15.222844410272598</c:v>
                </c:pt>
                <c:pt idx="67">
                  <c:v>15.933466575866378</c:v>
                </c:pt>
                <c:pt idx="68">
                  <c:v>16.863380755566229</c:v>
                </c:pt>
              </c:numCache>
            </c:numRef>
          </c:xVal>
          <c:yVal>
            <c:numRef>
              <c:f>'obliczenia dla sfery'!$N$20:$N$88</c:f>
              <c:numCache>
                <c:formatCode>General</c:formatCode>
                <c:ptCount val="69"/>
                <c:pt idx="0">
                  <c:v>23.414213562373096</c:v>
                </c:pt>
                <c:pt idx="1">
                  <c:v>23.414213562373096</c:v>
                </c:pt>
                <c:pt idx="2">
                  <c:v>23.40682899603102</c:v>
                </c:pt>
                <c:pt idx="3">
                  <c:v>23.391897469689916</c:v>
                </c:pt>
                <c:pt idx="4">
                  <c:v>23.369094250977763</c:v>
                </c:pt>
                <c:pt idx="5">
                  <c:v>23.337932532497334</c:v>
                </c:pt>
                <c:pt idx="6">
                  <c:v>23.297764211657462</c:v>
                </c:pt>
                <c:pt idx="7">
                  <c:v>23.247781646777899</c:v>
                </c:pt>
                <c:pt idx="8">
                  <c:v>23.187021000036637</c:v>
                </c:pt>
                <c:pt idx="9">
                  <c:v>23.11436792328437</c:v>
                </c:pt>
                <c:pt idx="10">
                  <c:v>23.028566478925914</c:v>
                </c:pt>
                <c:pt idx="11">
                  <c:v>22.928232308680769</c:v>
                </c:pt>
                <c:pt idx="12">
                  <c:v>22.811871159505724</c:v>
                </c:pt>
                <c:pt idx="13">
                  <c:v>22.677903937183665</c:v>
                </c:pt>
                <c:pt idx="14">
                  <c:v>22.524699470319828</c:v>
                </c:pt>
                <c:pt idx="15">
                  <c:v>22.350616114454169</c:v>
                </c:pt>
                <c:pt idx="16">
                  <c:v>22.154053189199072</c:v>
                </c:pt>
                <c:pt idx="17">
                  <c:v>21.933513000694276</c:v>
                </c:pt>
                <c:pt idx="18">
                  <c:v>21.687673836706217</c:v>
                </c:pt>
                <c:pt idx="19">
                  <c:v>21.415473812940203</c:v>
                </c:pt>
                <c:pt idx="20">
                  <c:v>21.116204780337924</c:v>
                </c:pt>
                <c:pt idx="21">
                  <c:v>20.789614663979965</c:v>
                </c:pt>
                <c:pt idx="22">
                  <c:v>20.43601559362374</c:v>
                </c:pt>
                <c:pt idx="23">
                  <c:v>20.056394015889865</c:v>
                </c:pt>
                <c:pt idx="24">
                  <c:v>19.652517677985152</c:v>
                </c:pt>
                <c:pt idx="25">
                  <c:v>19.22703299358265</c:v>
                </c:pt>
                <c:pt idx="26">
                  <c:v>18.783544919713734</c:v>
                </c:pt>
                <c:pt idx="27">
                  <c:v>18.326670194777737</c:v>
                </c:pt>
                <c:pt idx="28">
                  <c:v>17.862053748042356</c:v>
                </c:pt>
                <c:pt idx="29">
                  <c:v>17.396337455982923</c:v>
                </c:pt>
                <c:pt idx="30">
                  <c:v>16.937070381674186</c:v>
                </c:pt>
                <c:pt idx="31">
                  <c:v>16.492550398297084</c:v>
                </c:pt>
                <c:pt idx="32">
                  <c:v>16.071588877741704</c:v>
                </c:pt>
                <c:pt idx="33">
                  <c:v>15.68319311442076</c:v>
                </c:pt>
                <c:pt idx="34">
                  <c:v>15.33616550371625</c:v>
                </c:pt>
                <c:pt idx="35">
                  <c:v>15.038624279600635</c:v>
                </c:pt>
                <c:pt idx="36">
                  <c:v>14.79745780047733</c:v>
                </c:pt>
                <c:pt idx="37">
                  <c:v>14.617732768870026</c:v>
                </c:pt>
                <c:pt idx="38">
                  <c:v>14.502086004042578</c:v>
                </c:pt>
                <c:pt idx="39">
                  <c:v>14.450138863954525</c:v>
                </c:pt>
                <c:pt idx="40">
                  <c:v>14.457982307424352</c:v>
                </c:pt>
                <c:pt idx="41">
                  <c:v>14.517787844368302</c:v>
                </c:pt>
                <c:pt idx="42">
                  <c:v>14.617603994947538</c:v>
                </c:pt>
                <c:pt idx="43">
                  <c:v>14.74139800267819</c:v>
                </c:pt>
                <c:pt idx="44">
                  <c:v>14.869397056583438</c:v>
                </c:pt>
                <c:pt idx="45">
                  <c:v>14.978770970167226</c:v>
                </c:pt>
                <c:pt idx="46">
                  <c:v>15.044678304593461</c:v>
                </c:pt>
                <c:pt idx="47">
                  <c:v>15.041670077103412</c:v>
                </c:pt>
                <c:pt idx="48">
                  <c:v>14.945410078699705</c:v>
                </c:pt>
                <c:pt idx="49">
                  <c:v>14.734630124743934</c:v>
                </c:pt>
                <c:pt idx="50">
                  <c:v>14.393195199004809</c:v>
                </c:pt>
                <c:pt idx="51">
                  <c:v>13.912111630346706</c:v>
                </c:pt>
                <c:pt idx="52">
                  <c:v>13.291276538177812</c:v>
                </c:pt>
                <c:pt idx="53">
                  <c:v>12.540745025523254</c:v>
                </c:pt>
                <c:pt idx="54">
                  <c:v>11.681289502986479</c:v>
                </c:pt>
                <c:pt idx="55">
                  <c:v>10.744049086142562</c:v>
                </c:pt>
                <c:pt idx="56">
                  <c:v>9.7691206666032038</c:v>
                </c:pt>
                <c:pt idx="57">
                  <c:v>8.8030287449062943</c:v>
                </c:pt>
                <c:pt idx="58">
                  <c:v>7.8951262915377347</c:v>
                </c:pt>
                <c:pt idx="59">
                  <c:v>7.0931167925071135</c:v>
                </c:pt>
                <c:pt idx="60">
                  <c:v>6.4380358823638728</c:v>
                </c:pt>
                <c:pt idx="61">
                  <c:v>5.9591719768705813</c:v>
                </c:pt>
                <c:pt idx="62">
                  <c:v>5.6695173041273641</c:v>
                </c:pt>
                <c:pt idx="63">
                  <c:v>5.562399822962182</c:v>
                </c:pt>
                <c:pt idx="64">
                  <c:v>5.6099299265456111</c:v>
                </c:pt>
                <c:pt idx="65">
                  <c:v>5.7637859345463296</c:v>
                </c:pt>
                <c:pt idx="66">
                  <c:v>5.9586512653939421</c:v>
                </c:pt>
                <c:pt idx="67">
                  <c:v>6.1183100032477586</c:v>
                </c:pt>
                <c:pt idx="68">
                  <c:v>6.1640298281362131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5-4989-9447-CD5850DC2DD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'obliczenia dla sfery'!$E$15</c:f>
              <c:numCache>
                <c:formatCode>General</c:formatCode>
                <c:ptCount val="1"/>
                <c:pt idx="0">
                  <c:v>1.4142135623730949</c:v>
                </c:pt>
              </c:numCache>
            </c:numRef>
          </c:xVal>
          <c:yVal>
            <c:numRef>
              <c:f>'obliczenia dla sfery'!$F$15</c:f>
              <c:numCache>
                <c:formatCode>General</c:formatCode>
                <c:ptCount val="1"/>
                <c:pt idx="0">
                  <c:v>21.414213562373096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E5-4989-9447-CD5850DC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10767"/>
        <c:axId val="1080037151"/>
      </c:scatterChart>
      <c:valAx>
        <c:axId val="1073510767"/>
        <c:scaling>
          <c:orientation val="minMax"/>
          <c:max val="2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037151"/>
        <c:crosses val="autoZero"/>
        <c:crossBetween val="midCat"/>
      </c:valAx>
      <c:valAx>
        <c:axId val="10800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35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cwiczenia!$G$8:$H$8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cwiczenia!$G$9:$H$9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0-4017-B0A2-F10E2B9CD4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cwiczenia!$J$26:$J$94</c:f>
              <c:numCache>
                <c:formatCode>General</c:formatCode>
                <c:ptCount val="69"/>
                <c:pt idx="0">
                  <c:v>3.5355339059327373</c:v>
                </c:pt>
                <c:pt idx="1">
                  <c:v>3.5355339059327373</c:v>
                </c:pt>
                <c:pt idx="2">
                  <c:v>3.5428914059327372</c:v>
                </c:pt>
                <c:pt idx="3">
                  <c:v>3.5576064059327375</c:v>
                </c:pt>
                <c:pt idx="4">
                  <c:v>3.5796789059327372</c:v>
                </c:pt>
                <c:pt idx="5">
                  <c:v>3.6091089059327373</c:v>
                </c:pt>
                <c:pt idx="6">
                  <c:v>3.6458964059327372</c:v>
                </c:pt>
                <c:pt idx="7">
                  <c:v>3.6900414059327376</c:v>
                </c:pt>
                <c:pt idx="8">
                  <c:v>3.7415439059327373</c:v>
                </c:pt>
                <c:pt idx="9">
                  <c:v>3.8004039059327375</c:v>
                </c:pt>
                <c:pt idx="10">
                  <c:v>3.8666214059327375</c:v>
                </c:pt>
                <c:pt idx="11">
                  <c:v>3.9401964059327375</c:v>
                </c:pt>
                <c:pt idx="12">
                  <c:v>4.0211289059327378</c:v>
                </c:pt>
                <c:pt idx="13">
                  <c:v>4.1094189059327375</c:v>
                </c:pt>
                <c:pt idx="14">
                  <c:v>4.2050664059327376</c:v>
                </c:pt>
                <c:pt idx="15">
                  <c:v>4.3080714059327381</c:v>
                </c:pt>
                <c:pt idx="16">
                  <c:v>4.418433905932738</c:v>
                </c:pt>
                <c:pt idx="17">
                  <c:v>4.5361539059327374</c:v>
                </c:pt>
                <c:pt idx="18">
                  <c:v>4.661231405932738</c:v>
                </c:pt>
                <c:pt idx="19">
                  <c:v>4.7936664059327381</c:v>
                </c:pt>
                <c:pt idx="20">
                  <c:v>4.9334589059327385</c:v>
                </c:pt>
                <c:pt idx="21">
                  <c:v>5.0806089059327384</c:v>
                </c:pt>
                <c:pt idx="22">
                  <c:v>5.2351164059327386</c:v>
                </c:pt>
                <c:pt idx="23">
                  <c:v>5.3969814059327383</c:v>
                </c:pt>
                <c:pt idx="24">
                  <c:v>5.5662039059327384</c:v>
                </c:pt>
                <c:pt idx="25">
                  <c:v>5.7427839059327379</c:v>
                </c:pt>
                <c:pt idx="26">
                  <c:v>5.9267214059327387</c:v>
                </c:pt>
                <c:pt idx="27">
                  <c:v>6.1180164059327389</c:v>
                </c:pt>
                <c:pt idx="28">
                  <c:v>6.3166689059327386</c:v>
                </c:pt>
                <c:pt idx="29">
                  <c:v>6.5226789059327395</c:v>
                </c:pt>
                <c:pt idx="30">
                  <c:v>6.736046405932739</c:v>
                </c:pt>
                <c:pt idx="31">
                  <c:v>6.9567714059327397</c:v>
                </c:pt>
                <c:pt idx="32">
                  <c:v>7.184853905932739</c:v>
                </c:pt>
                <c:pt idx="33">
                  <c:v>7.4202939059327395</c:v>
                </c:pt>
                <c:pt idx="34">
                  <c:v>7.6630914059327395</c:v>
                </c:pt>
                <c:pt idx="35">
                  <c:v>7.913246405932739</c:v>
                </c:pt>
                <c:pt idx="36">
                  <c:v>8.1707589059327397</c:v>
                </c:pt>
                <c:pt idx="37">
                  <c:v>8.4356289059327398</c:v>
                </c:pt>
                <c:pt idx="38">
                  <c:v>8.7078564059327412</c:v>
                </c:pt>
                <c:pt idx="39">
                  <c:v>8.9874414059327403</c:v>
                </c:pt>
                <c:pt idx="40">
                  <c:v>9.2743839059327406</c:v>
                </c:pt>
                <c:pt idx="41">
                  <c:v>9.5686839059327422</c:v>
                </c:pt>
                <c:pt idx="42">
                  <c:v>9.8703414059327415</c:v>
                </c:pt>
                <c:pt idx="43">
                  <c:v>10.179356405932742</c:v>
                </c:pt>
                <c:pt idx="44">
                  <c:v>10.495728905932742</c:v>
                </c:pt>
                <c:pt idx="45">
                  <c:v>10.819458905932741</c:v>
                </c:pt>
                <c:pt idx="46">
                  <c:v>11.150546405932742</c:v>
                </c:pt>
                <c:pt idx="47">
                  <c:v>11.488991405932742</c:v>
                </c:pt>
                <c:pt idx="48">
                  <c:v>11.834793905932742</c:v>
                </c:pt>
                <c:pt idx="49">
                  <c:v>12.187953905932741</c:v>
                </c:pt>
                <c:pt idx="50">
                  <c:v>12.548471405932741</c:v>
                </c:pt>
                <c:pt idx="51">
                  <c:v>12.916346405932741</c:v>
                </c:pt>
                <c:pt idx="52">
                  <c:v>13.291578905932742</c:v>
                </c:pt>
                <c:pt idx="53">
                  <c:v>13.674168905932742</c:v>
                </c:pt>
                <c:pt idx="54">
                  <c:v>14.064116405932744</c:v>
                </c:pt>
                <c:pt idx="55">
                  <c:v>14.461421405932743</c:v>
                </c:pt>
                <c:pt idx="56">
                  <c:v>14.866083905932744</c:v>
                </c:pt>
                <c:pt idx="57">
                  <c:v>15.278103905932744</c:v>
                </c:pt>
                <c:pt idx="58">
                  <c:v>15.697481405932743</c:v>
                </c:pt>
                <c:pt idx="59">
                  <c:v>16.124216405932742</c:v>
                </c:pt>
                <c:pt idx="60">
                  <c:v>16.558308905932741</c:v>
                </c:pt>
                <c:pt idx="61">
                  <c:v>16.99975890593274</c:v>
                </c:pt>
                <c:pt idx="62">
                  <c:v>17.448566405932745</c:v>
                </c:pt>
                <c:pt idx="63">
                  <c:v>17.904731405932743</c:v>
                </c:pt>
                <c:pt idx="64">
                  <c:v>18.368253905932747</c:v>
                </c:pt>
                <c:pt idx="65">
                  <c:v>18.839133905932748</c:v>
                </c:pt>
                <c:pt idx="66">
                  <c:v>19.31737140593275</c:v>
                </c:pt>
                <c:pt idx="67">
                  <c:v>19.80296640593275</c:v>
                </c:pt>
                <c:pt idx="68">
                  <c:v>20.295918905932751</c:v>
                </c:pt>
              </c:numCache>
            </c:numRef>
          </c:xVal>
          <c:yVal>
            <c:numRef>
              <c:f>cwiczenia!$K$26:$K$94</c:f>
              <c:numCache>
                <c:formatCode>General</c:formatCode>
                <c:ptCount val="69"/>
                <c:pt idx="0">
                  <c:v>23.535533905932738</c:v>
                </c:pt>
                <c:pt idx="1">
                  <c:v>23.535533905932738</c:v>
                </c:pt>
                <c:pt idx="2">
                  <c:v>23.528176405932737</c:v>
                </c:pt>
                <c:pt idx="3">
                  <c:v>23.513461405932738</c:v>
                </c:pt>
                <c:pt idx="4">
                  <c:v>23.491388905932737</c:v>
                </c:pt>
                <c:pt idx="5">
                  <c:v>23.46195890593274</c:v>
                </c:pt>
                <c:pt idx="6">
                  <c:v>23.425171405932737</c:v>
                </c:pt>
                <c:pt idx="7">
                  <c:v>23.381026405932737</c:v>
                </c:pt>
                <c:pt idx="8">
                  <c:v>23.329523905932739</c:v>
                </c:pt>
                <c:pt idx="9">
                  <c:v>23.270663905932736</c:v>
                </c:pt>
                <c:pt idx="10">
                  <c:v>23.204446405932739</c:v>
                </c:pt>
                <c:pt idx="11">
                  <c:v>23.130871405932737</c:v>
                </c:pt>
                <c:pt idx="12">
                  <c:v>23.049938905932738</c:v>
                </c:pt>
                <c:pt idx="13">
                  <c:v>22.961648905932737</c:v>
                </c:pt>
                <c:pt idx="14">
                  <c:v>22.866001405932739</c:v>
                </c:pt>
                <c:pt idx="15">
                  <c:v>22.762996405932739</c:v>
                </c:pt>
                <c:pt idx="16">
                  <c:v>22.652633905932738</c:v>
                </c:pt>
                <c:pt idx="17">
                  <c:v>22.534913905932736</c:v>
                </c:pt>
                <c:pt idx="18">
                  <c:v>22.409836405932737</c:v>
                </c:pt>
                <c:pt idx="19">
                  <c:v>22.277401405932736</c:v>
                </c:pt>
                <c:pt idx="20">
                  <c:v>22.137608905932737</c:v>
                </c:pt>
                <c:pt idx="21">
                  <c:v>21.990458905932737</c:v>
                </c:pt>
                <c:pt idx="22">
                  <c:v>21.835951405932736</c:v>
                </c:pt>
                <c:pt idx="23">
                  <c:v>21.674086405932737</c:v>
                </c:pt>
                <c:pt idx="24">
                  <c:v>21.504863905932737</c:v>
                </c:pt>
                <c:pt idx="25">
                  <c:v>21.328283905932736</c:v>
                </c:pt>
                <c:pt idx="26">
                  <c:v>21.144346405932737</c:v>
                </c:pt>
                <c:pt idx="27">
                  <c:v>20.953051405932737</c:v>
                </c:pt>
                <c:pt idx="28">
                  <c:v>20.754398905932739</c:v>
                </c:pt>
                <c:pt idx="29">
                  <c:v>20.548388905932736</c:v>
                </c:pt>
                <c:pt idx="30">
                  <c:v>20.335021405932736</c:v>
                </c:pt>
                <c:pt idx="31">
                  <c:v>20.114296405932738</c:v>
                </c:pt>
                <c:pt idx="32">
                  <c:v>19.886213905932735</c:v>
                </c:pt>
                <c:pt idx="33">
                  <c:v>19.650773905932738</c:v>
                </c:pt>
                <c:pt idx="34">
                  <c:v>19.407976405932736</c:v>
                </c:pt>
                <c:pt idx="35">
                  <c:v>19.157821405932737</c:v>
                </c:pt>
                <c:pt idx="36">
                  <c:v>18.900308905932736</c:v>
                </c:pt>
                <c:pt idx="37">
                  <c:v>18.635438905932737</c:v>
                </c:pt>
                <c:pt idx="38">
                  <c:v>18.363211405932734</c:v>
                </c:pt>
                <c:pt idx="39">
                  <c:v>18.083626405932733</c:v>
                </c:pt>
                <c:pt idx="40">
                  <c:v>17.796683905932735</c:v>
                </c:pt>
                <c:pt idx="41">
                  <c:v>17.502383905932735</c:v>
                </c:pt>
                <c:pt idx="42">
                  <c:v>17.200726405932734</c:v>
                </c:pt>
                <c:pt idx="43">
                  <c:v>16.891711405932735</c:v>
                </c:pt>
                <c:pt idx="44">
                  <c:v>16.575338905932735</c:v>
                </c:pt>
                <c:pt idx="45">
                  <c:v>16.251608905932734</c:v>
                </c:pt>
                <c:pt idx="46">
                  <c:v>15.920521405932735</c:v>
                </c:pt>
                <c:pt idx="47">
                  <c:v>15.582076405932735</c:v>
                </c:pt>
                <c:pt idx="48">
                  <c:v>15.236273905932736</c:v>
                </c:pt>
                <c:pt idx="49">
                  <c:v>14.883113905932735</c:v>
                </c:pt>
                <c:pt idx="50">
                  <c:v>14.522596405932736</c:v>
                </c:pt>
                <c:pt idx="51">
                  <c:v>14.154721405932737</c:v>
                </c:pt>
                <c:pt idx="52">
                  <c:v>13.779488905932736</c:v>
                </c:pt>
                <c:pt idx="53">
                  <c:v>13.396898905932735</c:v>
                </c:pt>
                <c:pt idx="54">
                  <c:v>13.006951405932734</c:v>
                </c:pt>
                <c:pt idx="55">
                  <c:v>12.609646405932734</c:v>
                </c:pt>
                <c:pt idx="56">
                  <c:v>12.204983905932734</c:v>
                </c:pt>
                <c:pt idx="57">
                  <c:v>11.792963905932734</c:v>
                </c:pt>
                <c:pt idx="58">
                  <c:v>11.373586405932734</c:v>
                </c:pt>
                <c:pt idx="59">
                  <c:v>10.946851405932735</c:v>
                </c:pt>
                <c:pt idx="60">
                  <c:v>10.512758905932737</c:v>
                </c:pt>
                <c:pt idx="61">
                  <c:v>10.071308905932735</c:v>
                </c:pt>
                <c:pt idx="62">
                  <c:v>9.6225014059327343</c:v>
                </c:pt>
                <c:pt idx="63">
                  <c:v>9.1663364059327321</c:v>
                </c:pt>
                <c:pt idx="64">
                  <c:v>8.7028139059327305</c:v>
                </c:pt>
                <c:pt idx="65">
                  <c:v>8.2319339059327294</c:v>
                </c:pt>
                <c:pt idx="66">
                  <c:v>7.7536964059327289</c:v>
                </c:pt>
                <c:pt idx="67">
                  <c:v>7.2681014059327289</c:v>
                </c:pt>
                <c:pt idx="68">
                  <c:v>6.7751489059327277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0-4017-B0A2-F10E2B9CD4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cwiczenia!$C$101:$C$141</c:f>
              <c:numCache>
                <c:formatCode>General</c:formatCode>
                <c:ptCount val="41"/>
                <c:pt idx="0">
                  <c:v>8.5355339059327378</c:v>
                </c:pt>
                <c:pt idx="1">
                  <c:v>8.473975608908427</c:v>
                </c:pt>
                <c:pt idx="2">
                  <c:v>8.2908164874085042</c:v>
                </c:pt>
                <c:pt idx="3">
                  <c:v>7.9905665268745771</c:v>
                </c:pt>
                <c:pt idx="4">
                  <c:v>7.5806188778074741</c:v>
                </c:pt>
                <c:pt idx="5">
                  <c:v>7.0710678118654755</c:v>
                </c:pt>
                <c:pt idx="6">
                  <c:v>6.4744601673951028</c:v>
                </c:pt>
                <c:pt idx="7">
                  <c:v>5.8054864046304715</c:v>
                </c:pt>
                <c:pt idx="8">
                  <c:v>5.0806188778074741</c:v>
                </c:pt>
                <c:pt idx="9">
                  <c:v>4.3177062311338918</c:v>
                </c:pt>
                <c:pt idx="10">
                  <c:v>3.5355339059327378</c:v>
                </c:pt>
                <c:pt idx="11">
                  <c:v>2.7533615807315832</c:v>
                </c:pt>
                <c:pt idx="12">
                  <c:v>1.9904489340580005</c:v>
                </c:pt>
                <c:pt idx="13">
                  <c:v>1.265581407235004</c:v>
                </c:pt>
                <c:pt idx="14">
                  <c:v>0.59660764447037229</c:v>
                </c:pt>
                <c:pt idx="15">
                  <c:v>0</c:v>
                </c:pt>
                <c:pt idx="16">
                  <c:v>-0.50955106594199906</c:v>
                </c:pt>
                <c:pt idx="17">
                  <c:v>-0.91949871500910207</c:v>
                </c:pt>
                <c:pt idx="18">
                  <c:v>-1.21974867554303</c:v>
                </c:pt>
                <c:pt idx="19">
                  <c:v>-1.4029077970429511</c:v>
                </c:pt>
                <c:pt idx="20">
                  <c:v>-1.4644660940672627</c:v>
                </c:pt>
                <c:pt idx="21">
                  <c:v>-1.402907797042952</c:v>
                </c:pt>
                <c:pt idx="22">
                  <c:v>-1.2197486755430309</c:v>
                </c:pt>
                <c:pt idx="23">
                  <c:v>-0.91949871500910207</c:v>
                </c:pt>
                <c:pt idx="24">
                  <c:v>-0.50955106594200084</c:v>
                </c:pt>
                <c:pt idx="25">
                  <c:v>0</c:v>
                </c:pt>
                <c:pt idx="26">
                  <c:v>0.59660764447037096</c:v>
                </c:pt>
                <c:pt idx="27">
                  <c:v>1.2655814072350027</c:v>
                </c:pt>
                <c:pt idx="28">
                  <c:v>1.9904489340579996</c:v>
                </c:pt>
                <c:pt idx="29">
                  <c:v>2.7533615807315819</c:v>
                </c:pt>
                <c:pt idx="30">
                  <c:v>3.5355339059327364</c:v>
                </c:pt>
                <c:pt idx="31">
                  <c:v>4.317706231133891</c:v>
                </c:pt>
                <c:pt idx="32">
                  <c:v>5.0806188778074732</c:v>
                </c:pt>
                <c:pt idx="33">
                  <c:v>5.8054864046304706</c:v>
                </c:pt>
                <c:pt idx="34">
                  <c:v>6.4744601673951019</c:v>
                </c:pt>
                <c:pt idx="35">
                  <c:v>7.0710678118654737</c:v>
                </c:pt>
                <c:pt idx="36">
                  <c:v>7.5806188778074741</c:v>
                </c:pt>
                <c:pt idx="37">
                  <c:v>7.9905665268745771</c:v>
                </c:pt>
                <c:pt idx="38">
                  <c:v>8.2908164874085042</c:v>
                </c:pt>
                <c:pt idx="39">
                  <c:v>8.4739756089084253</c:v>
                </c:pt>
                <c:pt idx="40">
                  <c:v>8.5355339059327378</c:v>
                </c:pt>
              </c:numCache>
            </c:numRef>
          </c:xVal>
          <c:yVal>
            <c:numRef>
              <c:f>cwiczenia!$D$101:$D$141</c:f>
              <c:numCache>
                <c:formatCode>General</c:formatCode>
                <c:ptCount val="41"/>
                <c:pt idx="0">
                  <c:v>23.535533905932738</c:v>
                </c:pt>
                <c:pt idx="1">
                  <c:v>24.317706231133894</c:v>
                </c:pt>
                <c:pt idx="2">
                  <c:v>25.080618877807474</c:v>
                </c:pt>
                <c:pt idx="3">
                  <c:v>25.805486404630471</c:v>
                </c:pt>
                <c:pt idx="4">
                  <c:v>26.474460167395105</c:v>
                </c:pt>
                <c:pt idx="5">
                  <c:v>27.071067811865476</c:v>
                </c:pt>
                <c:pt idx="6">
                  <c:v>27.580618877807474</c:v>
                </c:pt>
                <c:pt idx="7">
                  <c:v>27.990566526874577</c:v>
                </c:pt>
                <c:pt idx="8">
                  <c:v>28.290816487408506</c:v>
                </c:pt>
                <c:pt idx="9">
                  <c:v>28.473975608908425</c:v>
                </c:pt>
                <c:pt idx="10">
                  <c:v>28.535533905932738</c:v>
                </c:pt>
                <c:pt idx="11">
                  <c:v>28.473975608908425</c:v>
                </c:pt>
                <c:pt idx="12">
                  <c:v>28.290816487408506</c:v>
                </c:pt>
                <c:pt idx="13">
                  <c:v>27.990566526874577</c:v>
                </c:pt>
                <c:pt idx="14">
                  <c:v>27.580618877807474</c:v>
                </c:pt>
                <c:pt idx="15">
                  <c:v>27.071067811865476</c:v>
                </c:pt>
                <c:pt idx="16">
                  <c:v>26.474460167395105</c:v>
                </c:pt>
                <c:pt idx="17">
                  <c:v>25.805486404630471</c:v>
                </c:pt>
                <c:pt idx="18">
                  <c:v>25.080618877807474</c:v>
                </c:pt>
                <c:pt idx="19">
                  <c:v>24.317706231133894</c:v>
                </c:pt>
                <c:pt idx="20">
                  <c:v>23.535533905932738</c:v>
                </c:pt>
                <c:pt idx="21">
                  <c:v>22.753361580731585</c:v>
                </c:pt>
                <c:pt idx="22">
                  <c:v>21.990448934058001</c:v>
                </c:pt>
                <c:pt idx="23">
                  <c:v>21.265581407235004</c:v>
                </c:pt>
                <c:pt idx="24">
                  <c:v>20.596607644470375</c:v>
                </c:pt>
                <c:pt idx="25">
                  <c:v>20</c:v>
                </c:pt>
                <c:pt idx="26">
                  <c:v>19.490448934058001</c:v>
                </c:pt>
                <c:pt idx="27">
                  <c:v>19.080501284990898</c:v>
                </c:pt>
                <c:pt idx="28">
                  <c:v>18.78025132445697</c:v>
                </c:pt>
                <c:pt idx="29">
                  <c:v>18.59709220295705</c:v>
                </c:pt>
                <c:pt idx="30">
                  <c:v>18.535533905932738</c:v>
                </c:pt>
                <c:pt idx="31">
                  <c:v>18.59709220295705</c:v>
                </c:pt>
                <c:pt idx="32">
                  <c:v>18.78025132445697</c:v>
                </c:pt>
                <c:pt idx="33">
                  <c:v>19.080501284990898</c:v>
                </c:pt>
                <c:pt idx="34">
                  <c:v>19.490448934058001</c:v>
                </c:pt>
                <c:pt idx="35">
                  <c:v>20</c:v>
                </c:pt>
                <c:pt idx="36">
                  <c:v>20.596607644470371</c:v>
                </c:pt>
                <c:pt idx="37">
                  <c:v>21.265581407235004</c:v>
                </c:pt>
                <c:pt idx="38">
                  <c:v>21.990448934058001</c:v>
                </c:pt>
                <c:pt idx="39">
                  <c:v>22.753361580731582</c:v>
                </c:pt>
                <c:pt idx="40">
                  <c:v>23.535533905932738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0-4017-B0A2-F10E2B9CD48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cwiczenia!$P$26:$P$94</c:f>
              <c:numCache>
                <c:formatCode>General</c:formatCode>
                <c:ptCount val="69"/>
                <c:pt idx="0">
                  <c:v>3.5355339059327378</c:v>
                </c:pt>
                <c:pt idx="1">
                  <c:v>3.5355339059327378</c:v>
                </c:pt>
                <c:pt idx="2">
                  <c:v>3.5532964747078197</c:v>
                </c:pt>
                <c:pt idx="3">
                  <c:v>3.5888214320164606</c:v>
                </c:pt>
                <c:pt idx="4">
                  <c:v>3.6421077414791245</c:v>
                </c:pt>
                <c:pt idx="5">
                  <c:v>3.7131521588672394</c:v>
                </c:pt>
                <c:pt idx="6">
                  <c:v>3.8019472049259444</c:v>
                </c:pt>
                <c:pt idx="7">
                  <c:v>3.9084784637139931</c:v>
                </c:pt>
                <c:pt idx="8">
                  <c:v>4.0327212086320001</c:v>
                </c:pt>
                <c:pt idx="9">
                  <c:v>4.1746363602343024</c:v>
                </c:pt>
                <c:pt idx="10">
                  <c:v>4.3341657827618443</c:v>
                </c:pt>
                <c:pt idx="11">
                  <c:v>4.5112269302731942</c:v>
                </c:pt>
                <c:pt idx="12">
                  <c:v>4.7057068584629596</c:v>
                </c:pt>
                <c:pt idx="13">
                  <c:v>4.9174556249094854</c:v>
                </c:pt>
                <c:pt idx="14">
                  <c:v>5.1462791087449133</c:v>
                </c:pt>
                <c:pt idx="15">
                  <c:v>5.3919312907341812</c:v>
                </c:pt>
                <c:pt idx="16">
                  <c:v>5.654106046609928</c:v>
                </c:pt>
                <c:pt idx="17">
                  <c:v>5.9324285203367477</c:v>
                </c:pt>
                <c:pt idx="18">
                  <c:v>6.2264461598376197</c:v>
                </c:pt>
                <c:pt idx="19">
                  <c:v>6.535619515633484</c:v>
                </c:pt>
                <c:pt idx="20">
                  <c:v>6.8593129227999281</c:v>
                </c:pt>
                <c:pt idx="21">
                  <c:v>7.1967852085480981</c:v>
                </c:pt>
                <c:pt idx="22">
                  <c:v>7.5471805914342642</c:v>
                </c:pt>
                <c:pt idx="23">
                  <c:v>7.9095199634539171</c:v>
                </c:pt>
                <c:pt idx="24">
                  <c:v>8.2826927727461985</c:v>
                </c:pt>
                <c:pt idx="25">
                  <c:v>8.6654497518778868</c:v>
                </c:pt>
                <c:pt idx="26">
                  <c:v>9.0563967641278698</c:v>
                </c:pt>
                <c:pt idx="27">
                  <c:v>9.4539900671546881</c:v>
                </c:pt>
                <c:pt idx="28">
                  <c:v>9.8565333190611852</c:v>
                </c:pt>
                <c:pt idx="29">
                  <c:v>10.262176675180934</c:v>
                </c:pt>
                <c:pt idx="30">
                  <c:v>10.668918343755951</c:v>
                </c:pt>
                <c:pt idx="31">
                  <c:v>11.074608983754388</c:v>
                </c:pt>
                <c:pt idx="32">
                  <c:v>11.476959336940203</c:v>
                </c:pt>
                <c:pt idx="33">
                  <c:v>11.873551487366218</c:v>
                </c:pt>
                <c:pt idx="34">
                  <c:v>12.261854133009079</c:v>
                </c:pt>
                <c:pt idx="35">
                  <c:v>12.63924223450136</c:v>
                </c:pt>
                <c:pt idx="36">
                  <c:v>13.003021372990535</c:v>
                </c:pt>
                <c:pt idx="37">
                  <c:v>13.350457101213955</c:v>
                </c:pt>
                <c:pt idx="38">
                  <c:v>13.678809507130069</c:v>
                </c:pt>
                <c:pt idx="39">
                  <c:v>13.985373126232886</c:v>
                </c:pt>
                <c:pt idx="40">
                  <c:v>14.267522235568892</c:v>
                </c:pt>
                <c:pt idx="41">
                  <c:v>14.522761438372733</c:v>
                </c:pt>
                <c:pt idx="42">
                  <c:v>14.748781302485853</c:v>
                </c:pt>
                <c:pt idx="43">
                  <c:v>14.943518648239099</c:v>
                </c:pt>
                <c:pt idx="44">
                  <c:v>15.105220892895627</c:v>
                </c:pt>
                <c:pt idx="45">
                  <c:v>15.232513650545627</c:v>
                </c:pt>
                <c:pt idx="46">
                  <c:v>15.324470560996598</c:v>
                </c:pt>
                <c:pt idx="47">
                  <c:v>15.380684082323974</c:v>
                </c:pt>
                <c:pt idx="48">
                  <c:v>15.401335734209121</c:v>
                </c:pt>
                <c:pt idx="49">
                  <c:v>15.387264029234075</c:v>
                </c:pt>
                <c:pt idx="50">
                  <c:v>15.340028084605624</c:v>
                </c:pt>
                <c:pt idx="51">
                  <c:v>15.261964676502114</c:v>
                </c:pt>
                <c:pt idx="52">
                  <c:v>15.156236293986181</c:v>
                </c:pt>
                <c:pt idx="53">
                  <c:v>15.026867581187165</c:v>
                </c:pt>
                <c:pt idx="54">
                  <c:v>14.878767438412771</c:v>
                </c:pt>
                <c:pt idx="55">
                  <c:v>14.717733999132772</c:v>
                </c:pt>
                <c:pt idx="56">
                  <c:v>14.550439725107195</c:v>
                </c:pt>
                <c:pt idx="57">
                  <c:v>14.384393981142987</c:v>
                </c:pt>
                <c:pt idx="58">
                  <c:v>14.227880678420981</c:v>
                </c:pt>
                <c:pt idx="59">
                  <c:v>14.089868924224515</c:v>
                </c:pt>
                <c:pt idx="60">
                  <c:v>13.979895097410303</c:v>
                </c:pt>
                <c:pt idx="61">
                  <c:v>13.907915391357339</c:v>
                </c:pt>
                <c:pt idx="62">
                  <c:v>13.884128633750585</c:v>
                </c:pt>
                <c:pt idx="63">
                  <c:v>13.918770104756891</c:v>
                </c:pt>
                <c:pt idx="64">
                  <c:v>14.021878125225481</c:v>
                </c:pt>
                <c:pt idx="65">
                  <c:v>14.203036360692311</c:v>
                </c:pt>
                <c:pt idx="66">
                  <c:v>14.471096063348424</c:v>
                </c:pt>
                <c:pt idx="67">
                  <c:v>14.833883822100587</c:v>
                </c:pt>
                <c:pt idx="68">
                  <c:v>15.297901770435031</c:v>
                </c:pt>
              </c:numCache>
            </c:numRef>
          </c:xVal>
          <c:yVal>
            <c:numRef>
              <c:f>cwiczenia!$Q$26:$Q$94</c:f>
              <c:numCache>
                <c:formatCode>General</c:formatCode>
                <c:ptCount val="69"/>
                <c:pt idx="0">
                  <c:v>28.535533905932738</c:v>
                </c:pt>
                <c:pt idx="1">
                  <c:v>28.535533905932738</c:v>
                </c:pt>
                <c:pt idx="2">
                  <c:v>28.528165579375393</c:v>
                </c:pt>
                <c:pt idx="3">
                  <c:v>28.513363967197968</c:v>
                </c:pt>
                <c:pt idx="4">
                  <c:v>28.490999154791375</c:v>
                </c:pt>
                <c:pt idx="5">
                  <c:v>28.460876288878652</c:v>
                </c:pt>
                <c:pt idx="6">
                  <c:v>28.422735627444411</c:v>
                </c:pt>
                <c:pt idx="7">
                  <c:v>28.376252652239089</c:v>
                </c:pt>
                <c:pt idx="8">
                  <c:v>28.321038283192689</c:v>
                </c:pt>
                <c:pt idx="9">
                  <c:v>28.256639243832776</c:v>
                </c:pt>
                <c:pt idx="10">
                  <c:v>28.182538636465985</c:v>
                </c:pt>
                <c:pt idx="11">
                  <c:v>28.098156795385556</c:v>
                </c:pt>
                <c:pt idx="12">
                  <c:v>28.002852495620076</c:v>
                </c:pt>
                <c:pt idx="13">
                  <c:v>27.895924603619815</c:v>
                </c:pt>
                <c:pt idx="14">
                  <c:v>27.776614264636322</c:v>
                </c:pt>
                <c:pt idx="15">
                  <c:v>27.64410772919901</c:v>
                </c:pt>
                <c:pt idx="16">
                  <c:v>27.497539927802951</c:v>
                </c:pt>
                <c:pt idx="17">
                  <c:v>27.335998908426539</c:v>
                </c:pt>
                <c:pt idx="18">
                  <c:v>27.158531255484398</c:v>
                </c:pt>
                <c:pt idx="19">
                  <c:v>26.964148610935787</c:v>
                </c:pt>
                <c:pt idx="20">
                  <c:v>26.751835418114005</c:v>
                </c:pt>
                <c:pt idx="21">
                  <c:v>26.520558005980018</c:v>
                </c:pt>
                <c:pt idx="22">
                  <c:v>26.269275125459785</c:v>
                </c:pt>
                <c:pt idx="23">
                  <c:v>25.996950039795063</c:v>
                </c:pt>
                <c:pt idx="24">
                  <c:v>25.702564256896171</c:v>
                </c:pt>
                <c:pt idx="25">
                  <c:v>25.385132972997681</c:v>
                </c:pt>
                <c:pt idx="26">
                  <c:v>25.043722272953787</c:v>
                </c:pt>
                <c:pt idx="27">
                  <c:v>24.677468102763722</c:v>
                </c:pt>
                <c:pt idx="28">
                  <c:v>24.285596993928767</c:v>
                </c:pt>
                <c:pt idx="29">
                  <c:v>23.86744847662257</c:v>
                </c:pt>
                <c:pt idx="30">
                  <c:v>23.422499069120388</c:v>
                </c:pt>
                <c:pt idx="31">
                  <c:v>22.950387674330134</c:v>
                </c:pt>
                <c:pt idx="32">
                  <c:v>22.450942150623824</c:v>
                </c:pt>
                <c:pt idx="33">
                  <c:v>21.92420675372157</c:v>
                </c:pt>
                <c:pt idx="34">
                  <c:v>21.370470069630379</c:v>
                </c:pt>
                <c:pt idx="35">
                  <c:v>20.790292976390244</c:v>
                </c:pt>
                <c:pt idx="36">
                  <c:v>20.184536085782351</c:v>
                </c:pt>
                <c:pt idx="37">
                  <c:v>19.554386026755683</c:v>
                </c:pt>
                <c:pt idx="38">
                  <c:v>18.901379842109254</c:v>
                </c:pt>
                <c:pt idx="39">
                  <c:v>18.227426681376222</c:v>
                </c:pt>
                <c:pt idx="40">
                  <c:v>17.534825888835094</c:v>
                </c:pt>
                <c:pt idx="41">
                  <c:v>16.826280509569944</c:v>
                </c:pt>
                <c:pt idx="42">
                  <c:v>16.104905172464942</c:v>
                </c:pt>
                <c:pt idx="43">
                  <c:v>15.374227261375545</c:v>
                </c:pt>
                <c:pt idx="44">
                  <c:v>14.638180259325557</c:v>
                </c:pt>
                <c:pt idx="45">
                  <c:v>13.9010881506426</c:v>
                </c:pt>
                <c:pt idx="46">
                  <c:v>13.167639797912791</c:v>
                </c:pt>
                <c:pt idx="47">
                  <c:v>12.442852280050218</c:v>
                </c:pt>
                <c:pt idx="48">
                  <c:v>11.732022290087354</c:v>
                </c:pt>
                <c:pt idx="49">
                  <c:v>11.040664851626145</c:v>
                </c:pt>
                <c:pt idx="50">
                  <c:v>10.374438825782626</c:v>
                </c:pt>
                <c:pt idx="51">
                  <c:v>9.7390589495428515</c:v>
                </c:pt>
                <c:pt idx="52">
                  <c:v>9.1401944741060888</c:v>
                </c:pt>
                <c:pt idx="53">
                  <c:v>8.5833548587711306</c:v>
                </c:pt>
                <c:pt idx="54">
                  <c:v>8.0737634209397413</c:v>
                </c:pt>
                <c:pt idx="55">
                  <c:v>7.6162203421397523</c:v>
                </c:pt>
                <c:pt idx="56">
                  <c:v>7.2149569770363611</c:v>
                </c:pt>
                <c:pt idx="57">
                  <c:v>6.8734839974126993</c:v>
                </c:pt>
                <c:pt idx="58">
                  <c:v>6.5944365127302937</c:v>
                </c:pt>
                <c:pt idx="59">
                  <c:v>6.3794199260233331</c:v>
                </c:pt>
                <c:pt idx="60">
                  <c:v>6.2288608875363103</c:v>
                </c:pt>
                <c:pt idx="61">
                  <c:v>6.1418682738098846</c:v>
                </c:pt>
                <c:pt idx="62">
                  <c:v>6.1161096183195642</c:v>
                </c:pt>
                <c:pt idx="63">
                  <c:v>6.1477088195073195</c:v>
                </c:pt>
                <c:pt idx="64">
                  <c:v>6.2311712187950246</c:v>
                </c:pt>
                <c:pt idx="65">
                  <c:v>6.3593422390134329</c:v>
                </c:pt>
                <c:pt idx="66">
                  <c:v>6.5234056663678146</c:v>
                </c:pt>
                <c:pt idx="67">
                  <c:v>6.7129273115660366</c:v>
                </c:pt>
                <c:pt idx="68">
                  <c:v>6.9159491661283772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50-4017-B0A2-F10E2B9CD48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cwiczenia!$F$15:$F$16</c:f>
              <c:numCache>
                <c:formatCode>General</c:formatCode>
                <c:ptCount val="2"/>
                <c:pt idx="0">
                  <c:v>3.5355339059327373</c:v>
                </c:pt>
                <c:pt idx="1">
                  <c:v>3.5355339059327378</c:v>
                </c:pt>
              </c:numCache>
            </c:numRef>
          </c:xVal>
          <c:yVal>
            <c:numRef>
              <c:f>cwiczenia!$G$15:$G$16</c:f>
              <c:numCache>
                <c:formatCode>General</c:formatCode>
                <c:ptCount val="2"/>
                <c:pt idx="0">
                  <c:v>23.535533905932738</c:v>
                </c:pt>
                <c:pt idx="1">
                  <c:v>28.535533905932738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50-4017-B0A2-F10E2B9C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10767"/>
        <c:axId val="1080037151"/>
      </c:scatterChart>
      <c:valAx>
        <c:axId val="1073510767"/>
        <c:scaling>
          <c:orientation val="minMax"/>
          <c:max val="2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037151"/>
        <c:crosses val="autoZero"/>
        <c:crossBetween val="midCat"/>
      </c:valAx>
      <c:valAx>
        <c:axId val="10800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35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cwiczenia!$S$25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cwiczenia!$R$26:$R$94</c:f>
              <c:numCache>
                <c:formatCode>General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</c:numCache>
            </c:numRef>
          </c:xVal>
          <c:yVal>
            <c:numRef>
              <c:f>cwiczenia!$S$26:$S$94</c:f>
              <c:numCache>
                <c:formatCode>General</c:formatCode>
                <c:ptCount val="69"/>
                <c:pt idx="0">
                  <c:v>230.88358761720016</c:v>
                </c:pt>
                <c:pt idx="1">
                  <c:v>230.88358761720016</c:v>
                </c:pt>
                <c:pt idx="2">
                  <c:v>230.81141054220015</c:v>
                </c:pt>
                <c:pt idx="3">
                  <c:v>230.66705639220018</c:v>
                </c:pt>
                <c:pt idx="4">
                  <c:v>230.45052516720017</c:v>
                </c:pt>
                <c:pt idx="5">
                  <c:v>230.16181686720017</c:v>
                </c:pt>
                <c:pt idx="6">
                  <c:v>229.80093149220016</c:v>
                </c:pt>
                <c:pt idx="7">
                  <c:v>229.36786904220017</c:v>
                </c:pt>
                <c:pt idx="8">
                  <c:v>228.86262951720019</c:v>
                </c:pt>
                <c:pt idx="9">
                  <c:v>228.28521291720014</c:v>
                </c:pt>
                <c:pt idx="10">
                  <c:v>227.63561924220019</c:v>
                </c:pt>
                <c:pt idx="11">
                  <c:v>226.91384849220017</c:v>
                </c:pt>
                <c:pt idx="12">
                  <c:v>226.11990066720017</c:v>
                </c:pt>
                <c:pt idx="13">
                  <c:v>225.25377576720015</c:v>
                </c:pt>
                <c:pt idx="14">
                  <c:v>224.31547379220018</c:v>
                </c:pt>
                <c:pt idx="15">
                  <c:v>223.30499474220019</c:v>
                </c:pt>
                <c:pt idx="16">
                  <c:v>222.22233861720017</c:v>
                </c:pt>
                <c:pt idx="17">
                  <c:v>221.06750541720015</c:v>
                </c:pt>
                <c:pt idx="18">
                  <c:v>219.84049514220015</c:v>
                </c:pt>
                <c:pt idx="19">
                  <c:v>218.54130779220014</c:v>
                </c:pt>
                <c:pt idx="20">
                  <c:v>217.16994336720015</c:v>
                </c:pt>
                <c:pt idx="21">
                  <c:v>215.72640186720017</c:v>
                </c:pt>
                <c:pt idx="22">
                  <c:v>214.21068329220014</c:v>
                </c:pt>
                <c:pt idx="23">
                  <c:v>212.62278764220017</c:v>
                </c:pt>
                <c:pt idx="24">
                  <c:v>210.96271491720017</c:v>
                </c:pt>
                <c:pt idx="25">
                  <c:v>209.23046511720014</c:v>
                </c:pt>
                <c:pt idx="26">
                  <c:v>207.42603824220015</c:v>
                </c:pt>
                <c:pt idx="27">
                  <c:v>205.54943429220015</c:v>
                </c:pt>
                <c:pt idx="28">
                  <c:v>203.60065326720019</c:v>
                </c:pt>
                <c:pt idx="29">
                  <c:v>201.57969516720016</c:v>
                </c:pt>
                <c:pt idx="30">
                  <c:v>199.48655999220014</c:v>
                </c:pt>
                <c:pt idx="31">
                  <c:v>197.32124774220017</c:v>
                </c:pt>
                <c:pt idx="32">
                  <c:v>195.08375841720013</c:v>
                </c:pt>
                <c:pt idx="33">
                  <c:v>192.77409201720016</c:v>
                </c:pt>
                <c:pt idx="34">
                  <c:v>190.39224854220015</c:v>
                </c:pt>
                <c:pt idx="35">
                  <c:v>187.93822799220015</c:v>
                </c:pt>
                <c:pt idx="36">
                  <c:v>185.41203036720015</c:v>
                </c:pt>
                <c:pt idx="37">
                  <c:v>182.81365566720015</c:v>
                </c:pt>
                <c:pt idx="38">
                  <c:v>180.14310389220014</c:v>
                </c:pt>
                <c:pt idx="39">
                  <c:v>177.40037504220012</c:v>
                </c:pt>
                <c:pt idx="40">
                  <c:v>174.58546911720015</c:v>
                </c:pt>
                <c:pt idx="41">
                  <c:v>171.69838611720013</c:v>
                </c:pt>
                <c:pt idx="42">
                  <c:v>168.73912604220013</c:v>
                </c:pt>
                <c:pt idx="43">
                  <c:v>165.70768889220014</c:v>
                </c:pt>
                <c:pt idx="44">
                  <c:v>162.60407466720014</c:v>
                </c:pt>
                <c:pt idx="45">
                  <c:v>159.42828336720012</c:v>
                </c:pt>
                <c:pt idx="46">
                  <c:v>156.18031499220015</c:v>
                </c:pt>
                <c:pt idx="47">
                  <c:v>152.86016954220014</c:v>
                </c:pt>
                <c:pt idx="48">
                  <c:v>149.46784701720014</c:v>
                </c:pt>
                <c:pt idx="49">
                  <c:v>146.00334741720013</c:v>
                </c:pt>
                <c:pt idx="50">
                  <c:v>142.46667074220017</c:v>
                </c:pt>
                <c:pt idx="51">
                  <c:v>138.85781699220016</c:v>
                </c:pt>
                <c:pt idx="52">
                  <c:v>135.17678616720013</c:v>
                </c:pt>
                <c:pt idx="53">
                  <c:v>131.42357826720013</c:v>
                </c:pt>
                <c:pt idx="54">
                  <c:v>127.59819329220012</c:v>
                </c:pt>
                <c:pt idx="55">
                  <c:v>123.70063124220013</c:v>
                </c:pt>
                <c:pt idx="56">
                  <c:v>119.73089211720013</c:v>
                </c:pt>
                <c:pt idx="57">
                  <c:v>115.68897591720012</c:v>
                </c:pt>
                <c:pt idx="58">
                  <c:v>111.57488264220012</c:v>
                </c:pt>
                <c:pt idx="59">
                  <c:v>107.38861229220014</c:v>
                </c:pt>
                <c:pt idx="60">
                  <c:v>103.13016486720015</c:v>
                </c:pt>
                <c:pt idx="61">
                  <c:v>98.799540367200137</c:v>
                </c:pt>
                <c:pt idx="62">
                  <c:v>94.396738792200125</c:v>
                </c:pt>
                <c:pt idx="63">
                  <c:v>89.921760142200114</c:v>
                </c:pt>
                <c:pt idx="64">
                  <c:v>85.374604417200089</c:v>
                </c:pt>
                <c:pt idx="65">
                  <c:v>80.75527161720008</c:v>
                </c:pt>
                <c:pt idx="66">
                  <c:v>76.063761742200072</c:v>
                </c:pt>
                <c:pt idx="67">
                  <c:v>71.300074792200078</c:v>
                </c:pt>
                <c:pt idx="68">
                  <c:v>66.464210767200058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6-46D0-A1D9-2D653A79846B}"/>
            </c:ext>
          </c:extLst>
        </c:ser>
        <c:ser>
          <c:idx val="1"/>
          <c:order val="1"/>
          <c:tx>
            <c:strRef>
              <c:f>cwiczenia!$T$25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cwiczenia!$R$26:$R$94</c:f>
              <c:numCache>
                <c:formatCode>General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</c:numCache>
            </c:numRef>
          </c:xVal>
          <c:yVal>
            <c:numRef>
              <c:f>cwiczenia!$T$26:$T$94</c:f>
              <c:numCache>
                <c:formatCode>General</c:formatCode>
                <c:ptCount val="69"/>
                <c:pt idx="0">
                  <c:v>0</c:v>
                </c:pt>
                <c:pt idx="1">
                  <c:v>3.6088537500000004E-2</c:v>
                </c:pt>
                <c:pt idx="2">
                  <c:v>0.14435415000000001</c:v>
                </c:pt>
                <c:pt idx="3">
                  <c:v>0.32479683750000005</c:v>
                </c:pt>
                <c:pt idx="4">
                  <c:v>0.57741660000000006</c:v>
                </c:pt>
                <c:pt idx="5">
                  <c:v>0.90221343750000016</c:v>
                </c:pt>
                <c:pt idx="6">
                  <c:v>1.2991873500000004</c:v>
                </c:pt>
                <c:pt idx="7">
                  <c:v>1.7683383375000006</c:v>
                </c:pt>
                <c:pt idx="8">
                  <c:v>2.3096664000000011</c:v>
                </c:pt>
                <c:pt idx="9">
                  <c:v>2.9231715375000014</c:v>
                </c:pt>
                <c:pt idx="10">
                  <c:v>3.6088537500000015</c:v>
                </c:pt>
                <c:pt idx="11">
                  <c:v>4.3667130375000021</c:v>
                </c:pt>
                <c:pt idx="12">
                  <c:v>5.1967494000000034</c:v>
                </c:pt>
                <c:pt idx="13">
                  <c:v>6.0989628375000029</c:v>
                </c:pt>
                <c:pt idx="14">
                  <c:v>7.0733533500000041</c:v>
                </c:pt>
                <c:pt idx="15">
                  <c:v>8.1199209375000052</c:v>
                </c:pt>
                <c:pt idx="16">
                  <c:v>9.2386656000000045</c:v>
                </c:pt>
                <c:pt idx="17">
                  <c:v>10.429587337500006</c:v>
                </c:pt>
                <c:pt idx="18">
                  <c:v>11.692686150000007</c:v>
                </c:pt>
                <c:pt idx="19">
                  <c:v>13.027962037500007</c:v>
                </c:pt>
                <c:pt idx="20">
                  <c:v>14.435415000000006</c:v>
                </c:pt>
                <c:pt idx="21">
                  <c:v>15.915045037500008</c:v>
                </c:pt>
                <c:pt idx="22">
                  <c:v>17.466852150000008</c:v>
                </c:pt>
                <c:pt idx="23">
                  <c:v>19.090836337500008</c:v>
                </c:pt>
                <c:pt idx="24">
                  <c:v>20.786997600000014</c:v>
                </c:pt>
                <c:pt idx="25">
                  <c:v>22.555335937500011</c:v>
                </c:pt>
                <c:pt idx="26">
                  <c:v>24.395851350000015</c:v>
                </c:pt>
                <c:pt idx="27">
                  <c:v>26.308543837500018</c:v>
                </c:pt>
                <c:pt idx="28">
                  <c:v>28.293413400000027</c:v>
                </c:pt>
                <c:pt idx="29">
                  <c:v>30.350460037500028</c:v>
                </c:pt>
                <c:pt idx="30">
                  <c:v>32.479683750000028</c:v>
                </c:pt>
                <c:pt idx="31">
                  <c:v>34.681084537500034</c:v>
                </c:pt>
                <c:pt idx="32">
                  <c:v>36.954662400000039</c:v>
                </c:pt>
                <c:pt idx="33">
                  <c:v>39.300417337500051</c:v>
                </c:pt>
                <c:pt idx="34">
                  <c:v>41.718349350000054</c:v>
                </c:pt>
                <c:pt idx="35">
                  <c:v>44.208458437500056</c:v>
                </c:pt>
                <c:pt idx="36">
                  <c:v>46.770744600000057</c:v>
                </c:pt>
                <c:pt idx="37">
                  <c:v>49.405207837500072</c:v>
                </c:pt>
                <c:pt idx="38">
                  <c:v>52.111848150000071</c:v>
                </c:pt>
                <c:pt idx="39">
                  <c:v>54.89066553750007</c:v>
                </c:pt>
                <c:pt idx="40">
                  <c:v>57.741660000000081</c:v>
                </c:pt>
                <c:pt idx="41">
                  <c:v>60.664831537500085</c:v>
                </c:pt>
                <c:pt idx="42">
                  <c:v>63.660180150000087</c:v>
                </c:pt>
                <c:pt idx="43">
                  <c:v>66.727705837500096</c:v>
                </c:pt>
                <c:pt idx="44">
                  <c:v>69.867408600000104</c:v>
                </c:pt>
                <c:pt idx="45">
                  <c:v>73.079288437500111</c:v>
                </c:pt>
                <c:pt idx="46">
                  <c:v>76.363345350000117</c:v>
                </c:pt>
                <c:pt idx="47">
                  <c:v>79.719579337500122</c:v>
                </c:pt>
                <c:pt idx="48">
                  <c:v>83.14799040000014</c:v>
                </c:pt>
                <c:pt idx="49">
                  <c:v>86.648578537500129</c:v>
                </c:pt>
                <c:pt idx="50">
                  <c:v>90.221343750000145</c:v>
                </c:pt>
                <c:pt idx="51">
                  <c:v>93.86628603750016</c:v>
                </c:pt>
                <c:pt idx="52">
                  <c:v>97.58340540000016</c:v>
                </c:pt>
                <c:pt idx="53">
                  <c:v>101.37270183750019</c:v>
                </c:pt>
                <c:pt idx="54">
                  <c:v>105.23417535000019</c:v>
                </c:pt>
                <c:pt idx="55">
                  <c:v>109.1678259375002</c:v>
                </c:pt>
                <c:pt idx="56">
                  <c:v>113.17365360000021</c:v>
                </c:pt>
                <c:pt idx="57">
                  <c:v>117.25165833750022</c:v>
                </c:pt>
                <c:pt idx="58">
                  <c:v>121.40184015000023</c:v>
                </c:pt>
                <c:pt idx="59">
                  <c:v>125.62419903750023</c:v>
                </c:pt>
                <c:pt idx="60">
                  <c:v>129.91873500000023</c:v>
                </c:pt>
                <c:pt idx="61">
                  <c:v>134.28544803750026</c:v>
                </c:pt>
                <c:pt idx="62">
                  <c:v>138.72433815000025</c:v>
                </c:pt>
                <c:pt idx="63">
                  <c:v>143.23540533750025</c:v>
                </c:pt>
                <c:pt idx="64">
                  <c:v>147.8186496000003</c:v>
                </c:pt>
                <c:pt idx="65">
                  <c:v>152.4740709375003</c:v>
                </c:pt>
                <c:pt idx="66">
                  <c:v>157.20166935000032</c:v>
                </c:pt>
                <c:pt idx="67">
                  <c:v>162.00144483750032</c:v>
                </c:pt>
                <c:pt idx="68">
                  <c:v>166.87339740000033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6-46D0-A1D9-2D653A79846B}"/>
            </c:ext>
          </c:extLst>
        </c:ser>
        <c:ser>
          <c:idx val="2"/>
          <c:order val="2"/>
          <c:tx>
            <c:strRef>
              <c:f>cwiczenia!$U$25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cwiczenia!$R$26:$R$94</c:f>
              <c:numCache>
                <c:formatCode>General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</c:numCache>
            </c:numRef>
          </c:xVal>
          <c:yVal>
            <c:numRef>
              <c:f>cwiczenia!$U$26:$U$94</c:f>
              <c:numCache>
                <c:formatCode>General</c:formatCode>
                <c:ptCount val="69"/>
                <c:pt idx="0">
                  <c:v>230.88358761720016</c:v>
                </c:pt>
                <c:pt idx="1">
                  <c:v>230.91967615470017</c:v>
                </c:pt>
                <c:pt idx="2">
                  <c:v>230.95576469220015</c:v>
                </c:pt>
                <c:pt idx="3">
                  <c:v>230.99185322970018</c:v>
                </c:pt>
                <c:pt idx="4">
                  <c:v>231.02794176720016</c:v>
                </c:pt>
                <c:pt idx="5">
                  <c:v>231.06403030470017</c:v>
                </c:pt>
                <c:pt idx="6">
                  <c:v>231.10011884220017</c:v>
                </c:pt>
                <c:pt idx="7">
                  <c:v>231.13620737970018</c:v>
                </c:pt>
                <c:pt idx="8">
                  <c:v>231.17229591720019</c:v>
                </c:pt>
                <c:pt idx="9">
                  <c:v>231.20838445470014</c:v>
                </c:pt>
                <c:pt idx="10">
                  <c:v>231.2444729922002</c:v>
                </c:pt>
                <c:pt idx="11">
                  <c:v>231.28056152970018</c:v>
                </c:pt>
                <c:pt idx="12">
                  <c:v>231.31665006720019</c:v>
                </c:pt>
                <c:pt idx="13">
                  <c:v>231.35273860470016</c:v>
                </c:pt>
                <c:pt idx="14">
                  <c:v>231.38882714220017</c:v>
                </c:pt>
                <c:pt idx="15">
                  <c:v>231.42491567970021</c:v>
                </c:pt>
                <c:pt idx="16">
                  <c:v>231.46100421720018</c:v>
                </c:pt>
                <c:pt idx="17">
                  <c:v>231.49709275470016</c:v>
                </c:pt>
                <c:pt idx="18">
                  <c:v>231.53318129220017</c:v>
                </c:pt>
                <c:pt idx="19">
                  <c:v>231.56926982970015</c:v>
                </c:pt>
                <c:pt idx="20">
                  <c:v>231.60535836720015</c:v>
                </c:pt>
                <c:pt idx="21">
                  <c:v>231.64144690470016</c:v>
                </c:pt>
                <c:pt idx="22">
                  <c:v>231.67753544220017</c:v>
                </c:pt>
                <c:pt idx="23">
                  <c:v>231.71362397970017</c:v>
                </c:pt>
                <c:pt idx="24">
                  <c:v>231.74971251720018</c:v>
                </c:pt>
                <c:pt idx="25">
                  <c:v>231.78580105470016</c:v>
                </c:pt>
                <c:pt idx="26">
                  <c:v>231.82188959220016</c:v>
                </c:pt>
                <c:pt idx="27">
                  <c:v>231.85797812970017</c:v>
                </c:pt>
                <c:pt idx="28">
                  <c:v>231.89406666720021</c:v>
                </c:pt>
                <c:pt idx="29">
                  <c:v>231.93015520470018</c:v>
                </c:pt>
                <c:pt idx="30">
                  <c:v>231.96624374220016</c:v>
                </c:pt>
                <c:pt idx="31">
                  <c:v>232.0023322797002</c:v>
                </c:pt>
                <c:pt idx="32">
                  <c:v>232.03842081720018</c:v>
                </c:pt>
                <c:pt idx="33">
                  <c:v>232.07450935470021</c:v>
                </c:pt>
                <c:pt idx="34">
                  <c:v>232.11059789220019</c:v>
                </c:pt>
                <c:pt idx="35">
                  <c:v>232.1466864297002</c:v>
                </c:pt>
                <c:pt idx="36">
                  <c:v>232.1827749672002</c:v>
                </c:pt>
                <c:pt idx="37">
                  <c:v>232.21886350470021</c:v>
                </c:pt>
                <c:pt idx="38">
                  <c:v>232.25495204220022</c:v>
                </c:pt>
                <c:pt idx="39">
                  <c:v>232.29104057970019</c:v>
                </c:pt>
                <c:pt idx="40">
                  <c:v>232.32712911720023</c:v>
                </c:pt>
                <c:pt idx="41">
                  <c:v>232.36321765470021</c:v>
                </c:pt>
                <c:pt idx="42">
                  <c:v>232.39930619220021</c:v>
                </c:pt>
                <c:pt idx="43">
                  <c:v>232.43539472970025</c:v>
                </c:pt>
                <c:pt idx="44">
                  <c:v>232.47148326720026</c:v>
                </c:pt>
                <c:pt idx="45">
                  <c:v>232.50757180470023</c:v>
                </c:pt>
                <c:pt idx="46">
                  <c:v>232.54366034220027</c:v>
                </c:pt>
                <c:pt idx="47">
                  <c:v>232.57974887970028</c:v>
                </c:pt>
                <c:pt idx="48">
                  <c:v>232.61583741720028</c:v>
                </c:pt>
                <c:pt idx="49">
                  <c:v>232.65192595470026</c:v>
                </c:pt>
                <c:pt idx="50">
                  <c:v>232.6880144922003</c:v>
                </c:pt>
                <c:pt idx="51">
                  <c:v>232.7241030297003</c:v>
                </c:pt>
                <c:pt idx="52">
                  <c:v>232.76019156720031</c:v>
                </c:pt>
                <c:pt idx="53">
                  <c:v>232.79628010470032</c:v>
                </c:pt>
                <c:pt idx="54">
                  <c:v>232.83236864220032</c:v>
                </c:pt>
                <c:pt idx="55">
                  <c:v>232.86845717970033</c:v>
                </c:pt>
                <c:pt idx="56">
                  <c:v>232.90454571720034</c:v>
                </c:pt>
                <c:pt idx="57">
                  <c:v>232.94063425470034</c:v>
                </c:pt>
                <c:pt idx="58">
                  <c:v>232.97672279220035</c:v>
                </c:pt>
                <c:pt idx="59">
                  <c:v>233.01281132970036</c:v>
                </c:pt>
                <c:pt idx="60">
                  <c:v>233.04889986720036</c:v>
                </c:pt>
                <c:pt idx="61">
                  <c:v>233.0849884047004</c:v>
                </c:pt>
                <c:pt idx="62">
                  <c:v>233.12107694220038</c:v>
                </c:pt>
                <c:pt idx="63">
                  <c:v>233.15716547970038</c:v>
                </c:pt>
                <c:pt idx="64">
                  <c:v>233.19325401720039</c:v>
                </c:pt>
                <c:pt idx="65">
                  <c:v>233.22934255470039</c:v>
                </c:pt>
                <c:pt idx="66">
                  <c:v>233.2654310922004</c:v>
                </c:pt>
                <c:pt idx="67">
                  <c:v>233.30151962970041</c:v>
                </c:pt>
                <c:pt idx="68">
                  <c:v>233.33760816720039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6-46D0-A1D9-2D653A798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77759"/>
        <c:axId val="1005822223"/>
      </c:scatterChart>
      <c:valAx>
        <c:axId val="108217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822223"/>
        <c:crosses val="autoZero"/>
        <c:crossBetween val="midCat"/>
      </c:valAx>
      <c:valAx>
        <c:axId val="10058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17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0.png"/><Relationship Id="rId1" Type="http://schemas.openxmlformats.org/officeDocument/2006/relationships/customXml" Target="../ink/ink1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596824</xdr:colOff>
      <xdr:row>0</xdr:row>
      <xdr:rowOff>160544</xdr:rowOff>
    </xdr:from>
    <xdr:to>
      <xdr:col>31</xdr:col>
      <xdr:colOff>290119</xdr:colOff>
      <xdr:row>24</xdr:row>
      <xdr:rowOff>30145</xdr:rowOff>
    </xdr:to>
    <xdr:graphicFrame macro="">
      <xdr:nvGraphicFramePr>
        <xdr:cNvPr id="3" name="Chart 42">
          <a:extLst>
            <a:ext uri="{FF2B5EF4-FFF2-40B4-BE49-F238E27FC236}">
              <a16:creationId xmlns:a16="http://schemas.microsoft.com/office/drawing/2014/main" id="{F86B6C4A-D1A2-4D74-BBD4-9CC025E25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105783</xdr:colOff>
      <xdr:row>1</xdr:row>
      <xdr:rowOff>104476</xdr:rowOff>
    </xdr:from>
    <xdr:to>
      <xdr:col>21</xdr:col>
      <xdr:colOff>400385</xdr:colOff>
      <xdr:row>15</xdr:row>
      <xdr:rowOff>165436</xdr:rowOff>
    </xdr:to>
    <xdr:graphicFrame macro="">
      <xdr:nvGraphicFramePr>
        <xdr:cNvPr id="4" name="Chart 47">
          <a:extLst>
            <a:ext uri="{FF2B5EF4-FFF2-40B4-BE49-F238E27FC236}">
              <a16:creationId xmlns:a16="http://schemas.microsoft.com/office/drawing/2014/main" id="{8A53C709-C74B-4C50-ADA0-1B2FA124F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596824</xdr:colOff>
      <xdr:row>0</xdr:row>
      <xdr:rowOff>160544</xdr:rowOff>
    </xdr:from>
    <xdr:to>
      <xdr:col>31</xdr:col>
      <xdr:colOff>290119</xdr:colOff>
      <xdr:row>24</xdr:row>
      <xdr:rowOff>30145</xdr:rowOff>
    </xdr:to>
    <xdr:graphicFrame macro="">
      <xdr:nvGraphicFramePr>
        <xdr:cNvPr id="2" name="Chart 42">
          <a:extLst>
            <a:ext uri="{FF2B5EF4-FFF2-40B4-BE49-F238E27FC236}">
              <a16:creationId xmlns:a16="http://schemas.microsoft.com/office/drawing/2014/main" id="{F4A4DD25-27B9-45B5-97AF-2613569F2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105783</xdr:colOff>
      <xdr:row>1</xdr:row>
      <xdr:rowOff>104476</xdr:rowOff>
    </xdr:from>
    <xdr:to>
      <xdr:col>21</xdr:col>
      <xdr:colOff>400385</xdr:colOff>
      <xdr:row>15</xdr:row>
      <xdr:rowOff>165436</xdr:rowOff>
    </xdr:to>
    <xdr:graphicFrame macro="">
      <xdr:nvGraphicFramePr>
        <xdr:cNvPr id="3" name="Chart 47">
          <a:extLst>
            <a:ext uri="{FF2B5EF4-FFF2-40B4-BE49-F238E27FC236}">
              <a16:creationId xmlns:a16="http://schemas.microsoft.com/office/drawing/2014/main" id="{186D6624-AA9A-4397-8107-565FB29A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1681</xdr:colOff>
      <xdr:row>23</xdr:row>
      <xdr:rowOff>20659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CB1D3DC-DCE1-F7CB-18CE-2A2C776DF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42622" cy="4144424"/>
        </a:xfrm>
        <a:prstGeom prst="rect">
          <a:avLst/>
        </a:prstGeom>
      </xdr:spPr>
    </xdr:pic>
    <xdr:clientData/>
  </xdr:twoCellAnchor>
  <xdr:twoCellAnchor>
    <xdr:from>
      <xdr:col>12</xdr:col>
      <xdr:colOff>19713</xdr:colOff>
      <xdr:row>1</xdr:row>
      <xdr:rowOff>0</xdr:rowOff>
    </xdr:from>
    <xdr:to>
      <xdr:col>19</xdr:col>
      <xdr:colOff>343036</xdr:colOff>
      <xdr:row>23</xdr:row>
      <xdr:rowOff>77389</xdr:rowOff>
    </xdr:to>
    <xdr:graphicFrame macro="">
      <xdr:nvGraphicFramePr>
        <xdr:cNvPr id="6" name="Chart 42">
          <a:extLst>
            <a:ext uri="{FF2B5EF4-FFF2-40B4-BE49-F238E27FC236}">
              <a16:creationId xmlns:a16="http://schemas.microsoft.com/office/drawing/2014/main" id="{70CAE187-1FDC-4135-8AF3-5A5C27B2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371474</xdr:colOff>
      <xdr:row>0</xdr:row>
      <xdr:rowOff>169992</xdr:rowOff>
    </xdr:from>
    <xdr:to>
      <xdr:col>26</xdr:col>
      <xdr:colOff>459441</xdr:colOff>
      <xdr:row>23</xdr:row>
      <xdr:rowOff>67235</xdr:rowOff>
    </xdr:to>
    <xdr:graphicFrame macro="">
      <xdr:nvGraphicFramePr>
        <xdr:cNvPr id="7" name="Chart 42">
          <a:extLst>
            <a:ext uri="{FF2B5EF4-FFF2-40B4-BE49-F238E27FC236}">
              <a16:creationId xmlns:a16="http://schemas.microsoft.com/office/drawing/2014/main" id="{58858C0F-65A9-487A-9E56-892D73AA4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419070</xdr:colOff>
      <xdr:row>2</xdr:row>
      <xdr:rowOff>31600</xdr:rowOff>
    </xdr:from>
    <xdr:to>
      <xdr:col>17</xdr:col>
      <xdr:colOff>285990</xdr:colOff>
      <xdr:row>12</xdr:row>
      <xdr:rowOff>146560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954EA831-6F17-4539-A74F-E4B0321D07A3}"/>
                </a:ext>
              </a:extLst>
            </xdr14:cNvPr>
            <xdr14:cNvContentPartPr/>
          </xdr14:nvContentPartPr>
          <xdr14:nvPr macro=""/>
          <xdr14:xfrm>
            <a:off x="5905470" y="412600"/>
            <a:ext cx="4743720" cy="20199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954EA831-6F17-4539-A74F-E4B0321D07A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96470" y="403600"/>
              <a:ext cx="4761360" cy="2037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533400</xdr:colOff>
      <xdr:row>0</xdr:row>
      <xdr:rowOff>63500</xdr:rowOff>
    </xdr:from>
    <xdr:to>
      <xdr:col>17</xdr:col>
      <xdr:colOff>228600</xdr:colOff>
      <xdr:row>23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9DF3929-17A7-4155-80F7-2313AA18F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438150</xdr:colOff>
      <xdr:row>27</xdr:row>
      <xdr:rowOff>12700</xdr:rowOff>
    </xdr:from>
    <xdr:to>
      <xdr:col>19</xdr:col>
      <xdr:colOff>133350</xdr:colOff>
      <xdr:row>41</xdr:row>
      <xdr:rowOff>88900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CD3ABA1-42B0-452C-9A1B-11B4F1F23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26T13:20:36.3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921 0 0,'0'51'63,"0"17"-63,0-1 16,0 35-16,0-1 15,0 52-15,0-18 16,19 0-16,-1-16 15,-1 16-15,19-17 16,-1-16-16,-18-18 16,1-15-16,-18-19 15,18 1-15,-18 34 16,17 33-16,1 17 16,-18-16-16,0-18 15,19-34-15,-19 2 16,0-19-1,17 17-15,-17 2 16,0-2-16,0 34 16,0 18-16,18 17 15,0 15-15,-18-15 16,0-51-16,0-1 16,17-33-16,-17 0 15,0-18-15,0-16 16,0 0-16,0 0 15,0 0-15,0 17 16,0-1-16,0-15 16,0 15-16,0-15 15,0-2 1,0 1-16,0 17 16,0-17-16,0 34 15,18-51-15,-18 17 47,35-17 0,54 0-47,17-17 16,-17-1-16,70 2 15,18 16-15,18 0 16,18 0-16,35 0 15,36 0-15,-36 0 0,53 16 16,-34 2-16,-19 15 16,17 1-16,19 0 15,17-17-15,19 51 16,34-35-16,36-33 16,-53 0-16,53 0 15,-54 0-15,-34 0 31,-37-33-31,-52 16 16,-18 0-16,-70 0 16,-55 17-16,1-17 15,-36 17-15,54-17 16,-36 17-16,-35-17 16,17 17-16,-17-17 15,18 17-15,-18 0 0,-1 0 16,1 0-16,-1 0 15,1 17 1,-36-17 62,-17-51-62,-54-16-16,1-1 15,-54-16-15,18-1 32,-18-16-32,-35-1 0,17-16 15,19 33-15,-1-17 16,0 18-16,-18-1 16,19 1-16,-54-1 15,17 35-15,36-1 16,-16-17-16,15 17 15,-16 1-15,35-1 16,0 0-16,34 1 16,2 15-16,0-15 15,-1 16-15,18 0 16,-35-17-16,0 0 16,-19 1-16,-35-1 15,37 17 1,52 1-16,18 15 15,0 1-15,-36 1 16,18-1-16,-17-17 16,35 0-16,-36 0 15,36 18-15,-72-35 16,2 0-16,-2 0 16,19 0-16,52 18 15,2 15-15,-1 2 16,0-35-16,-1 34 15,-17 0-15,1-34 16,-37 1-16,1-18 16,17 34-16,1-34 0,34 51 15,-52-50-15,17 16 16,36 0-16,-35 0 16,-2-16-16,-33-1 31,16 17-31,19 1 15,16 16-15,-16 0 16,35 0-16,-36-17 16,36 35-16,-35-35 15,34 17-15,-17 17 16,-34-34-16,15 18 16,38-1-16,-1 0 15,16 34-15,20 0 141</inkml:trace>
  <inkml:trace contextRef="#ctx0" brushRef="#br0" timeOffset="506">0 1404 0,'18'0'31,"-18"17"-31,17 1 16,1 49-16,17 68 15,-16 68-15,-1-17 0,-18-51 16,0 1-16,0-68 16,0-17-16,0-1 15,0-33-15,-18-17 63,18-67-48</inkml:trace>
  <inkml:trace contextRef="#ctx0" brushRef="#br0" timeOffset="794">177 2064 0,'18'0'31,"0"0"-15,17 0 0,0 0-1,2 0-15,-20 0 16,-17-17 15,0-33-31,18-1 16,-18 17-16,17-17 15</inkml:trace>
  <inkml:trace contextRef="#ctx0" brushRef="#br0" timeOffset="1077">408 1556 0,'0'18'31,"0"15"-31,0 69 16,-125 727 46,125-795-62,0 0 16,0-18-1,0 1 1</inkml:trace>
  <inkml:trace contextRef="#ctx0" brushRef="#br0" timeOffset="2099">6877 2843 0,'-18'16'31,"18"35"-15,-35 17-16,17-17 15,-17 16-15,0 18 32,-19 33-32,19 34 15,17-34-15,-17 187 78,35-288-78,0 0 16,17-17 0,1 0-1</inkml:trace>
  <inkml:trace contextRef="#ctx0" brushRef="#br0" timeOffset="2667">6505 3197 0,'0'34'47,"0"34"-31,0-17-1,0-18-15,-18 1 0,18 0 16,-18-17-16,-17 17 16,17-34-16,1 17 31,-19 0-31,1-17 16,18 0-16,-2 0 15,-16 0-15,17 0 16,-17-34-16,17-17 15,0 51-15,18-17 16,0 0 0,355 153 46,-337-102-62,-18-17 16,0-1-16,0 2 31,17-18-15,-17 33-1,0-16-15</inkml:trace>
  <inkml:trace contextRef="#ctx0" brushRef="#br0" timeOffset="3880">4236 4010 0,'0'16'62,"-18"52"-46,1-34-1,-1 16-15,0 1 0,1 0 16,-1 33-16,0-15 16,1-19-16,-1-16 15,0-1-15,18-15 16,0-1-1,0-1 48,53 35-63,71-17 31,18 17-31,71-17 16,-1 16-16,-17-33 15,0 0-15,0 17 16,-35-17-16,-54 0 0,-70-17 16,-36-17 62,0 0-78,-36-17 15,-35 0-15</inkml:trace>
  <inkml:trace contextRef="#ctx0" brushRef="#br0" timeOffset="4994">8791 152 0,'0'69'31,"0"49"-31,-35 51 15,-1 0-15,19-16 16,-19-18 0,1-34-16,18-33 15,17-35-15,0-16 16,0-50 46</inkml:trace>
  <inkml:trace contextRef="#ctx0" brushRef="#br0" timeOffset="5265">8773 812 0,'18'0'16,"36"0"0,-36 0-16,17 0 15,-18-17-15,19 1 16,-36-2-16,17 18 16,20-16-16,-20-1 15,1 17-15,0-17 16,-1 17-16,1-34 15,-1 0-15,1 17 16</inkml:trace>
  <inkml:trace contextRef="#ctx0" brushRef="#br0" timeOffset="5525">9323 305 0,'-18'84'32,"-52"52"-17,16 33 1,1 17-16,-107 271 62,143-457-62</inkml:trace>
  <inkml:trace contextRef="#ctx0" brushRef="#br0" timeOffset="5912">8578 1489 0,'72'51'0,"88"-1"15,-19 18 1,54-17-16,17 0 16,36 16-16,-53-33 15,-70 0-15,-72-34 0,-36 0 31</inkml:trace>
  <inkml:trace contextRef="#ctx0" brushRef="#br0" timeOffset="6433">9376 2098 0,'0'17'0,"-18"51"16,-17-1-1,-35 34-15,-20 18 16,37-51-1,1 16-15,-1-33 0,53-17 16,-19 0-16,1-34 16,18 17 31,0-1-47,18 18 15,36 1-15,-1-2 0,71-16 31,-53-17-31,35 0 16,-52 0-16,-37 0 16,1-17-16,17 0 15,-17-17-15,17-33 16,19 16-16</inkml:trace>
  <inkml:trace contextRef="#ctx0" brushRef="#br0" timeOffset="6900">10245 1963 0,'18'0'32,"0"-17"-17,-1 17 1,1 0 0,17 0-16,18 0 0,1 0 15,-1 0-15,0 0 31,0 0-31,-36 0 16,1-34-16,1 34 16,-2 0-16</inkml:trace>
  <inkml:trace contextRef="#ctx0" brushRef="#br0" timeOffset="7139">10439 2132 0,'54'0'47,"-1"0"-31,-17 0-16,-1 0 31,19-34-31</inkml:trace>
  <inkml:trace contextRef="#ctx0" brushRef="#br0" timeOffset="8628">12478 1540 0,'0'152'47,"-106"406"15,106-541-62,18-17 31,17-17-31</inkml:trace>
  <inkml:trace contextRef="#ctx0" brushRef="#br0" timeOffset="9131">12744 1658 0,'0'17'32,"0"119"-17,0-1-15,0 17 16,-36 17-16,19-51 15,-1-50-15,18-51 16,0 17-16,-18-34 16,-17-51 31,17-33-47,18-18 15,0 51-15,0 18 16,18 33-1,17 0 1,1 0-16,17 33 16,-35 1-16,35 0 0,18 102 62,-54-136-46,19-69-1</inkml:trace>
  <inkml:trace contextRef="#ctx0" brushRef="#br0" timeOffset="9385">13240 1607 0,'0'51'16,"0"34"0,0 33-16,0 18 15,-35-1-15,0-17 16,-1-17-16,-17 1 31,35-51-31,-17 51 16,-1-52-16,1 18 15,-1-34-15,18-18 16</inkml:trace>
  <inkml:trace contextRef="#ctx0" brushRef="#br0" timeOffset="7499">11362 1252 0,'0'68'15,"0"33"-15,-18 1 32,-17 16-32,-2 1 0,-33 16 15,35-17 1,-1-16-16,36-34 16,-17-35-16,17 18 15</inkml:trace>
  <inkml:trace contextRef="#ctx0" brushRef="#br0" timeOffset="7751">10989 1997 0,'53'0'0,"19"0"15,-2 0-15,18 0 16,-34 0-16,-1-18 16,-17 2-16,-1-18 15,1 17-15,-36-17 16,18 34-16</inkml:trace>
  <inkml:trace contextRef="#ctx0" brushRef="#br0" timeOffset="8267">11557 1861 0,'0'17'47,"0"68"-32,-36-1-15,19-50 16,-1-17-16,266-68 63,-195 17-63,-18 18 0,-17-2 15,-1 52 16,1 34-31,0 0 16,-18 33-16,0-33 16,0-17-16,-36 33 15,19-33-15,-36-17 16,35 0-16,-17-18 16,0 2-16,16-18 15,19 16 1,-35-50-1,17-33-15,18 33 0,0 0 16</inkml:trace>
  <inkml:trace contextRef="#ctx0" brushRef="#br0" timeOffset="10229">9784 4348 0,'0'34'46,"-18"-1"-46,0 1 16,1 17-16,17-1 16,-18 1-16,1 0 15,-1-17-15,18 0 16,106 0 125,319-34-95,-336 0-46,-53-17 16,-19 17-16,1-17 31,-18 0-31,0-17 16,0 17 0</inkml:trace>
  <inkml:trace contextRef="#ctx0" brushRef="#br0" timeOffset="10518">10439 4314 0,'37'0'31,"16"0"-15,-36 0-16,1 0 15,0 0 16,-1 0-31,18 0 16</inkml:trace>
  <inkml:trace contextRef="#ctx0" brushRef="#br0" timeOffset="10787">10546 4466 0,'36'0'62,"16"0"-62,2-17 16,-18-17-16,52 1 16</inkml:trace>
  <inkml:trace contextRef="#ctx0" brushRef="#br0" timeOffset="11261">11450 3434 0,'0'85'46,"0"-1"-30,0-16 0,0 0-16,0-34 15,0-17-15,-18-1 16,18 2-16</inkml:trace>
  <inkml:trace contextRef="#ctx0" brushRef="#br0" timeOffset="11587">11467 3688 0,'19'0'31,"-1"0"-15,17-17-16,0 17 15,1 0-15,-19 0 16,1 0-16,-1 0 31,-17-17-15,18 17 0,1-34-16</inkml:trace>
  <inkml:trace contextRef="#ctx0" brushRef="#br0" timeOffset="11835">11787 3502 0,'-53'304'63,"35"-236"-63,1 0 0,-2-51 15,19 0-15</inkml:trace>
  <inkml:trace contextRef="#ctx0" brushRef="#br0" timeOffset="12322">11379 4128 0,'36'17'0,"-19"-17"16,1 0 0,18 0-16,17-17 15,-18 0-15,1 17 16,-19 0-16,18 0 16,-35-17-16,18 17 31,71 0 16,-53 0-47,-19 0 0,1 17 31,-1-17-31</inkml:trace>
  <inkml:trace contextRef="#ctx0" brushRef="#br0" timeOffset="12701">11432 4466 0,'0'34'16,"0"51"-16,-17-18 16,-1 1-16,0-17 15,1-17-15,-1-1 16,18 1-16,-18 0 15,18-17-15,0 0 47,18-68-15</inkml:trace>
  <inkml:trace contextRef="#ctx0" brushRef="#br0" timeOffset="12922">11415 4601 0,'0'18'31,"17"-18"0,1 0-15,18 0-16,-18 0 16,-1 0-1,19-34-15</inkml:trace>
  <inkml:trace contextRef="#ctx0" brushRef="#br0" timeOffset="13537">11680 4635 0,'-18'34'63,"1"0"-63,17-17 15,17-17 48,-17-17-32,0 51 16,0 34-32,0-18-15,18 18 0,-18 33 16,19-33-16,-19-17 16,0-17-16,0-17 15,0 17-15,0-18 32,-37-16-17,2 0-15,18-16 16,-1 16-16,0-18 31,18-33-15</inkml:trace>
  <inkml:trace contextRef="#ctx0" brushRef="#br0" timeOffset="13906">12177 4449 0,'-35'186'47,"17"-67"-47,0-18 0,-18-33 15,19 0-15,17-35 0,0-15 31,53-36 1</inkml:trace>
  <inkml:trace contextRef="#ctx0" brushRef="#br0" timeOffset="14399">12372 4635 0,'0'51'31,"-35"34"-31,17-35 15,-18 35-15,1-51 0,35-17 16,-36 17-16,19-34 47,-1 0-31,0-68-16,18 17 15,0 17 1,0 17-16,18 17 31,70 51-31,409 423 63,-479-440-63,-18-119 62,0-16-46</inkml:trace>
  <inkml:trace contextRef="#ctx0" brushRef="#br0" timeOffset="14606">12886 4720 0,'0'0'0,"-36"135"0,19-67 16,-19 33 0,1 1-16,17-34 15,1-18-15,17-16 16,-19-17 0,2 17-1,-1 0 1,-17-17-16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34D1-3D3B-4B15-A208-320508EA69D0}">
  <dimension ref="A1:W88"/>
  <sheetViews>
    <sheetView zoomScale="85" zoomScaleNormal="85" workbookViewId="0">
      <selection activeCell="B8" sqref="B8"/>
    </sheetView>
  </sheetViews>
  <sheetFormatPr defaultRowHeight="14.4" x14ac:dyDescent="0.3"/>
  <cols>
    <col min="4" max="4" width="12" bestFit="1" customWidth="1"/>
  </cols>
  <sheetData>
    <row r="1" spans="1:7" x14ac:dyDescent="0.3">
      <c r="A1" t="s">
        <v>0</v>
      </c>
      <c r="B1">
        <v>20</v>
      </c>
    </row>
    <row r="2" spans="1:7" x14ac:dyDescent="0.3">
      <c r="A2" t="s">
        <v>1</v>
      </c>
      <c r="B2">
        <f>RADIANS(45)</f>
        <v>0.78539816339744828</v>
      </c>
    </row>
    <row r="3" spans="1:7" x14ac:dyDescent="0.3">
      <c r="A3" t="s">
        <v>2</v>
      </c>
      <c r="B3">
        <f>h/TAN(alfa)</f>
        <v>20.000000000000004</v>
      </c>
    </row>
    <row r="6" spans="1:7" x14ac:dyDescent="0.3">
      <c r="A6" t="s">
        <v>8</v>
      </c>
      <c r="B6">
        <v>9.81</v>
      </c>
    </row>
    <row r="7" spans="1:7" x14ac:dyDescent="0.3">
      <c r="A7" t="s">
        <v>3</v>
      </c>
      <c r="B7">
        <v>1</v>
      </c>
      <c r="E7" s="2" t="s">
        <v>37</v>
      </c>
      <c r="F7" s="2"/>
    </row>
    <row r="8" spans="1:7" x14ac:dyDescent="0.3">
      <c r="A8" t="s">
        <v>4</v>
      </c>
      <c r="B8">
        <f>'Wykresy porownawcze'!K5</f>
        <v>2</v>
      </c>
      <c r="E8">
        <v>0</v>
      </c>
      <c r="F8">
        <f>l</f>
        <v>20.000000000000004</v>
      </c>
    </row>
    <row r="9" spans="1:7" x14ac:dyDescent="0.3">
      <c r="A9" t="s">
        <v>5</v>
      </c>
      <c r="B9">
        <v>0.05</v>
      </c>
      <c r="E9">
        <f>h</f>
        <v>20</v>
      </c>
      <c r="F9">
        <v>0</v>
      </c>
    </row>
    <row r="11" spans="1:7" x14ac:dyDescent="0.3">
      <c r="A11" t="s">
        <v>6</v>
      </c>
      <c r="B11">
        <f>A16*m*_r^2</f>
        <v>1.6</v>
      </c>
    </row>
    <row r="12" spans="1:7" x14ac:dyDescent="0.3">
      <c r="A12" t="s">
        <v>7</v>
      </c>
      <c r="B12">
        <f>g*SIN(alfa)/(1+I/(m*_r^2))</f>
        <v>4.9547982310285938</v>
      </c>
      <c r="E12" s="2" t="s">
        <v>36</v>
      </c>
      <c r="F12" s="2"/>
      <c r="G12" s="2"/>
    </row>
    <row r="13" spans="1:7" x14ac:dyDescent="0.3">
      <c r="A13" t="s">
        <v>22</v>
      </c>
      <c r="B13">
        <f>a/_r</f>
        <v>2.4773991155142969</v>
      </c>
      <c r="E13" t="s">
        <v>18</v>
      </c>
      <c r="F13" t="s">
        <v>19</v>
      </c>
    </row>
    <row r="14" spans="1:7" x14ac:dyDescent="0.3">
      <c r="E14" t="str">
        <f>ADDRESS(20+dr,7)</f>
        <v>$G$20</v>
      </c>
      <c r="F14" t="str">
        <f>ADDRESS(20+dr,8)</f>
        <v>$H$20</v>
      </c>
    </row>
    <row r="15" spans="1:7" x14ac:dyDescent="0.3">
      <c r="A15" t="s">
        <v>30</v>
      </c>
      <c r="E15">
        <f ca="1">INDIRECT(E14)</f>
        <v>1.4142135623730949</v>
      </c>
      <c r="F15">
        <f ca="1">INDIRECT(F14)</f>
        <v>21.414213562373096</v>
      </c>
    </row>
    <row r="16" spans="1:7" x14ac:dyDescent="0.3">
      <c r="A16" s="1">
        <f>2/5</f>
        <v>0.4</v>
      </c>
    </row>
    <row r="18" spans="1:23" x14ac:dyDescent="0.3">
      <c r="G18" s="2" t="s">
        <v>39</v>
      </c>
      <c r="H18" s="2"/>
      <c r="M18" s="2" t="s">
        <v>38</v>
      </c>
      <c r="N18" s="2"/>
    </row>
    <row r="19" spans="1:23" x14ac:dyDescent="0.3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25</v>
      </c>
      <c r="I19" t="s">
        <v>20</v>
      </c>
      <c r="J19" t="s">
        <v>21</v>
      </c>
      <c r="K19" t="s">
        <v>23</v>
      </c>
      <c r="L19" t="s">
        <v>24</v>
      </c>
      <c r="M19" t="s">
        <v>16</v>
      </c>
      <c r="N19" t="s">
        <v>17</v>
      </c>
      <c r="O19" t="s">
        <v>9</v>
      </c>
      <c r="P19" t="s">
        <v>26</v>
      </c>
      <c r="Q19" t="s">
        <v>27</v>
      </c>
      <c r="R19" t="s">
        <v>28</v>
      </c>
      <c r="U19" s="2" t="s">
        <v>35</v>
      </c>
      <c r="V19" s="2"/>
      <c r="W19" s="2"/>
    </row>
    <row r="20" spans="1:23" x14ac:dyDescent="0.3">
      <c r="A20">
        <v>0</v>
      </c>
      <c r="B20">
        <v>0</v>
      </c>
      <c r="C20">
        <f>_r</f>
        <v>2</v>
      </c>
      <c r="D20">
        <v>0</v>
      </c>
      <c r="E20">
        <f t="shared" ref="E20:E51" si="0">D20*dt</f>
        <v>0</v>
      </c>
      <c r="F20">
        <f t="shared" ref="F20:F51" si="1">a*dt</f>
        <v>0.24773991155142971</v>
      </c>
      <c r="G20">
        <f>B20*COS(-alfa)-C20*SIN(-alfa)</f>
        <v>1.4142135623730949</v>
      </c>
      <c r="H20">
        <f t="shared" ref="H20:H51" si="2">B20*SIN(-alfa)+C20*COS(-alfa)+h</f>
        <v>21.414213562373096</v>
      </c>
      <c r="I20">
        <f>PI()/2</f>
        <v>1.5707963267948966</v>
      </c>
      <c r="J20">
        <v>0</v>
      </c>
      <c r="K20">
        <f t="shared" ref="K20:K51" si="3">J20*dt</f>
        <v>0</v>
      </c>
      <c r="L20">
        <f t="shared" ref="L20:L51" si="4">-eps*dt</f>
        <v>-0.12386995577571486</v>
      </c>
      <c r="M20">
        <f t="shared" ref="M20:M51" si="5">_r*COS(I20)+G20</f>
        <v>1.4142135623730951</v>
      </c>
      <c r="N20">
        <f t="shared" ref="N20:N51" si="6">_r*SIN(I20)+H20</f>
        <v>23.414213562373096</v>
      </c>
      <c r="O20">
        <f>A20</f>
        <v>0</v>
      </c>
      <c r="P20">
        <f t="shared" ref="P20:P51" si="7">m*g*H20</f>
        <v>210.07343504688009</v>
      </c>
      <c r="Q20">
        <f t="shared" ref="Q20:Q51" si="8">m*D20^2/2+I*J20^2/2</f>
        <v>0</v>
      </c>
      <c r="R20">
        <f>P20+Q20</f>
        <v>210.07343504688009</v>
      </c>
      <c r="U20" t="s">
        <v>7</v>
      </c>
      <c r="V20" t="s">
        <v>16</v>
      </c>
      <c r="W20" t="s">
        <v>17</v>
      </c>
    </row>
    <row r="21" spans="1:23" x14ac:dyDescent="0.3">
      <c r="A21">
        <f t="shared" ref="A21:A52" si="9">A20+dt</f>
        <v>0.05</v>
      </c>
      <c r="B21">
        <f>B20+E20</f>
        <v>0</v>
      </c>
      <c r="C21">
        <f t="shared" ref="C20:C51" si="10">_r</f>
        <v>2</v>
      </c>
      <c r="D21">
        <f>D20+F20</f>
        <v>0.24773991155142971</v>
      </c>
      <c r="E21">
        <f>D21*dt</f>
        <v>1.2386995577571487E-2</v>
      </c>
      <c r="F21">
        <f>a*dt</f>
        <v>0.24773991155142971</v>
      </c>
      <c r="G21">
        <f>B21*COS(-alfa)-C21*SIN(-alfa)</f>
        <v>1.4142135623730949</v>
      </c>
      <c r="H21">
        <f t="shared" si="2"/>
        <v>21.414213562373096</v>
      </c>
      <c r="I21">
        <f>I20+K20</f>
        <v>1.5707963267948966</v>
      </c>
      <c r="J21">
        <f>J20+L20</f>
        <v>-0.12386995577571486</v>
      </c>
      <c r="K21">
        <f t="shared" si="3"/>
        <v>-6.1934977887857434E-3</v>
      </c>
      <c r="L21">
        <f t="shared" si="4"/>
        <v>-0.12386995577571486</v>
      </c>
      <c r="M21">
        <f t="shared" si="5"/>
        <v>1.4142135623730951</v>
      </c>
      <c r="N21">
        <f t="shared" si="6"/>
        <v>23.414213562373096</v>
      </c>
      <c r="O21">
        <f t="shared" ref="O21:O84" si="11">A21</f>
        <v>0.05</v>
      </c>
      <c r="P21">
        <f t="shared" si="7"/>
        <v>210.07343504688009</v>
      </c>
      <c r="Q21">
        <f t="shared" si="8"/>
        <v>4.2962544642857155E-2</v>
      </c>
      <c r="R21">
        <f t="shared" ref="R21:R84" si="12">P21+Q21</f>
        <v>210.11639759152294</v>
      </c>
      <c r="U21">
        <v>0</v>
      </c>
      <c r="V21">
        <f t="shared" ref="V21:V61" ca="1" si="13">_r*COS(U21)+xc</f>
        <v>3.4142135623730949</v>
      </c>
      <c r="W21">
        <f t="shared" ref="W21:W61" ca="1" si="14">_r*SIN(U21)+yc</f>
        <v>21.414213562373096</v>
      </c>
    </row>
    <row r="22" spans="1:23" x14ac:dyDescent="0.3">
      <c r="A22">
        <f t="shared" si="9"/>
        <v>0.1</v>
      </c>
      <c r="B22">
        <f t="shared" ref="B22:B45" si="15">B21+E21</f>
        <v>1.2386995577571487E-2</v>
      </c>
      <c r="C22">
        <f t="shared" si="10"/>
        <v>2</v>
      </c>
      <c r="D22">
        <f t="shared" ref="D22:D45" si="16">D21+F21</f>
        <v>0.49547982310285943</v>
      </c>
      <c r="E22">
        <f t="shared" si="0"/>
        <v>2.4773991155142974E-2</v>
      </c>
      <c r="F22">
        <f t="shared" si="1"/>
        <v>0.24773991155142971</v>
      </c>
      <c r="G22">
        <f t="shared" ref="G22:G51" si="17">B22*COS(-alfa)-C22*SIN(-alfa)</f>
        <v>1.4229724909445236</v>
      </c>
      <c r="H22">
        <f t="shared" si="2"/>
        <v>21.405454633801668</v>
      </c>
      <c r="I22">
        <f t="shared" ref="I22:J37" si="18">I21+K21</f>
        <v>1.5646028290061109</v>
      </c>
      <c r="J22">
        <f t="shared" si="18"/>
        <v>-0.24773991155142971</v>
      </c>
      <c r="K22">
        <f t="shared" si="3"/>
        <v>-1.2386995577571487E-2</v>
      </c>
      <c r="L22">
        <f t="shared" si="4"/>
        <v>-0.12386995577571486</v>
      </c>
      <c r="M22">
        <f t="shared" si="5"/>
        <v>1.4353594073292633</v>
      </c>
      <c r="N22">
        <f t="shared" si="6"/>
        <v>23.405416274509427</v>
      </c>
      <c r="O22">
        <f t="shared" si="11"/>
        <v>0.1</v>
      </c>
      <c r="P22">
        <f t="shared" si="7"/>
        <v>209.98750995759437</v>
      </c>
      <c r="Q22">
        <f t="shared" si="8"/>
        <v>0.17185017857142862</v>
      </c>
      <c r="R22">
        <f t="shared" si="12"/>
        <v>210.15936013616579</v>
      </c>
      <c r="U22">
        <f>U21+PI()/20</f>
        <v>0.15707963267948966</v>
      </c>
      <c r="V22">
        <f t="shared" ca="1" si="13"/>
        <v>3.3895902435633705</v>
      </c>
      <c r="W22">
        <f t="shared" ca="1" si="14"/>
        <v>21.727082492453558</v>
      </c>
    </row>
    <row r="23" spans="1:23" x14ac:dyDescent="0.3">
      <c r="A23">
        <f t="shared" si="9"/>
        <v>0.15000000000000002</v>
      </c>
      <c r="B23">
        <f t="shared" si="15"/>
        <v>3.7160986732714459E-2</v>
      </c>
      <c r="C23">
        <f t="shared" si="10"/>
        <v>2</v>
      </c>
      <c r="D23">
        <f t="shared" si="16"/>
        <v>0.74321973465428914</v>
      </c>
      <c r="E23">
        <f t="shared" si="0"/>
        <v>3.7160986732714459E-2</v>
      </c>
      <c r="F23">
        <f t="shared" si="1"/>
        <v>0.24773991155142971</v>
      </c>
      <c r="G23">
        <f t="shared" si="17"/>
        <v>1.4404903480873807</v>
      </c>
      <c r="H23">
        <f t="shared" si="2"/>
        <v>21.387936776658808</v>
      </c>
      <c r="I23">
        <f t="shared" si="18"/>
        <v>1.5522158334285394</v>
      </c>
      <c r="J23">
        <f t="shared" si="18"/>
        <v>-0.37160986732714457</v>
      </c>
      <c r="K23">
        <f t="shared" si="3"/>
        <v>-1.8580493366357229E-2</v>
      </c>
      <c r="L23">
        <f t="shared" si="4"/>
        <v>-0.12386995577571486</v>
      </c>
      <c r="M23">
        <f t="shared" si="5"/>
        <v>1.477649196646444</v>
      </c>
      <c r="N23">
        <f t="shared" si="6"/>
        <v>23.387591551857209</v>
      </c>
      <c r="O23">
        <f t="shared" si="11"/>
        <v>0.15000000000000002</v>
      </c>
      <c r="P23">
        <f t="shared" si="7"/>
        <v>209.81565977902292</v>
      </c>
      <c r="Q23">
        <f t="shared" si="8"/>
        <v>0.38666290178571433</v>
      </c>
      <c r="R23">
        <f t="shared" si="12"/>
        <v>210.20232268080863</v>
      </c>
      <c r="U23">
        <f>U22+PI()/20</f>
        <v>0.31415926535897931</v>
      </c>
      <c r="V23">
        <f t="shared" ca="1" si="13"/>
        <v>3.3163265949634022</v>
      </c>
      <c r="W23">
        <f t="shared" ca="1" si="14"/>
        <v>22.032247551122989</v>
      </c>
    </row>
    <row r="24" spans="1:23" x14ac:dyDescent="0.3">
      <c r="A24">
        <f t="shared" si="9"/>
        <v>0.2</v>
      </c>
      <c r="B24">
        <f t="shared" si="15"/>
        <v>7.4321973465428917E-2</v>
      </c>
      <c r="C24">
        <f t="shared" si="10"/>
        <v>2</v>
      </c>
      <c r="D24">
        <f t="shared" si="16"/>
        <v>0.99095964620571886</v>
      </c>
      <c r="E24">
        <f t="shared" si="0"/>
        <v>4.9547982310285947E-2</v>
      </c>
      <c r="F24">
        <f t="shared" si="1"/>
        <v>0.24773991155142971</v>
      </c>
      <c r="G24">
        <f t="shared" si="17"/>
        <v>1.4667671338016663</v>
      </c>
      <c r="H24">
        <f t="shared" si="2"/>
        <v>21.361659990944524</v>
      </c>
      <c r="I24">
        <f t="shared" si="18"/>
        <v>1.5336353400621823</v>
      </c>
      <c r="J24">
        <f t="shared" si="18"/>
        <v>-0.49547982310285943</v>
      </c>
      <c r="K24">
        <f t="shared" si="3"/>
        <v>-2.4773991155142974E-2</v>
      </c>
      <c r="L24">
        <f t="shared" si="4"/>
        <v>-0.12386995577571486</v>
      </c>
      <c r="M24">
        <f t="shared" si="5"/>
        <v>1.5410720027636713</v>
      </c>
      <c r="N24">
        <f t="shared" si="6"/>
        <v>23.360279210918289</v>
      </c>
      <c r="O24">
        <f t="shared" si="11"/>
        <v>0.2</v>
      </c>
      <c r="P24">
        <f t="shared" si="7"/>
        <v>209.55788451116578</v>
      </c>
      <c r="Q24">
        <f t="shared" si="8"/>
        <v>0.68740071428571448</v>
      </c>
      <c r="R24">
        <f t="shared" si="12"/>
        <v>210.24528522545148</v>
      </c>
      <c r="U24">
        <f t="shared" ref="U23:U60" si="19">U23+PI()/20</f>
        <v>0.47123889803846897</v>
      </c>
      <c r="V24">
        <f t="shared" ca="1" si="13"/>
        <v>3.1962266107498305</v>
      </c>
      <c r="W24">
        <f t="shared" ca="1" si="14"/>
        <v>22.322194561852189</v>
      </c>
    </row>
    <row r="25" spans="1:23" x14ac:dyDescent="0.3">
      <c r="A25">
        <f t="shared" si="9"/>
        <v>0.25</v>
      </c>
      <c r="B25">
        <f t="shared" si="15"/>
        <v>0.12386995577571486</v>
      </c>
      <c r="C25">
        <f t="shared" si="10"/>
        <v>2</v>
      </c>
      <c r="D25">
        <f t="shared" si="16"/>
        <v>1.2386995577571485</v>
      </c>
      <c r="E25">
        <f t="shared" si="0"/>
        <v>6.1934977887857429E-2</v>
      </c>
      <c r="F25">
        <f t="shared" si="1"/>
        <v>0.24773991155142971</v>
      </c>
      <c r="G25">
        <f t="shared" si="17"/>
        <v>1.5018028480873806</v>
      </c>
      <c r="H25">
        <f t="shared" si="2"/>
        <v>21.326624276658809</v>
      </c>
      <c r="I25">
        <f t="shared" si="18"/>
        <v>1.5088613489070393</v>
      </c>
      <c r="J25">
        <f t="shared" si="18"/>
        <v>-0.61934977887857423</v>
      </c>
      <c r="K25">
        <f t="shared" si="3"/>
        <v>-3.0967488943928714E-2</v>
      </c>
      <c r="L25">
        <f t="shared" si="4"/>
        <v>-0.12386995577571486</v>
      </c>
      <c r="M25">
        <f t="shared" si="5"/>
        <v>1.6255936260669865</v>
      </c>
      <c r="N25">
        <f t="shared" si="6"/>
        <v>23.322789561219984</v>
      </c>
      <c r="O25">
        <f t="shared" si="11"/>
        <v>0.25</v>
      </c>
      <c r="P25">
        <f t="shared" si="7"/>
        <v>209.21418415402292</v>
      </c>
      <c r="Q25">
        <f t="shared" si="8"/>
        <v>1.0740636160714288</v>
      </c>
      <c r="R25">
        <f t="shared" si="12"/>
        <v>210.28824777009436</v>
      </c>
      <c r="U25">
        <f t="shared" si="19"/>
        <v>0.62831853071795862</v>
      </c>
      <c r="V25">
        <f t="shared" ca="1" si="13"/>
        <v>3.0322475511229898</v>
      </c>
      <c r="W25">
        <f t="shared" ca="1" si="14"/>
        <v>22.589784066958043</v>
      </c>
    </row>
    <row r="26" spans="1:23" x14ac:dyDescent="0.3">
      <c r="A26">
        <f t="shared" si="9"/>
        <v>0.3</v>
      </c>
      <c r="B26">
        <f t="shared" si="15"/>
        <v>0.18580493366357229</v>
      </c>
      <c r="C26">
        <f t="shared" si="10"/>
        <v>2</v>
      </c>
      <c r="D26">
        <f t="shared" si="16"/>
        <v>1.4864394693085781</v>
      </c>
      <c r="E26">
        <f t="shared" si="0"/>
        <v>7.4321973465428903E-2</v>
      </c>
      <c r="F26">
        <f t="shared" si="1"/>
        <v>0.24773991155142971</v>
      </c>
      <c r="G26">
        <f t="shared" si="17"/>
        <v>1.5455974909445236</v>
      </c>
      <c r="H26">
        <f t="shared" si="2"/>
        <v>21.282829633801665</v>
      </c>
      <c r="I26">
        <f t="shared" si="18"/>
        <v>1.4778938599631106</v>
      </c>
      <c r="J26">
        <f t="shared" si="18"/>
        <v>-0.74321973465428903</v>
      </c>
      <c r="K26">
        <f t="shared" si="3"/>
        <v>-3.7160986732714452E-2</v>
      </c>
      <c r="L26">
        <f t="shared" si="4"/>
        <v>-0.12386995577571486</v>
      </c>
      <c r="M26">
        <f t="shared" si="5"/>
        <v>1.7311352636057309</v>
      </c>
      <c r="N26">
        <f t="shared" si="6"/>
        <v>23.274204971329958</v>
      </c>
      <c r="O26">
        <f t="shared" si="11"/>
        <v>0.3</v>
      </c>
      <c r="P26">
        <f t="shared" si="7"/>
        <v>208.78455870759436</v>
      </c>
      <c r="Q26">
        <f t="shared" si="8"/>
        <v>1.5466516071428571</v>
      </c>
      <c r="R26">
        <f t="shared" si="12"/>
        <v>210.33121031473721</v>
      </c>
      <c r="U26">
        <f t="shared" si="19"/>
        <v>0.78539816339744828</v>
      </c>
      <c r="V26">
        <f t="shared" ca="1" si="13"/>
        <v>2.8284271247461898</v>
      </c>
      <c r="W26">
        <f t="shared" ca="1" si="14"/>
        <v>22.828427124746192</v>
      </c>
    </row>
    <row r="27" spans="1:23" x14ac:dyDescent="0.3">
      <c r="A27">
        <f t="shared" si="9"/>
        <v>0.35</v>
      </c>
      <c r="B27">
        <f t="shared" si="15"/>
        <v>0.26012690712900122</v>
      </c>
      <c r="C27">
        <f t="shared" si="10"/>
        <v>2</v>
      </c>
      <c r="D27">
        <f t="shared" si="16"/>
        <v>1.7341793808600077</v>
      </c>
      <c r="E27">
        <f t="shared" si="0"/>
        <v>8.6708969043000392E-2</v>
      </c>
      <c r="F27">
        <f t="shared" si="1"/>
        <v>0.24773991155142971</v>
      </c>
      <c r="G27">
        <f t="shared" si="17"/>
        <v>1.598151062373095</v>
      </c>
      <c r="H27">
        <f t="shared" si="2"/>
        <v>21.230276062373093</v>
      </c>
      <c r="I27">
        <f t="shared" si="18"/>
        <v>1.4407328732303961</v>
      </c>
      <c r="J27">
        <f t="shared" si="18"/>
        <v>-0.86708969043000383</v>
      </c>
      <c r="K27">
        <f t="shared" si="3"/>
        <v>-4.3354484521500196E-2</v>
      </c>
      <c r="L27">
        <f t="shared" si="4"/>
        <v>-0.12386995577571486</v>
      </c>
      <c r="M27">
        <f t="shared" si="5"/>
        <v>1.8575451833636054</v>
      </c>
      <c r="N27">
        <f t="shared" si="6"/>
        <v>23.213383394313439</v>
      </c>
      <c r="O27">
        <f t="shared" si="11"/>
        <v>0.35</v>
      </c>
      <c r="P27">
        <f t="shared" si="7"/>
        <v>208.26900817188005</v>
      </c>
      <c r="Q27">
        <f t="shared" si="8"/>
        <v>2.1051646874999994</v>
      </c>
      <c r="R27">
        <f t="shared" si="12"/>
        <v>210.37417285938005</v>
      </c>
      <c r="U27">
        <f t="shared" si="19"/>
        <v>0.94247779607693793</v>
      </c>
      <c r="V27">
        <f t="shared" ca="1" si="13"/>
        <v>2.5897840669580412</v>
      </c>
      <c r="W27">
        <f t="shared" ca="1" si="14"/>
        <v>23.032247551122992</v>
      </c>
    </row>
    <row r="28" spans="1:23" x14ac:dyDescent="0.3">
      <c r="A28">
        <f t="shared" si="9"/>
        <v>0.39999999999999997</v>
      </c>
      <c r="B28">
        <f t="shared" si="15"/>
        <v>0.34683587617200162</v>
      </c>
      <c r="C28">
        <f t="shared" si="10"/>
        <v>2</v>
      </c>
      <c r="D28">
        <f t="shared" si="16"/>
        <v>1.9819192924114373</v>
      </c>
      <c r="E28">
        <f t="shared" si="0"/>
        <v>9.9095964620571866E-2</v>
      </c>
      <c r="F28">
        <f t="shared" si="1"/>
        <v>0.24773991155142971</v>
      </c>
      <c r="G28">
        <f t="shared" si="17"/>
        <v>1.6594635623730949</v>
      </c>
      <c r="H28">
        <f t="shared" si="2"/>
        <v>21.168963562373094</v>
      </c>
      <c r="I28">
        <f t="shared" si="18"/>
        <v>1.397378388708896</v>
      </c>
      <c r="J28">
        <f t="shared" si="18"/>
        <v>-0.99095964620571864</v>
      </c>
      <c r="K28">
        <f t="shared" si="3"/>
        <v>-4.9547982310285933E-2</v>
      </c>
      <c r="L28">
        <f t="shared" si="4"/>
        <v>-0.12386995577571486</v>
      </c>
      <c r="M28">
        <f t="shared" si="5"/>
        <v>2.0045636063756085</v>
      </c>
      <c r="N28">
        <f t="shared" si="6"/>
        <v>23.138965074968823</v>
      </c>
      <c r="O28">
        <f t="shared" si="11"/>
        <v>0.39999999999999997</v>
      </c>
      <c r="P28">
        <f t="shared" si="7"/>
        <v>207.66753254688007</v>
      </c>
      <c r="Q28">
        <f t="shared" si="8"/>
        <v>2.7496028571428566</v>
      </c>
      <c r="R28">
        <f t="shared" si="12"/>
        <v>210.41713540402293</v>
      </c>
      <c r="U28">
        <f t="shared" si="19"/>
        <v>1.0995574287564276</v>
      </c>
      <c r="V28">
        <f t="shared" ca="1" si="13"/>
        <v>2.3221945618521884</v>
      </c>
      <c r="W28">
        <f t="shared" ca="1" si="14"/>
        <v>23.196226610749832</v>
      </c>
    </row>
    <row r="29" spans="1:23" x14ac:dyDescent="0.3">
      <c r="A29">
        <f t="shared" si="9"/>
        <v>0.44999999999999996</v>
      </c>
      <c r="B29">
        <f t="shared" si="15"/>
        <v>0.44593184079257348</v>
      </c>
      <c r="C29">
        <f t="shared" si="10"/>
        <v>2</v>
      </c>
      <c r="D29">
        <f t="shared" si="16"/>
        <v>2.2296592039628669</v>
      </c>
      <c r="E29">
        <f t="shared" si="0"/>
        <v>0.11148296019814335</v>
      </c>
      <c r="F29">
        <f t="shared" si="1"/>
        <v>0.24773991155142971</v>
      </c>
      <c r="G29">
        <f t="shared" si="17"/>
        <v>1.7295349909445235</v>
      </c>
      <c r="H29">
        <f t="shared" si="2"/>
        <v>21.098892133801666</v>
      </c>
      <c r="I29">
        <f t="shared" si="18"/>
        <v>1.34783040639861</v>
      </c>
      <c r="J29">
        <f t="shared" si="18"/>
        <v>-1.1148296019814334</v>
      </c>
      <c r="K29">
        <f t="shared" si="3"/>
        <v>-5.5741480099071677E-2</v>
      </c>
      <c r="L29">
        <f t="shared" si="4"/>
        <v>-0.12386995577571486</v>
      </c>
      <c r="M29">
        <f t="shared" si="5"/>
        <v>2.1717811772228504</v>
      </c>
      <c r="N29">
        <f t="shared" si="6"/>
        <v>23.049383946325438</v>
      </c>
      <c r="O29">
        <f t="shared" si="11"/>
        <v>0.44999999999999996</v>
      </c>
      <c r="P29">
        <f t="shared" si="7"/>
        <v>206.98013183259437</v>
      </c>
      <c r="Q29">
        <f t="shared" si="8"/>
        <v>3.4799661160714277</v>
      </c>
      <c r="R29">
        <f t="shared" si="12"/>
        <v>210.4600979486658</v>
      </c>
      <c r="U29">
        <f t="shared" si="19"/>
        <v>1.2566370614359172</v>
      </c>
      <c r="V29">
        <f t="shared" ca="1" si="13"/>
        <v>2.0322475511229898</v>
      </c>
      <c r="W29">
        <f t="shared" ca="1" si="14"/>
        <v>23.316326594963403</v>
      </c>
    </row>
    <row r="30" spans="1:23" x14ac:dyDescent="0.3">
      <c r="A30">
        <f t="shared" si="9"/>
        <v>0.49999999999999994</v>
      </c>
      <c r="B30">
        <f t="shared" si="15"/>
        <v>0.55741480099071683</v>
      </c>
      <c r="C30">
        <f t="shared" si="10"/>
        <v>2</v>
      </c>
      <c r="D30">
        <f t="shared" si="16"/>
        <v>2.4773991155142965</v>
      </c>
      <c r="E30">
        <f t="shared" si="0"/>
        <v>0.12386995577571483</v>
      </c>
      <c r="F30">
        <f t="shared" si="1"/>
        <v>0.24773991155142971</v>
      </c>
      <c r="G30">
        <f t="shared" si="17"/>
        <v>1.8083653480873807</v>
      </c>
      <c r="H30">
        <f t="shared" si="2"/>
        <v>21.02006177665881</v>
      </c>
      <c r="I30">
        <f t="shared" si="18"/>
        <v>1.2920889262995383</v>
      </c>
      <c r="J30">
        <f t="shared" si="18"/>
        <v>-1.2386995577571482</v>
      </c>
      <c r="K30">
        <f t="shared" si="3"/>
        <v>-6.1934977887857415E-2</v>
      </c>
      <c r="L30">
        <f t="shared" si="4"/>
        <v>-0.12386995577571486</v>
      </c>
      <c r="M30">
        <f t="shared" si="5"/>
        <v>2.3585916646018035</v>
      </c>
      <c r="N30">
        <f t="shared" si="6"/>
        <v>22.942885481686126</v>
      </c>
      <c r="O30">
        <f t="shared" si="11"/>
        <v>0.49999999999999994</v>
      </c>
      <c r="P30">
        <f t="shared" si="7"/>
        <v>206.20680602902294</v>
      </c>
      <c r="Q30">
        <f t="shared" si="8"/>
        <v>4.2962544642857132</v>
      </c>
      <c r="R30">
        <f t="shared" si="12"/>
        <v>210.50306049330865</v>
      </c>
      <c r="U30">
        <f t="shared" si="19"/>
        <v>1.4137166941154069</v>
      </c>
      <c r="V30">
        <f t="shared" ca="1" si="13"/>
        <v>1.7270824924535568</v>
      </c>
      <c r="W30">
        <f t="shared" ca="1" si="14"/>
        <v>23.389590243563372</v>
      </c>
    </row>
    <row r="31" spans="1:23" x14ac:dyDescent="0.3">
      <c r="A31">
        <f t="shared" si="9"/>
        <v>0.54999999999999993</v>
      </c>
      <c r="B31">
        <f t="shared" si="15"/>
        <v>0.68128475676643163</v>
      </c>
      <c r="C31">
        <f t="shared" si="10"/>
        <v>2</v>
      </c>
      <c r="D31">
        <f t="shared" si="16"/>
        <v>2.7251390270657261</v>
      </c>
      <c r="E31">
        <f t="shared" si="0"/>
        <v>0.1362569513532863</v>
      </c>
      <c r="F31">
        <f t="shared" si="1"/>
        <v>0.24773991155142971</v>
      </c>
      <c r="G31">
        <f t="shared" si="17"/>
        <v>1.8959546338016664</v>
      </c>
      <c r="H31">
        <f t="shared" si="2"/>
        <v>20.932472490944523</v>
      </c>
      <c r="I31">
        <f t="shared" si="18"/>
        <v>1.2301539484116808</v>
      </c>
      <c r="J31">
        <f t="shared" si="18"/>
        <v>-1.362569513532863</v>
      </c>
      <c r="K31">
        <f t="shared" si="3"/>
        <v>-6.8128475676643152E-2</v>
      </c>
      <c r="L31">
        <f t="shared" si="4"/>
        <v>-0.12386995577571486</v>
      </c>
      <c r="M31">
        <f t="shared" si="5"/>
        <v>2.5641398908221773</v>
      </c>
      <c r="N31">
        <f t="shared" si="6"/>
        <v>22.817552983204848</v>
      </c>
      <c r="O31">
        <f t="shared" si="11"/>
        <v>0.54999999999999993</v>
      </c>
      <c r="P31">
        <f t="shared" si="7"/>
        <v>205.34755513616579</v>
      </c>
      <c r="Q31">
        <f t="shared" si="8"/>
        <v>5.1984679017857127</v>
      </c>
      <c r="R31">
        <f t="shared" si="12"/>
        <v>210.5460230379515</v>
      </c>
      <c r="U31">
        <f t="shared" si="19"/>
        <v>1.5707963267948966</v>
      </c>
      <c r="V31">
        <f t="shared" ca="1" si="13"/>
        <v>1.4142135623730951</v>
      </c>
      <c r="W31">
        <f t="shared" ca="1" si="14"/>
        <v>23.414213562373096</v>
      </c>
    </row>
    <row r="32" spans="1:23" x14ac:dyDescent="0.3">
      <c r="A32">
        <f t="shared" si="9"/>
        <v>0.6</v>
      </c>
      <c r="B32">
        <f t="shared" si="15"/>
        <v>0.81754170811971794</v>
      </c>
      <c r="C32">
        <f t="shared" si="10"/>
        <v>2</v>
      </c>
      <c r="D32">
        <f t="shared" si="16"/>
        <v>2.9728789386171557</v>
      </c>
      <c r="E32">
        <f t="shared" si="0"/>
        <v>0.14864394693085778</v>
      </c>
      <c r="F32">
        <f t="shared" si="1"/>
        <v>0.24773991155142971</v>
      </c>
      <c r="G32">
        <f t="shared" si="17"/>
        <v>1.9923028480873808</v>
      </c>
      <c r="H32">
        <f t="shared" si="2"/>
        <v>20.836124276658808</v>
      </c>
      <c r="I32">
        <f t="shared" si="18"/>
        <v>1.1620254727350376</v>
      </c>
      <c r="J32">
        <f t="shared" si="18"/>
        <v>-1.4864394693085778</v>
      </c>
      <c r="K32">
        <f t="shared" si="3"/>
        <v>-7.4321973465428889E-2</v>
      </c>
      <c r="L32">
        <f t="shared" si="4"/>
        <v>-0.12386995577571486</v>
      </c>
      <c r="M32">
        <f t="shared" si="5"/>
        <v>2.7872663517331606</v>
      </c>
      <c r="N32">
        <f t="shared" si="6"/>
        <v>22.671344434533939</v>
      </c>
      <c r="O32">
        <f t="shared" si="11"/>
        <v>0.6</v>
      </c>
      <c r="P32">
        <f t="shared" si="7"/>
        <v>204.40237915402292</v>
      </c>
      <c r="Q32">
        <f t="shared" si="8"/>
        <v>6.1866064285714257</v>
      </c>
      <c r="R32">
        <f t="shared" si="12"/>
        <v>210.58898558259435</v>
      </c>
      <c r="U32">
        <f t="shared" si="19"/>
        <v>1.7278759594743862</v>
      </c>
      <c r="V32">
        <f t="shared" ca="1" si="13"/>
        <v>1.1013446322926332</v>
      </c>
      <c r="W32">
        <f t="shared" ca="1" si="14"/>
        <v>23.389590243563372</v>
      </c>
    </row>
    <row r="33" spans="1:23" x14ac:dyDescent="0.3">
      <c r="A33">
        <f t="shared" si="9"/>
        <v>0.65</v>
      </c>
      <c r="B33">
        <f t="shared" si="15"/>
        <v>0.96618565505057574</v>
      </c>
      <c r="C33">
        <f t="shared" si="10"/>
        <v>2</v>
      </c>
      <c r="D33">
        <f t="shared" si="16"/>
        <v>3.2206188501685853</v>
      </c>
      <c r="E33">
        <f t="shared" si="0"/>
        <v>0.16103094250842928</v>
      </c>
      <c r="F33">
        <f t="shared" si="1"/>
        <v>0.24773991155142971</v>
      </c>
      <c r="G33">
        <f t="shared" si="17"/>
        <v>2.0974099909445236</v>
      </c>
      <c r="H33">
        <f t="shared" si="2"/>
        <v>20.731017133801668</v>
      </c>
      <c r="I33">
        <f t="shared" si="18"/>
        <v>1.0877034992696089</v>
      </c>
      <c r="J33">
        <f t="shared" si="18"/>
        <v>-1.6103094250842926</v>
      </c>
      <c r="K33">
        <f t="shared" si="3"/>
        <v>-8.0515471254214641E-2</v>
      </c>
      <c r="L33">
        <f t="shared" si="4"/>
        <v>-0.12386995577571486</v>
      </c>
      <c r="M33">
        <f t="shared" si="5"/>
        <v>3.0264505607211647</v>
      </c>
      <c r="N33">
        <f t="shared" si="6"/>
        <v>22.502142092608668</v>
      </c>
      <c r="O33">
        <f t="shared" si="11"/>
        <v>0.65</v>
      </c>
      <c r="P33">
        <f t="shared" si="7"/>
        <v>203.37127808259439</v>
      </c>
      <c r="Q33">
        <f t="shared" si="8"/>
        <v>7.260670044642854</v>
      </c>
      <c r="R33">
        <f t="shared" si="12"/>
        <v>210.63194812723725</v>
      </c>
      <c r="U33">
        <f t="shared" si="19"/>
        <v>1.8849555921538759</v>
      </c>
      <c r="V33">
        <f t="shared" ca="1" si="13"/>
        <v>0.79617957362320024</v>
      </c>
      <c r="W33">
        <f t="shared" ca="1" si="14"/>
        <v>23.316326594963403</v>
      </c>
    </row>
    <row r="34" spans="1:23" x14ac:dyDescent="0.3">
      <c r="A34">
        <f t="shared" si="9"/>
        <v>0.70000000000000007</v>
      </c>
      <c r="B34">
        <f t="shared" si="15"/>
        <v>1.1272165975590049</v>
      </c>
      <c r="C34">
        <f t="shared" si="10"/>
        <v>2</v>
      </c>
      <c r="D34">
        <f t="shared" si="16"/>
        <v>3.4683587617200149</v>
      </c>
      <c r="E34">
        <f t="shared" si="0"/>
        <v>0.17341793808600076</v>
      </c>
      <c r="F34">
        <f t="shared" si="1"/>
        <v>0.24773991155142971</v>
      </c>
      <c r="G34">
        <f t="shared" si="17"/>
        <v>2.2112760623730949</v>
      </c>
      <c r="H34">
        <f t="shared" si="2"/>
        <v>20.617151062373097</v>
      </c>
      <c r="I34">
        <f t="shared" si="18"/>
        <v>1.0071880280153942</v>
      </c>
      <c r="J34">
        <f t="shared" si="18"/>
        <v>-1.7341793808600074</v>
      </c>
      <c r="K34">
        <f t="shared" si="3"/>
        <v>-8.6708969043000378E-2</v>
      </c>
      <c r="L34">
        <f t="shared" si="4"/>
        <v>-0.12386995577571486</v>
      </c>
      <c r="M34">
        <f t="shared" si="5"/>
        <v>3.2797558281717949</v>
      </c>
      <c r="N34">
        <f t="shared" si="6"/>
        <v>22.307816904601761</v>
      </c>
      <c r="O34">
        <f t="shared" si="11"/>
        <v>0.70000000000000007</v>
      </c>
      <c r="P34">
        <f t="shared" si="7"/>
        <v>202.2542519218801</v>
      </c>
      <c r="Q34">
        <f t="shared" si="8"/>
        <v>8.4206587499999976</v>
      </c>
      <c r="R34">
        <f t="shared" si="12"/>
        <v>210.6749106718801</v>
      </c>
      <c r="U34">
        <f t="shared" si="19"/>
        <v>2.0420352248333655</v>
      </c>
      <c r="V34">
        <f t="shared" ca="1" si="13"/>
        <v>0.50623256289400154</v>
      </c>
      <c r="W34">
        <f t="shared" ca="1" si="14"/>
        <v>23.196226610749832</v>
      </c>
    </row>
    <row r="35" spans="1:23" x14ac:dyDescent="0.3">
      <c r="A35">
        <f t="shared" si="9"/>
        <v>0.75000000000000011</v>
      </c>
      <c r="B35">
        <f t="shared" si="15"/>
        <v>1.3006345356450058</v>
      </c>
      <c r="C35">
        <f t="shared" si="10"/>
        <v>2</v>
      </c>
      <c r="D35">
        <f t="shared" si="16"/>
        <v>3.7160986732714445</v>
      </c>
      <c r="E35">
        <f t="shared" si="0"/>
        <v>0.18580493366357223</v>
      </c>
      <c r="F35">
        <f t="shared" si="1"/>
        <v>0.24773991155142971</v>
      </c>
      <c r="G35">
        <f t="shared" si="17"/>
        <v>2.3339010623730951</v>
      </c>
      <c r="H35">
        <f t="shared" si="2"/>
        <v>20.494526062373094</v>
      </c>
      <c r="I35">
        <f t="shared" si="18"/>
        <v>0.92047905897239379</v>
      </c>
      <c r="J35">
        <f t="shared" si="18"/>
        <v>-1.8580493366357222</v>
      </c>
      <c r="K35">
        <f t="shared" si="3"/>
        <v>-9.2902466831786115E-2</v>
      </c>
      <c r="L35">
        <f t="shared" si="4"/>
        <v>-0.12386995577571486</v>
      </c>
      <c r="M35">
        <f t="shared" si="5"/>
        <v>3.5447789564659109</v>
      </c>
      <c r="N35">
        <f t="shared" si="6"/>
        <v>22.086309566998441</v>
      </c>
      <c r="O35">
        <f t="shared" si="11"/>
        <v>0.75000000000000011</v>
      </c>
      <c r="P35">
        <f t="shared" si="7"/>
        <v>201.05130067188006</v>
      </c>
      <c r="Q35">
        <f t="shared" si="8"/>
        <v>9.6665725446428539</v>
      </c>
      <c r="R35">
        <f t="shared" si="12"/>
        <v>210.71787321652292</v>
      </c>
      <c r="U35">
        <f t="shared" si="19"/>
        <v>2.1991148575128552</v>
      </c>
      <c r="V35">
        <f t="shared" ca="1" si="13"/>
        <v>0.23864305778814887</v>
      </c>
      <c r="W35">
        <f t="shared" ca="1" si="14"/>
        <v>23.032247551122992</v>
      </c>
    </row>
    <row r="36" spans="1:23" x14ac:dyDescent="0.3">
      <c r="A36">
        <f t="shared" si="9"/>
        <v>0.80000000000000016</v>
      </c>
      <c r="B36">
        <f t="shared" si="15"/>
        <v>1.4864394693085781</v>
      </c>
      <c r="C36">
        <f t="shared" si="10"/>
        <v>2</v>
      </c>
      <c r="D36">
        <f t="shared" si="16"/>
        <v>3.9638385848228741</v>
      </c>
      <c r="E36">
        <f t="shared" si="0"/>
        <v>0.19819192924114371</v>
      </c>
      <c r="F36">
        <f t="shared" si="1"/>
        <v>0.24773991155142971</v>
      </c>
      <c r="G36">
        <f t="shared" si="17"/>
        <v>2.4652849909445234</v>
      </c>
      <c r="H36">
        <f t="shared" si="2"/>
        <v>20.363142133801666</v>
      </c>
      <c r="I36">
        <f t="shared" si="18"/>
        <v>0.82757659214060764</v>
      </c>
      <c r="J36">
        <f t="shared" si="18"/>
        <v>-1.9819192924114371</v>
      </c>
      <c r="K36">
        <f t="shared" si="3"/>
        <v>-9.9095964620571853E-2</v>
      </c>
      <c r="L36">
        <f t="shared" si="4"/>
        <v>-0.12386995577571486</v>
      </c>
      <c r="M36">
        <f t="shared" si="5"/>
        <v>3.8186091614753561</v>
      </c>
      <c r="N36">
        <f t="shared" si="6"/>
        <v>21.835729546981963</v>
      </c>
      <c r="O36">
        <f t="shared" si="11"/>
        <v>0.80000000000000016</v>
      </c>
      <c r="P36">
        <f t="shared" si="7"/>
        <v>199.76242433259435</v>
      </c>
      <c r="Q36">
        <f t="shared" si="8"/>
        <v>10.998411428571425</v>
      </c>
      <c r="R36">
        <f t="shared" si="12"/>
        <v>210.76083576116577</v>
      </c>
      <c r="U36">
        <f t="shared" si="19"/>
        <v>2.3561944901923448</v>
      </c>
      <c r="V36">
        <f t="shared" ca="1" si="13"/>
        <v>0</v>
      </c>
      <c r="W36">
        <f t="shared" ca="1" si="14"/>
        <v>22.828427124746192</v>
      </c>
    </row>
    <row r="37" spans="1:23" x14ac:dyDescent="0.3">
      <c r="A37">
        <f t="shared" si="9"/>
        <v>0.8500000000000002</v>
      </c>
      <c r="B37">
        <f t="shared" si="15"/>
        <v>1.6846313985497217</v>
      </c>
      <c r="C37">
        <f t="shared" si="10"/>
        <v>2</v>
      </c>
      <c r="D37">
        <f t="shared" si="16"/>
        <v>4.2115784963743037</v>
      </c>
      <c r="E37">
        <f t="shared" si="0"/>
        <v>0.21057892481871521</v>
      </c>
      <c r="F37">
        <f t="shared" si="1"/>
        <v>0.24773991155142971</v>
      </c>
      <c r="G37">
        <f t="shared" si="17"/>
        <v>2.6054278480873805</v>
      </c>
      <c r="H37">
        <f t="shared" si="2"/>
        <v>20.222999276658811</v>
      </c>
      <c r="I37">
        <f t="shared" si="18"/>
        <v>0.72848062752003573</v>
      </c>
      <c r="J37">
        <f t="shared" si="18"/>
        <v>-2.1057892481871519</v>
      </c>
      <c r="K37">
        <f t="shared" si="3"/>
        <v>-0.1052894624093576</v>
      </c>
      <c r="L37">
        <f t="shared" si="4"/>
        <v>-0.12386995577571486</v>
      </c>
      <c r="M37">
        <f t="shared" si="5"/>
        <v>4.0978013785103835</v>
      </c>
      <c r="N37">
        <f t="shared" si="6"/>
        <v>21.554472613114626</v>
      </c>
      <c r="O37">
        <f t="shared" si="11"/>
        <v>0.8500000000000002</v>
      </c>
      <c r="P37">
        <f t="shared" si="7"/>
        <v>198.38762290402295</v>
      </c>
      <c r="Q37">
        <f t="shared" si="8"/>
        <v>12.41617540178571</v>
      </c>
      <c r="R37">
        <f t="shared" si="12"/>
        <v>210.80379830580867</v>
      </c>
      <c r="U37">
        <f t="shared" si="19"/>
        <v>2.5132741228718345</v>
      </c>
      <c r="V37">
        <f t="shared" ca="1" si="13"/>
        <v>-0.20382042637679976</v>
      </c>
      <c r="W37">
        <f t="shared" ca="1" si="14"/>
        <v>22.589784066958043</v>
      </c>
    </row>
    <row r="38" spans="1:23" x14ac:dyDescent="0.3">
      <c r="A38">
        <f t="shared" si="9"/>
        <v>0.90000000000000024</v>
      </c>
      <c r="B38">
        <f t="shared" si="15"/>
        <v>1.895210323368437</v>
      </c>
      <c r="C38">
        <f t="shared" si="10"/>
        <v>2</v>
      </c>
      <c r="D38">
        <f t="shared" si="16"/>
        <v>4.4593184079257338</v>
      </c>
      <c r="E38">
        <f t="shared" si="0"/>
        <v>0.22296592039628671</v>
      </c>
      <c r="F38">
        <f t="shared" si="1"/>
        <v>0.24773991155142971</v>
      </c>
      <c r="G38">
        <f t="shared" si="17"/>
        <v>2.7543296338016665</v>
      </c>
      <c r="H38">
        <f t="shared" si="2"/>
        <v>20.074097490944524</v>
      </c>
      <c r="I38">
        <f t="shared" ref="I38:J53" si="20">I37+K37</f>
        <v>0.62319116511067807</v>
      </c>
      <c r="J38">
        <f t="shared" si="20"/>
        <v>-2.2296592039628669</v>
      </c>
      <c r="K38">
        <f t="shared" si="3"/>
        <v>-0.11148296019814335</v>
      </c>
      <c r="L38">
        <f t="shared" si="4"/>
        <v>-0.12386995577571486</v>
      </c>
      <c r="M38">
        <f t="shared" si="5"/>
        <v>4.3783699070034725</v>
      </c>
      <c r="N38">
        <f t="shared" si="6"/>
        <v>21.241356327286578</v>
      </c>
      <c r="O38">
        <f t="shared" si="11"/>
        <v>0.90000000000000024</v>
      </c>
      <c r="P38">
        <f t="shared" si="7"/>
        <v>196.92689638616579</v>
      </c>
      <c r="Q38">
        <f t="shared" si="8"/>
        <v>13.919864464285711</v>
      </c>
      <c r="R38">
        <f t="shared" si="12"/>
        <v>210.84676085045152</v>
      </c>
      <c r="U38">
        <f t="shared" si="19"/>
        <v>2.6703537555513241</v>
      </c>
      <c r="V38">
        <f t="shared" ca="1" si="13"/>
        <v>-0.36779948600364065</v>
      </c>
      <c r="W38">
        <f t="shared" ca="1" si="14"/>
        <v>22.322194561852189</v>
      </c>
    </row>
    <row r="39" spans="1:23" x14ac:dyDescent="0.3">
      <c r="A39">
        <f t="shared" si="9"/>
        <v>0.95000000000000029</v>
      </c>
      <c r="B39">
        <f t="shared" si="15"/>
        <v>2.1181762437647236</v>
      </c>
      <c r="C39">
        <f t="shared" si="10"/>
        <v>2</v>
      </c>
      <c r="D39">
        <f t="shared" si="16"/>
        <v>4.7070583194771638</v>
      </c>
      <c r="E39">
        <f t="shared" si="0"/>
        <v>0.23535291597385821</v>
      </c>
      <c r="F39">
        <f t="shared" si="1"/>
        <v>0.24773991155142971</v>
      </c>
      <c r="G39">
        <f t="shared" si="17"/>
        <v>2.9119903480873806</v>
      </c>
      <c r="H39">
        <f t="shared" si="2"/>
        <v>19.916436776658809</v>
      </c>
      <c r="I39">
        <f t="shared" si="20"/>
        <v>0.51170820491253477</v>
      </c>
      <c r="J39">
        <f t="shared" si="20"/>
        <v>-2.3535291597385819</v>
      </c>
      <c r="K39">
        <f t="shared" si="3"/>
        <v>-0.11767645798692911</v>
      </c>
      <c r="L39">
        <f t="shared" si="4"/>
        <v>-0.12386995577571486</v>
      </c>
      <c r="M39">
        <f t="shared" si="5"/>
        <v>4.655809004010905</v>
      </c>
      <c r="N39">
        <f t="shared" si="6"/>
        <v>20.895771497401963</v>
      </c>
      <c r="O39">
        <f t="shared" si="11"/>
        <v>0.95000000000000029</v>
      </c>
      <c r="P39">
        <f t="shared" si="7"/>
        <v>195.38024477902292</v>
      </c>
      <c r="Q39">
        <f t="shared" si="8"/>
        <v>15.509478616071426</v>
      </c>
      <c r="R39">
        <f t="shared" si="12"/>
        <v>210.88972339509434</v>
      </c>
      <c r="U39">
        <f t="shared" si="19"/>
        <v>2.8274333882308138</v>
      </c>
      <c r="V39">
        <f t="shared" ca="1" si="13"/>
        <v>-0.48789947021721214</v>
      </c>
      <c r="W39">
        <f t="shared" ca="1" si="14"/>
        <v>22.032247551122992</v>
      </c>
    </row>
    <row r="40" spans="1:23" x14ac:dyDescent="0.3">
      <c r="A40">
        <f t="shared" si="9"/>
        <v>1.0000000000000002</v>
      </c>
      <c r="B40">
        <f t="shared" si="15"/>
        <v>2.3535291597385819</v>
      </c>
      <c r="C40">
        <f t="shared" si="10"/>
        <v>2</v>
      </c>
      <c r="D40">
        <f t="shared" si="16"/>
        <v>4.9547982310285938</v>
      </c>
      <c r="E40">
        <f t="shared" si="0"/>
        <v>0.24773991155142971</v>
      </c>
      <c r="F40">
        <f t="shared" si="1"/>
        <v>0.24773991155142971</v>
      </c>
      <c r="G40">
        <f t="shared" si="17"/>
        <v>3.0784099909445235</v>
      </c>
      <c r="H40">
        <f t="shared" si="2"/>
        <v>19.750017133801666</v>
      </c>
      <c r="I40">
        <f t="shared" si="20"/>
        <v>0.39403174692560566</v>
      </c>
      <c r="J40">
        <f t="shared" si="20"/>
        <v>-2.4773991155142969</v>
      </c>
      <c r="K40">
        <f t="shared" si="3"/>
        <v>-0.12386995577571486</v>
      </c>
      <c r="L40">
        <f t="shared" si="4"/>
        <v>-0.12386995577571486</v>
      </c>
      <c r="M40">
        <f t="shared" si="5"/>
        <v>4.9251474376559043</v>
      </c>
      <c r="N40">
        <f t="shared" si="6"/>
        <v>20.517845762412197</v>
      </c>
      <c r="O40">
        <f t="shared" si="11"/>
        <v>1.0000000000000002</v>
      </c>
      <c r="P40">
        <f t="shared" si="7"/>
        <v>193.74766808259434</v>
      </c>
      <c r="Q40">
        <f t="shared" si="8"/>
        <v>17.18501785714286</v>
      </c>
      <c r="R40">
        <f t="shared" si="12"/>
        <v>210.93268593973721</v>
      </c>
      <c r="U40">
        <f t="shared" si="19"/>
        <v>2.9845130209103035</v>
      </c>
      <c r="V40">
        <f t="shared" ca="1" si="13"/>
        <v>-0.5611631188171804</v>
      </c>
      <c r="W40">
        <f t="shared" ca="1" si="14"/>
        <v>21.727082492453558</v>
      </c>
    </row>
    <row r="41" spans="1:23" x14ac:dyDescent="0.3">
      <c r="A41">
        <f t="shared" si="9"/>
        <v>1.0500000000000003</v>
      </c>
      <c r="B41">
        <f t="shared" si="15"/>
        <v>2.6012690712900115</v>
      </c>
      <c r="C41">
        <f t="shared" si="10"/>
        <v>2</v>
      </c>
      <c r="D41">
        <f t="shared" si="16"/>
        <v>5.2025381425800239</v>
      </c>
      <c r="E41">
        <f t="shared" si="0"/>
        <v>0.26012690712900122</v>
      </c>
      <c r="F41">
        <f t="shared" si="1"/>
        <v>0.24773991155142971</v>
      </c>
      <c r="G41">
        <f t="shared" si="17"/>
        <v>3.2535885623730949</v>
      </c>
      <c r="H41">
        <f t="shared" si="2"/>
        <v>19.574838562373095</v>
      </c>
      <c r="I41">
        <f t="shared" si="20"/>
        <v>0.27016179114989081</v>
      </c>
      <c r="J41">
        <f t="shared" si="20"/>
        <v>-2.6012690712900119</v>
      </c>
      <c r="K41">
        <f t="shared" si="3"/>
        <v>-0.13006345356450061</v>
      </c>
      <c r="L41">
        <f t="shared" si="4"/>
        <v>-0.12386995577571486</v>
      </c>
      <c r="M41">
        <f t="shared" si="5"/>
        <v>5.1810440203055155</v>
      </c>
      <c r="N41">
        <f t="shared" si="6"/>
        <v>20.108613287970442</v>
      </c>
      <c r="O41">
        <f t="shared" si="11"/>
        <v>1.0500000000000003</v>
      </c>
      <c r="P41">
        <f t="shared" si="7"/>
        <v>192.02916629688008</v>
      </c>
      <c r="Q41">
        <f t="shared" si="8"/>
        <v>18.946482187500003</v>
      </c>
      <c r="R41">
        <f t="shared" si="12"/>
        <v>210.97564848438009</v>
      </c>
      <c r="U41">
        <f t="shared" si="19"/>
        <v>3.1415926535897931</v>
      </c>
      <c r="V41">
        <f t="shared" ca="1" si="13"/>
        <v>-0.58578643762690508</v>
      </c>
      <c r="W41">
        <f t="shared" ca="1" si="14"/>
        <v>21.414213562373096</v>
      </c>
    </row>
    <row r="42" spans="1:23" x14ac:dyDescent="0.3">
      <c r="A42">
        <f t="shared" si="9"/>
        <v>1.1000000000000003</v>
      </c>
      <c r="B42">
        <f t="shared" si="15"/>
        <v>2.8613959784190128</v>
      </c>
      <c r="C42">
        <f t="shared" si="10"/>
        <v>2</v>
      </c>
      <c r="D42">
        <f t="shared" si="16"/>
        <v>5.4502780541314539</v>
      </c>
      <c r="E42">
        <f t="shared" si="0"/>
        <v>0.27251390270657272</v>
      </c>
      <c r="F42">
        <f t="shared" si="1"/>
        <v>0.24773991155142971</v>
      </c>
      <c r="G42">
        <f t="shared" si="17"/>
        <v>3.4375260623730952</v>
      </c>
      <c r="H42">
        <f t="shared" si="2"/>
        <v>19.390901062373096</v>
      </c>
      <c r="I42">
        <f t="shared" si="20"/>
        <v>0.1400983375853902</v>
      </c>
      <c r="J42">
        <f t="shared" si="20"/>
        <v>-2.725139027065727</v>
      </c>
      <c r="K42">
        <f t="shared" si="3"/>
        <v>-0.13625695135328636</v>
      </c>
      <c r="L42">
        <f t="shared" si="4"/>
        <v>-0.12386995577571486</v>
      </c>
      <c r="M42">
        <f t="shared" si="5"/>
        <v>5.4179306005568435</v>
      </c>
      <c r="N42">
        <f t="shared" si="6"/>
        <v>19.670182041211998</v>
      </c>
      <c r="O42">
        <f t="shared" si="11"/>
        <v>1.1000000000000003</v>
      </c>
      <c r="P42">
        <f t="shared" si="7"/>
        <v>190.22473942188009</v>
      </c>
      <c r="Q42">
        <f t="shared" si="8"/>
        <v>20.793871607142862</v>
      </c>
      <c r="R42">
        <f t="shared" si="12"/>
        <v>211.01861102902296</v>
      </c>
      <c r="U42">
        <f t="shared" si="19"/>
        <v>3.2986722862692828</v>
      </c>
      <c r="V42">
        <f t="shared" ca="1" si="13"/>
        <v>-0.56116311881718062</v>
      </c>
      <c r="W42">
        <f t="shared" ca="1" si="14"/>
        <v>21.101344632292633</v>
      </c>
    </row>
    <row r="43" spans="1:23" x14ac:dyDescent="0.3">
      <c r="A43">
        <f t="shared" si="9"/>
        <v>1.1500000000000004</v>
      </c>
      <c r="B43">
        <f t="shared" si="15"/>
        <v>3.1339098811255854</v>
      </c>
      <c r="C43">
        <f t="shared" si="10"/>
        <v>2</v>
      </c>
      <c r="D43">
        <f t="shared" si="16"/>
        <v>5.698017965682884</v>
      </c>
      <c r="E43">
        <f t="shared" si="0"/>
        <v>0.28490089828414422</v>
      </c>
      <c r="F43">
        <f t="shared" si="1"/>
        <v>0.24773991155142971</v>
      </c>
      <c r="G43">
        <f t="shared" si="17"/>
        <v>3.6302224909445235</v>
      </c>
      <c r="H43">
        <f t="shared" si="2"/>
        <v>19.198204633801666</v>
      </c>
      <c r="I43">
        <f t="shared" si="20"/>
        <v>3.8413862321038383E-3</v>
      </c>
      <c r="J43">
        <f t="shared" si="20"/>
        <v>-2.849008982841442</v>
      </c>
      <c r="K43">
        <f t="shared" si="3"/>
        <v>-0.14245044914207211</v>
      </c>
      <c r="L43">
        <f t="shared" si="4"/>
        <v>-0.12386995577571486</v>
      </c>
      <c r="M43">
        <f t="shared" si="5"/>
        <v>5.6302077347144852</v>
      </c>
      <c r="N43">
        <f t="shared" si="6"/>
        <v>19.205887387371071</v>
      </c>
      <c r="O43">
        <f t="shared" si="11"/>
        <v>1.1500000000000004</v>
      </c>
      <c r="P43">
        <f t="shared" si="7"/>
        <v>188.33438745759435</v>
      </c>
      <c r="Q43">
        <f t="shared" si="8"/>
        <v>22.727186116071437</v>
      </c>
      <c r="R43">
        <f t="shared" si="12"/>
        <v>211.06157357366578</v>
      </c>
      <c r="U43">
        <f t="shared" si="19"/>
        <v>3.4557519189487724</v>
      </c>
      <c r="V43">
        <f t="shared" ca="1" si="13"/>
        <v>-0.48789947021721236</v>
      </c>
      <c r="W43">
        <f t="shared" ca="1" si="14"/>
        <v>20.796179573623203</v>
      </c>
    </row>
    <row r="44" spans="1:23" x14ac:dyDescent="0.3">
      <c r="A44">
        <f t="shared" si="9"/>
        <v>1.2000000000000004</v>
      </c>
      <c r="B44">
        <f t="shared" si="15"/>
        <v>3.4188107794097298</v>
      </c>
      <c r="C44">
        <f t="shared" si="10"/>
        <v>2</v>
      </c>
      <c r="D44">
        <f t="shared" si="16"/>
        <v>5.945757877234314</v>
      </c>
      <c r="E44">
        <f t="shared" si="0"/>
        <v>0.29728789386171572</v>
      </c>
      <c r="F44">
        <f t="shared" si="1"/>
        <v>0.24773991155142971</v>
      </c>
      <c r="G44">
        <f t="shared" si="17"/>
        <v>3.8316778480873808</v>
      </c>
      <c r="H44">
        <f t="shared" si="2"/>
        <v>18.996749276658811</v>
      </c>
      <c r="I44">
        <f t="shared" si="20"/>
        <v>-0.13860906290996827</v>
      </c>
      <c r="J44">
        <f t="shared" si="20"/>
        <v>-2.972878938617157</v>
      </c>
      <c r="K44">
        <f t="shared" si="3"/>
        <v>-0.14864394693085786</v>
      </c>
      <c r="L44">
        <f t="shared" si="4"/>
        <v>-0.12386995577571486</v>
      </c>
      <c r="M44">
        <f t="shared" si="5"/>
        <v>5.8124961159986075</v>
      </c>
      <c r="N44">
        <f t="shared" si="6"/>
        <v>18.720417972769503</v>
      </c>
      <c r="O44">
        <f t="shared" si="11"/>
        <v>1.2000000000000004</v>
      </c>
      <c r="P44">
        <f t="shared" si="7"/>
        <v>186.35811040402294</v>
      </c>
      <c r="Q44">
        <f t="shared" si="8"/>
        <v>24.746425714285728</v>
      </c>
      <c r="R44">
        <f t="shared" si="12"/>
        <v>211.10453611830866</v>
      </c>
      <c r="U44">
        <f>U43+PI()/20</f>
        <v>3.6128315516282621</v>
      </c>
      <c r="V44">
        <f t="shared" ca="1" si="13"/>
        <v>-0.36779948600364087</v>
      </c>
      <c r="W44">
        <f t="shared" ca="1" si="14"/>
        <v>20.506232562894002</v>
      </c>
    </row>
    <row r="45" spans="1:23" x14ac:dyDescent="0.3">
      <c r="A45">
        <f t="shared" si="9"/>
        <v>1.2500000000000004</v>
      </c>
      <c r="B45">
        <f t="shared" si="15"/>
        <v>3.7160986732714454</v>
      </c>
      <c r="C45">
        <f t="shared" si="10"/>
        <v>2</v>
      </c>
      <c r="D45">
        <f t="shared" si="16"/>
        <v>6.1934977887857441</v>
      </c>
      <c r="E45">
        <f t="shared" si="0"/>
        <v>0.30967488943928723</v>
      </c>
      <c r="F45">
        <f t="shared" si="1"/>
        <v>0.24773991155142971</v>
      </c>
      <c r="G45">
        <f t="shared" si="17"/>
        <v>4.0418921338016665</v>
      </c>
      <c r="H45">
        <f t="shared" si="2"/>
        <v>18.786534990944524</v>
      </c>
      <c r="I45">
        <f t="shared" si="20"/>
        <v>-0.28725300984082613</v>
      </c>
      <c r="J45">
        <f t="shared" si="20"/>
        <v>-3.096748894392872</v>
      </c>
      <c r="K45">
        <f t="shared" si="3"/>
        <v>-0.15483744471964361</v>
      </c>
      <c r="L45">
        <f t="shared" si="4"/>
        <v>-0.12386995577571486</v>
      </c>
      <c r="M45">
        <f t="shared" si="5"/>
        <v>5.9599436678874191</v>
      </c>
      <c r="N45">
        <f t="shared" si="6"/>
        <v>18.219897264887308</v>
      </c>
      <c r="O45">
        <f t="shared" si="11"/>
        <v>1.2500000000000004</v>
      </c>
      <c r="P45">
        <f t="shared" si="7"/>
        <v>184.29590826116581</v>
      </c>
      <c r="Q45">
        <f t="shared" si="8"/>
        <v>26.851590401785728</v>
      </c>
      <c r="R45">
        <f t="shared" si="12"/>
        <v>211.14749866295153</v>
      </c>
      <c r="U45">
        <f t="shared" si="19"/>
        <v>3.7699111843077517</v>
      </c>
      <c r="V45">
        <f t="shared" ca="1" si="13"/>
        <v>-0.2038204263768002</v>
      </c>
      <c r="W45">
        <f t="shared" ca="1" si="14"/>
        <v>20.238643057788149</v>
      </c>
    </row>
    <row r="46" spans="1:23" x14ac:dyDescent="0.3">
      <c r="A46">
        <f t="shared" si="9"/>
        <v>1.3000000000000005</v>
      </c>
      <c r="B46">
        <f>B45+E45</f>
        <v>4.0257735627107323</v>
      </c>
      <c r="C46">
        <f t="shared" si="10"/>
        <v>2</v>
      </c>
      <c r="D46">
        <f>D45+F45</f>
        <v>6.4412377003371741</v>
      </c>
      <c r="E46">
        <f t="shared" si="0"/>
        <v>0.32206188501685873</v>
      </c>
      <c r="F46">
        <f t="shared" si="1"/>
        <v>0.24773991155142971</v>
      </c>
      <c r="G46">
        <f t="shared" si="17"/>
        <v>4.2608653480873802</v>
      </c>
      <c r="H46">
        <f t="shared" si="2"/>
        <v>18.56756177665881</v>
      </c>
      <c r="I46">
        <f t="shared" si="20"/>
        <v>-0.44209045456046975</v>
      </c>
      <c r="J46">
        <f t="shared" si="20"/>
        <v>-3.2206188501685871</v>
      </c>
      <c r="K46">
        <f t="shared" si="3"/>
        <v>-0.16103094250842936</v>
      </c>
      <c r="L46">
        <f t="shared" si="4"/>
        <v>-0.12386995577571486</v>
      </c>
      <c r="M46">
        <f t="shared" si="5"/>
        <v>6.068583907866298</v>
      </c>
      <c r="N46">
        <f t="shared" si="6"/>
        <v>17.711902026155823</v>
      </c>
      <c r="O46">
        <f t="shared" si="11"/>
        <v>1.3000000000000005</v>
      </c>
      <c r="P46">
        <f t="shared" si="7"/>
        <v>182.14778102902292</v>
      </c>
      <c r="Q46">
        <f t="shared" si="8"/>
        <v>29.042680178571452</v>
      </c>
      <c r="R46">
        <f t="shared" si="12"/>
        <v>211.19046120759438</v>
      </c>
      <c r="U46">
        <f t="shared" si="19"/>
        <v>3.9269908169872414</v>
      </c>
      <c r="V46">
        <f t="shared" ca="1" si="13"/>
        <v>0</v>
      </c>
      <c r="W46">
        <f t="shared" ca="1" si="14"/>
        <v>20</v>
      </c>
    </row>
    <row r="47" spans="1:23" x14ac:dyDescent="0.3">
      <c r="A47">
        <f t="shared" si="9"/>
        <v>1.3500000000000005</v>
      </c>
      <c r="B47">
        <f t="shared" ref="B47:B54" si="21">B46+E46</f>
        <v>4.3478354477275909</v>
      </c>
      <c r="C47">
        <f t="shared" si="10"/>
        <v>2</v>
      </c>
      <c r="D47">
        <f t="shared" ref="D47:D54" si="22">D46+F46</f>
        <v>6.6889776118886042</v>
      </c>
      <c r="E47">
        <f t="shared" si="0"/>
        <v>0.33444888059443023</v>
      </c>
      <c r="F47">
        <f t="shared" si="1"/>
        <v>0.24773991155142971</v>
      </c>
      <c r="G47">
        <f t="shared" si="17"/>
        <v>4.4885974909445236</v>
      </c>
      <c r="H47">
        <f t="shared" si="2"/>
        <v>18.339829633801667</v>
      </c>
      <c r="I47">
        <f t="shared" si="20"/>
        <v>-0.60312139706889911</v>
      </c>
      <c r="J47">
        <f t="shared" si="20"/>
        <v>-3.3444888059443021</v>
      </c>
      <c r="K47">
        <f t="shared" si="3"/>
        <v>-0.16722444029721512</v>
      </c>
      <c r="L47">
        <f t="shared" si="4"/>
        <v>-0.12386995577571486</v>
      </c>
      <c r="M47">
        <f t="shared" si="5"/>
        <v>6.1357357384278828</v>
      </c>
      <c r="N47">
        <f t="shared" si="6"/>
        <v>17.205397796414577</v>
      </c>
      <c r="O47">
        <f t="shared" si="11"/>
        <v>1.3500000000000005</v>
      </c>
      <c r="P47">
        <f t="shared" si="7"/>
        <v>179.91372870759437</v>
      </c>
      <c r="Q47">
        <f t="shared" si="8"/>
        <v>31.319695044642884</v>
      </c>
      <c r="R47">
        <f t="shared" si="12"/>
        <v>211.23342375223726</v>
      </c>
      <c r="U47">
        <f t="shared" si="19"/>
        <v>4.0840704496667311</v>
      </c>
      <c r="V47">
        <f t="shared" ca="1" si="13"/>
        <v>0.23864305778814843</v>
      </c>
      <c r="W47">
        <f t="shared" ca="1" si="14"/>
        <v>19.796179573623203</v>
      </c>
    </row>
    <row r="48" spans="1:23" x14ac:dyDescent="0.3">
      <c r="A48">
        <f t="shared" si="9"/>
        <v>1.4000000000000006</v>
      </c>
      <c r="B48">
        <f t="shared" si="21"/>
        <v>4.6822843283220212</v>
      </c>
      <c r="C48">
        <f t="shared" si="10"/>
        <v>2</v>
      </c>
      <c r="D48">
        <f t="shared" si="22"/>
        <v>6.9367175234400342</v>
      </c>
      <c r="E48">
        <f t="shared" si="0"/>
        <v>0.34683587617200173</v>
      </c>
      <c r="F48">
        <f t="shared" si="1"/>
        <v>0.24773991155142971</v>
      </c>
      <c r="G48">
        <f t="shared" si="17"/>
        <v>4.7250885623730952</v>
      </c>
      <c r="H48">
        <f t="shared" si="2"/>
        <v>18.103338562373096</v>
      </c>
      <c r="I48">
        <f t="shared" si="20"/>
        <v>-0.77034583736611428</v>
      </c>
      <c r="J48">
        <f t="shared" si="20"/>
        <v>-3.4683587617200171</v>
      </c>
      <c r="K48">
        <f t="shared" si="3"/>
        <v>-0.17341793808600087</v>
      </c>
      <c r="L48">
        <f t="shared" si="4"/>
        <v>-0.12386995577571486</v>
      </c>
      <c r="M48">
        <f t="shared" si="5"/>
        <v>6.1604283165851914</v>
      </c>
      <c r="N48">
        <f t="shared" si="6"/>
        <v>16.710571607718315</v>
      </c>
      <c r="O48">
        <f t="shared" si="11"/>
        <v>1.4000000000000006</v>
      </c>
      <c r="P48">
        <f t="shared" si="7"/>
        <v>177.59375129688007</v>
      </c>
      <c r="Q48">
        <f t="shared" si="8"/>
        <v>33.682635000000026</v>
      </c>
      <c r="R48">
        <f t="shared" si="12"/>
        <v>211.2763862968801</v>
      </c>
      <c r="U48">
        <f t="shared" si="19"/>
        <v>4.2411500823462207</v>
      </c>
      <c r="V48">
        <f t="shared" ca="1" si="13"/>
        <v>0.50623256289400109</v>
      </c>
      <c r="W48">
        <f t="shared" ca="1" si="14"/>
        <v>19.632200513996359</v>
      </c>
    </row>
    <row r="49" spans="1:23" x14ac:dyDescent="0.3">
      <c r="A49">
        <f t="shared" si="9"/>
        <v>1.4500000000000006</v>
      </c>
      <c r="B49">
        <f t="shared" si="21"/>
        <v>5.0291202044940233</v>
      </c>
      <c r="C49">
        <f t="shared" si="10"/>
        <v>2</v>
      </c>
      <c r="D49">
        <f t="shared" si="22"/>
        <v>7.1844574349914643</v>
      </c>
      <c r="E49">
        <f t="shared" si="0"/>
        <v>0.35922287174957324</v>
      </c>
      <c r="F49">
        <f t="shared" si="1"/>
        <v>0.24773991155142971</v>
      </c>
      <c r="G49">
        <f t="shared" si="17"/>
        <v>4.9703385623730956</v>
      </c>
      <c r="H49">
        <f t="shared" si="2"/>
        <v>17.858088562373094</v>
      </c>
      <c r="I49">
        <f t="shared" si="20"/>
        <v>-0.94376377545211509</v>
      </c>
      <c r="J49">
        <f t="shared" si="20"/>
        <v>-3.5922287174957321</v>
      </c>
      <c r="K49">
        <f t="shared" si="3"/>
        <v>-0.17961143587478662</v>
      </c>
      <c r="L49">
        <f t="shared" si="4"/>
        <v>-0.12386995577571486</v>
      </c>
      <c r="M49">
        <f t="shared" si="5"/>
        <v>6.1438273371480951</v>
      </c>
      <c r="N49">
        <f t="shared" si="6"/>
        <v>16.238544152522884</v>
      </c>
      <c r="O49">
        <f t="shared" si="11"/>
        <v>1.4500000000000006</v>
      </c>
      <c r="P49">
        <f t="shared" si="7"/>
        <v>175.18784879688008</v>
      </c>
      <c r="Q49">
        <f t="shared" si="8"/>
        <v>36.131500044642891</v>
      </c>
      <c r="R49">
        <f t="shared" si="12"/>
        <v>211.31934884152298</v>
      </c>
      <c r="U49">
        <f t="shared" si="19"/>
        <v>4.3982297150257104</v>
      </c>
      <c r="V49">
        <f t="shared" ca="1" si="13"/>
        <v>0.7961795736231998</v>
      </c>
      <c r="W49">
        <f t="shared" ca="1" si="14"/>
        <v>19.512100529782789</v>
      </c>
    </row>
    <row r="50" spans="1:23" x14ac:dyDescent="0.3">
      <c r="A50">
        <f t="shared" si="9"/>
        <v>1.5000000000000007</v>
      </c>
      <c r="B50">
        <f t="shared" si="21"/>
        <v>5.3883430762435962</v>
      </c>
      <c r="C50">
        <f t="shared" si="10"/>
        <v>2</v>
      </c>
      <c r="D50">
        <f t="shared" si="22"/>
        <v>7.4321973465428943</v>
      </c>
      <c r="E50">
        <f t="shared" si="0"/>
        <v>0.37160986732714474</v>
      </c>
      <c r="F50">
        <f t="shared" si="1"/>
        <v>0.24773991155142971</v>
      </c>
      <c r="G50">
        <f t="shared" si="17"/>
        <v>5.224347490944524</v>
      </c>
      <c r="H50">
        <f t="shared" si="2"/>
        <v>17.604079633801668</v>
      </c>
      <c r="I50">
        <f t="shared" si="20"/>
        <v>-1.1233752113269018</v>
      </c>
      <c r="J50">
        <f t="shared" si="20"/>
        <v>-3.7160986732714472</v>
      </c>
      <c r="K50">
        <f t="shared" si="3"/>
        <v>-0.18580493366357237</v>
      </c>
      <c r="L50">
        <f t="shared" si="4"/>
        <v>-0.12386995577571486</v>
      </c>
      <c r="M50">
        <f t="shared" si="5"/>
        <v>6.0896313733066822</v>
      </c>
      <c r="N50">
        <f t="shared" si="6"/>
        <v>15.800947968358384</v>
      </c>
      <c r="O50">
        <f t="shared" si="11"/>
        <v>1.5000000000000007</v>
      </c>
      <c r="P50">
        <f t="shared" si="7"/>
        <v>172.69602120759436</v>
      </c>
      <c r="Q50">
        <f t="shared" si="8"/>
        <v>38.666290178571465</v>
      </c>
      <c r="R50">
        <f t="shared" si="12"/>
        <v>211.36231138616583</v>
      </c>
      <c r="U50">
        <f t="shared" si="19"/>
        <v>4.5553093477052</v>
      </c>
      <c r="V50">
        <f t="shared" ca="1" si="13"/>
        <v>1.1013446322926328</v>
      </c>
      <c r="W50">
        <f t="shared" ca="1" si="14"/>
        <v>19.438836881182819</v>
      </c>
    </row>
    <row r="51" spans="1:23" x14ac:dyDescent="0.3">
      <c r="A51">
        <f t="shared" si="9"/>
        <v>1.5500000000000007</v>
      </c>
      <c r="B51">
        <f t="shared" si="21"/>
        <v>5.7599529435707408</v>
      </c>
      <c r="C51">
        <f t="shared" si="10"/>
        <v>2</v>
      </c>
      <c r="D51">
        <f t="shared" si="22"/>
        <v>7.6799372580943244</v>
      </c>
      <c r="E51">
        <f t="shared" si="0"/>
        <v>0.38399686290471624</v>
      </c>
      <c r="F51">
        <f t="shared" si="1"/>
        <v>0.24773991155142971</v>
      </c>
      <c r="G51">
        <f t="shared" si="17"/>
        <v>5.4871153480873813</v>
      </c>
      <c r="H51">
        <f t="shared" si="2"/>
        <v>17.341311776658809</v>
      </c>
      <c r="I51">
        <f t="shared" si="20"/>
        <v>-1.3091801449904741</v>
      </c>
      <c r="J51">
        <f t="shared" si="20"/>
        <v>-3.8399686290471622</v>
      </c>
      <c r="K51">
        <f t="shared" si="3"/>
        <v>-0.19199843145235812</v>
      </c>
      <c r="L51">
        <f t="shared" si="4"/>
        <v>-0.12386995577571486</v>
      </c>
      <c r="M51">
        <f t="shared" si="5"/>
        <v>6.0043995028036123</v>
      </c>
      <c r="N51">
        <f t="shared" si="6"/>
        <v>15.409365322100735</v>
      </c>
      <c r="O51">
        <f t="shared" si="11"/>
        <v>1.5500000000000007</v>
      </c>
      <c r="P51">
        <f t="shared" si="7"/>
        <v>170.11826852902294</v>
      </c>
      <c r="Q51">
        <f t="shared" si="8"/>
        <v>41.287005401785763</v>
      </c>
      <c r="R51">
        <f t="shared" si="12"/>
        <v>211.4052739308087</v>
      </c>
      <c r="U51">
        <f>U50+PI()/20</f>
        <v>4.7123889803846897</v>
      </c>
      <c r="V51">
        <f t="shared" ca="1" si="13"/>
        <v>1.4142135623730945</v>
      </c>
      <c r="W51">
        <f t="shared" ca="1" si="14"/>
        <v>19.414213562373096</v>
      </c>
    </row>
    <row r="52" spans="1:23" x14ac:dyDescent="0.3">
      <c r="A52">
        <f t="shared" si="9"/>
        <v>1.6000000000000008</v>
      </c>
      <c r="B52">
        <f t="shared" si="21"/>
        <v>6.1439498064754572</v>
      </c>
      <c r="C52">
        <f t="shared" ref="C52:C88" si="23">_r</f>
        <v>2</v>
      </c>
      <c r="D52">
        <f t="shared" si="22"/>
        <v>7.9276771696457544</v>
      </c>
      <c r="E52">
        <f t="shared" ref="E52:E83" si="24">D52*dt</f>
        <v>0.39638385848228774</v>
      </c>
      <c r="F52">
        <f t="shared" ref="F52:F88" si="25">a*dt</f>
        <v>0.24773991155142971</v>
      </c>
      <c r="G52">
        <f t="shared" ref="G52:G88" si="26">B52*COS(-alfa)-C52*SIN(-alfa)</f>
        <v>5.7586421338016676</v>
      </c>
      <c r="H52">
        <f t="shared" ref="H52:H88" si="27">B52*SIN(-alfa)+C52*COS(-alfa)+h</f>
        <v>17.069784990944523</v>
      </c>
      <c r="I52">
        <f t="shared" si="20"/>
        <v>-1.5011785764428323</v>
      </c>
      <c r="J52">
        <f t="shared" si="20"/>
        <v>-3.9638385848228772</v>
      </c>
      <c r="K52">
        <f t="shared" ref="K52:K83" si="28">J52*dt</f>
        <v>-0.19819192924114387</v>
      </c>
      <c r="L52">
        <f t="shared" ref="L52:L88" si="29">-eps*dt</f>
        <v>-0.12386995577571486</v>
      </c>
      <c r="M52">
        <f t="shared" ref="M52:M88" si="30">_r*COS(I52)+G52</f>
        <v>5.8977651912383307</v>
      </c>
      <c r="N52">
        <f t="shared" ref="N52:N88" si="31">_r*SIN(I52)+H52</f>
        <v>15.074629664938682</v>
      </c>
      <c r="O52">
        <f t="shared" si="11"/>
        <v>1.6000000000000008</v>
      </c>
      <c r="P52">
        <f t="shared" ref="P52:P88" si="32">m*g*H52</f>
        <v>167.45459076116578</v>
      </c>
      <c r="Q52">
        <f t="shared" ref="Q52:Q88" si="33">m*D52^2/2+I*J52^2/2</f>
        <v>43.993645714285762</v>
      </c>
      <c r="R52">
        <f t="shared" si="12"/>
        <v>211.44823647545155</v>
      </c>
      <c r="U52">
        <f t="shared" si="19"/>
        <v>4.8694686130641793</v>
      </c>
      <c r="V52">
        <f t="shared" ca="1" si="13"/>
        <v>1.7270824924535564</v>
      </c>
      <c r="W52">
        <f t="shared" ca="1" si="14"/>
        <v>19.438836881182819</v>
      </c>
    </row>
    <row r="53" spans="1:23" x14ac:dyDescent="0.3">
      <c r="A53">
        <f t="shared" ref="A53:A88" si="34">A52+dt</f>
        <v>1.6500000000000008</v>
      </c>
      <c r="B53">
        <f t="shared" si="21"/>
        <v>6.5403336649577453</v>
      </c>
      <c r="C53">
        <f t="shared" si="23"/>
        <v>2</v>
      </c>
      <c r="D53">
        <f t="shared" si="22"/>
        <v>8.1754170811971836</v>
      </c>
      <c r="E53">
        <f t="shared" si="24"/>
        <v>0.40877085405985919</v>
      </c>
      <c r="F53">
        <f t="shared" si="25"/>
        <v>0.24773991155142971</v>
      </c>
      <c r="G53">
        <f t="shared" si="26"/>
        <v>6.0389278480873818</v>
      </c>
      <c r="H53">
        <f t="shared" si="27"/>
        <v>16.789499276658809</v>
      </c>
      <c r="I53">
        <f t="shared" si="20"/>
        <v>-1.6993705056839761</v>
      </c>
      <c r="J53">
        <f t="shared" si="20"/>
        <v>-4.0877085405985918</v>
      </c>
      <c r="K53">
        <f t="shared" si="28"/>
        <v>-0.20438542702992959</v>
      </c>
      <c r="L53">
        <f t="shared" si="29"/>
        <v>-0.12386995577571486</v>
      </c>
      <c r="M53">
        <f t="shared" si="30"/>
        <v>5.782487405193355</v>
      </c>
      <c r="N53">
        <f t="shared" si="31"/>
        <v>14.806007834971117</v>
      </c>
      <c r="O53">
        <f t="shared" si="11"/>
        <v>1.6500000000000008</v>
      </c>
      <c r="P53">
        <f t="shared" si="32"/>
        <v>164.70498790402291</v>
      </c>
      <c r="Q53">
        <f t="shared" si="33"/>
        <v>46.78621111607147</v>
      </c>
      <c r="R53">
        <f t="shared" si="12"/>
        <v>211.49119902009437</v>
      </c>
      <c r="U53">
        <f t="shared" si="19"/>
        <v>5.026548245743669</v>
      </c>
      <c r="V53">
        <f t="shared" ca="1" si="13"/>
        <v>2.0322475511229894</v>
      </c>
      <c r="W53">
        <f t="shared" ca="1" si="14"/>
        <v>19.512100529782789</v>
      </c>
    </row>
    <row r="54" spans="1:23" x14ac:dyDescent="0.3">
      <c r="A54">
        <f t="shared" si="34"/>
        <v>1.7000000000000008</v>
      </c>
      <c r="B54">
        <f t="shared" si="21"/>
        <v>6.9491045190176042</v>
      </c>
      <c r="C54">
        <f t="shared" si="23"/>
        <v>2</v>
      </c>
      <c r="D54">
        <f t="shared" si="22"/>
        <v>8.4231569927486127</v>
      </c>
      <c r="E54">
        <f t="shared" si="24"/>
        <v>0.42115784963743064</v>
      </c>
      <c r="F54">
        <f t="shared" si="25"/>
        <v>0.24773991155142971</v>
      </c>
      <c r="G54">
        <f t="shared" si="26"/>
        <v>6.327972490944525</v>
      </c>
      <c r="H54">
        <f t="shared" si="27"/>
        <v>16.500454633801667</v>
      </c>
      <c r="I54">
        <f t="shared" ref="I54:J69" si="35">I53+K53</f>
        <v>-1.9037559327139058</v>
      </c>
      <c r="J54">
        <f t="shared" si="35"/>
        <v>-4.2115784963743064</v>
      </c>
      <c r="K54">
        <f t="shared" si="28"/>
        <v>-0.21057892481871532</v>
      </c>
      <c r="L54">
        <f t="shared" si="29"/>
        <v>-0.12386995577571486</v>
      </c>
      <c r="M54">
        <f t="shared" si="30"/>
        <v>5.6742894556681627</v>
      </c>
      <c r="N54">
        <f t="shared" si="31"/>
        <v>14.610296309906051</v>
      </c>
      <c r="O54">
        <f t="shared" si="11"/>
        <v>1.7000000000000008</v>
      </c>
      <c r="P54">
        <f t="shared" si="32"/>
        <v>161.86945995759436</v>
      </c>
      <c r="Q54">
        <f t="shared" si="33"/>
        <v>49.664701607142895</v>
      </c>
      <c r="R54">
        <f t="shared" si="12"/>
        <v>211.53416156473725</v>
      </c>
      <c r="U54">
        <f t="shared" si="19"/>
        <v>5.1836278784231586</v>
      </c>
      <c r="V54">
        <f t="shared" ca="1" si="13"/>
        <v>2.3221945618521884</v>
      </c>
      <c r="W54">
        <f t="shared" ca="1" si="14"/>
        <v>19.632200513996359</v>
      </c>
    </row>
    <row r="55" spans="1:23" x14ac:dyDescent="0.3">
      <c r="A55">
        <f t="shared" si="34"/>
        <v>1.7500000000000009</v>
      </c>
      <c r="B55">
        <f>B54+E54</f>
        <v>7.3702623686550348</v>
      </c>
      <c r="C55">
        <f t="shared" si="23"/>
        <v>2</v>
      </c>
      <c r="D55">
        <f>D54+F54</f>
        <v>8.6708969043000419</v>
      </c>
      <c r="E55">
        <f t="shared" si="24"/>
        <v>0.43354484521500214</v>
      </c>
      <c r="F55">
        <f t="shared" si="25"/>
        <v>0.24773991155142971</v>
      </c>
      <c r="G55">
        <f t="shared" si="26"/>
        <v>6.6257760623730961</v>
      </c>
      <c r="H55">
        <f t="shared" si="27"/>
        <v>16.202651062373093</v>
      </c>
      <c r="I55">
        <f t="shared" si="35"/>
        <v>-2.1143348575326213</v>
      </c>
      <c r="J55">
        <f t="shared" si="35"/>
        <v>-4.3354484521500209</v>
      </c>
      <c r="K55">
        <f t="shared" si="28"/>
        <v>-0.21677242260750107</v>
      </c>
      <c r="L55">
        <f t="shared" si="29"/>
        <v>-0.12386995577571486</v>
      </c>
      <c r="M55">
        <f t="shared" si="30"/>
        <v>5.5914404722609721</v>
      </c>
      <c r="N55">
        <f t="shared" si="31"/>
        <v>14.490883003602454</v>
      </c>
      <c r="O55">
        <f t="shared" si="11"/>
        <v>1.7500000000000009</v>
      </c>
      <c r="P55">
        <f t="shared" si="32"/>
        <v>158.94800692188005</v>
      </c>
      <c r="Q55">
        <f t="shared" si="33"/>
        <v>52.629117187500036</v>
      </c>
      <c r="R55">
        <f t="shared" si="12"/>
        <v>211.57712410938009</v>
      </c>
      <c r="U55">
        <f t="shared" si="19"/>
        <v>5.3407075111026483</v>
      </c>
      <c r="V55">
        <f t="shared" ca="1" si="13"/>
        <v>2.5897840669580408</v>
      </c>
      <c r="W55">
        <f t="shared" ca="1" si="14"/>
        <v>19.796179573623199</v>
      </c>
    </row>
    <row r="56" spans="1:23" x14ac:dyDescent="0.3">
      <c r="A56">
        <f t="shared" si="34"/>
        <v>1.8000000000000009</v>
      </c>
      <c r="B56">
        <f t="shared" ref="B56:B68" si="36">B55+E55</f>
        <v>7.8038072138700372</v>
      </c>
      <c r="C56">
        <f t="shared" si="23"/>
        <v>2</v>
      </c>
      <c r="D56">
        <f t="shared" ref="D56:D68" si="37">D55+F55</f>
        <v>8.9186368158514711</v>
      </c>
      <c r="E56">
        <f t="shared" si="24"/>
        <v>0.44593184079257359</v>
      </c>
      <c r="F56">
        <f t="shared" si="25"/>
        <v>0.24773991155142971</v>
      </c>
      <c r="G56">
        <f t="shared" si="26"/>
        <v>6.9323385623730971</v>
      </c>
      <c r="H56">
        <f t="shared" si="27"/>
        <v>15.896088562373095</v>
      </c>
      <c r="I56">
        <f t="shared" si="35"/>
        <v>-2.3311072801401225</v>
      </c>
      <c r="J56">
        <f t="shared" si="35"/>
        <v>-4.4593184079257355</v>
      </c>
      <c r="K56">
        <f t="shared" si="28"/>
        <v>-0.22296592039628679</v>
      </c>
      <c r="L56">
        <f t="shared" si="29"/>
        <v>-0.12386995577571486</v>
      </c>
      <c r="M56">
        <f t="shared" si="30"/>
        <v>5.5540449584078786</v>
      </c>
      <c r="N56">
        <f t="shared" si="31"/>
        <v>14.44684505582612</v>
      </c>
      <c r="O56">
        <f t="shared" si="11"/>
        <v>1.8000000000000009</v>
      </c>
      <c r="P56">
        <f t="shared" si="32"/>
        <v>155.94062879688008</v>
      </c>
      <c r="Q56">
        <f t="shared" si="33"/>
        <v>55.679457857142893</v>
      </c>
      <c r="R56">
        <f t="shared" si="12"/>
        <v>211.62008665402297</v>
      </c>
      <c r="U56">
        <f t="shared" si="19"/>
        <v>5.497787143782138</v>
      </c>
      <c r="V56">
        <f t="shared" ca="1" si="13"/>
        <v>2.8284271247461898</v>
      </c>
      <c r="W56">
        <f t="shared" ca="1" si="14"/>
        <v>20</v>
      </c>
    </row>
    <row r="57" spans="1:23" x14ac:dyDescent="0.3">
      <c r="A57">
        <f t="shared" si="34"/>
        <v>1.850000000000001</v>
      </c>
      <c r="B57">
        <f t="shared" si="36"/>
        <v>8.2497390546626104</v>
      </c>
      <c r="C57">
        <f t="shared" si="23"/>
        <v>2</v>
      </c>
      <c r="D57">
        <f t="shared" si="37"/>
        <v>9.1663767274029002</v>
      </c>
      <c r="E57">
        <f t="shared" si="24"/>
        <v>0.45831883637014503</v>
      </c>
      <c r="F57">
        <f t="shared" si="25"/>
        <v>0.24773991155142971</v>
      </c>
      <c r="G57">
        <f t="shared" si="26"/>
        <v>7.2476599909445252</v>
      </c>
      <c r="H57">
        <f t="shared" si="27"/>
        <v>15.580767133801665</v>
      </c>
      <c r="I57">
        <f t="shared" si="35"/>
        <v>-2.5540732005364091</v>
      </c>
      <c r="J57">
        <f t="shared" si="35"/>
        <v>-4.5831883637014501</v>
      </c>
      <c r="K57">
        <f t="shared" si="28"/>
        <v>-0.22915941818507252</v>
      </c>
      <c r="L57">
        <f t="shared" si="29"/>
        <v>-0.12386995577571486</v>
      </c>
      <c r="M57">
        <f t="shared" si="30"/>
        <v>5.5830235891709892</v>
      </c>
      <c r="N57">
        <f t="shared" si="31"/>
        <v>14.47217088182782</v>
      </c>
      <c r="O57">
        <f t="shared" si="11"/>
        <v>1.850000000000001</v>
      </c>
      <c r="P57">
        <f t="shared" si="32"/>
        <v>152.84732558259435</v>
      </c>
      <c r="Q57">
        <f t="shared" si="33"/>
        <v>58.815723616071452</v>
      </c>
      <c r="R57">
        <f t="shared" si="12"/>
        <v>211.66304919866582</v>
      </c>
      <c r="U57">
        <f t="shared" si="19"/>
        <v>5.6548667764616276</v>
      </c>
      <c r="V57">
        <f t="shared" ca="1" si="13"/>
        <v>3.0322475511229898</v>
      </c>
      <c r="W57">
        <f t="shared" ca="1" si="14"/>
        <v>20.238643057788149</v>
      </c>
    </row>
    <row r="58" spans="1:23" x14ac:dyDescent="0.3">
      <c r="A58">
        <f t="shared" si="34"/>
        <v>1.900000000000001</v>
      </c>
      <c r="B58">
        <f t="shared" si="36"/>
        <v>8.7080578910327553</v>
      </c>
      <c r="C58">
        <f t="shared" si="23"/>
        <v>2</v>
      </c>
      <c r="D58">
        <f t="shared" si="37"/>
        <v>9.4141166389543294</v>
      </c>
      <c r="E58">
        <f t="shared" si="24"/>
        <v>0.47070583194771648</v>
      </c>
      <c r="F58">
        <f t="shared" si="25"/>
        <v>0.24773991155142971</v>
      </c>
      <c r="G58">
        <f t="shared" si="26"/>
        <v>7.5717403480873822</v>
      </c>
      <c r="H58">
        <f t="shared" si="27"/>
        <v>15.256686776658809</v>
      </c>
      <c r="I58">
        <f t="shared" si="35"/>
        <v>-2.7832326187214815</v>
      </c>
      <c r="J58">
        <f t="shared" si="35"/>
        <v>-4.7070583194771647</v>
      </c>
      <c r="K58">
        <f t="shared" si="28"/>
        <v>-0.23535291597385824</v>
      </c>
      <c r="L58">
        <f t="shared" si="29"/>
        <v>-0.12386995577571486</v>
      </c>
      <c r="M58">
        <f t="shared" si="30"/>
        <v>5.6987937834112037</v>
      </c>
      <c r="N58">
        <f t="shared" si="31"/>
        <v>14.555208932484311</v>
      </c>
      <c r="O58">
        <f t="shared" si="11"/>
        <v>1.900000000000001</v>
      </c>
      <c r="P58">
        <f t="shared" si="32"/>
        <v>149.66809727902293</v>
      </c>
      <c r="Q58">
        <f t="shared" si="33"/>
        <v>62.037914464285734</v>
      </c>
      <c r="R58">
        <f t="shared" si="12"/>
        <v>211.70601174330866</v>
      </c>
      <c r="U58">
        <f t="shared" si="19"/>
        <v>5.8119464091411173</v>
      </c>
      <c r="V58">
        <f t="shared" ca="1" si="13"/>
        <v>3.1962266107498305</v>
      </c>
      <c r="W58">
        <f t="shared" ca="1" si="14"/>
        <v>20.506232562894002</v>
      </c>
    </row>
    <row r="59" spans="1:23" x14ac:dyDescent="0.3">
      <c r="A59">
        <f t="shared" si="34"/>
        <v>1.9500000000000011</v>
      </c>
      <c r="B59">
        <f t="shared" si="36"/>
        <v>9.1787637229804719</v>
      </c>
      <c r="C59">
        <f t="shared" si="23"/>
        <v>2</v>
      </c>
      <c r="D59">
        <f t="shared" si="37"/>
        <v>9.6618565505057585</v>
      </c>
      <c r="E59">
        <f t="shared" si="24"/>
        <v>0.48309282752528793</v>
      </c>
      <c r="F59">
        <f t="shared" si="25"/>
        <v>0.24773991155142971</v>
      </c>
      <c r="G59">
        <f t="shared" si="26"/>
        <v>7.9045796338016681</v>
      </c>
      <c r="H59">
        <f t="shared" si="27"/>
        <v>14.923847490944523</v>
      </c>
      <c r="I59">
        <f t="shared" si="35"/>
        <v>-3.0185855346953399</v>
      </c>
      <c r="J59">
        <f t="shared" si="35"/>
        <v>-4.8309282752528793</v>
      </c>
      <c r="K59">
        <f t="shared" si="28"/>
        <v>-0.24154641376264396</v>
      </c>
      <c r="L59">
        <f t="shared" si="29"/>
        <v>-0.12386995577571486</v>
      </c>
      <c r="M59">
        <f t="shared" si="30"/>
        <v>5.9196913164171789</v>
      </c>
      <c r="N59">
        <f t="shared" si="31"/>
        <v>14.678453180679242</v>
      </c>
      <c r="O59">
        <f t="shared" si="11"/>
        <v>1.9500000000000011</v>
      </c>
      <c r="P59">
        <f t="shared" si="32"/>
        <v>146.40294388616579</v>
      </c>
      <c r="Q59">
        <f t="shared" si="33"/>
        <v>65.346030401785725</v>
      </c>
      <c r="R59">
        <f t="shared" si="12"/>
        <v>211.74897428795151</v>
      </c>
      <c r="U59">
        <f t="shared" si="19"/>
        <v>5.9690260418206069</v>
      </c>
      <c r="V59">
        <f t="shared" ca="1" si="13"/>
        <v>3.3163265949634022</v>
      </c>
      <c r="W59">
        <f t="shared" ca="1" si="14"/>
        <v>20.796179573623199</v>
      </c>
    </row>
    <row r="60" spans="1:23" x14ac:dyDescent="0.3">
      <c r="A60">
        <f t="shared" si="34"/>
        <v>2.0000000000000009</v>
      </c>
      <c r="B60">
        <f t="shared" si="36"/>
        <v>9.6618565505057603</v>
      </c>
      <c r="C60">
        <f t="shared" si="23"/>
        <v>2</v>
      </c>
      <c r="D60">
        <f t="shared" si="37"/>
        <v>9.9095964620571877</v>
      </c>
      <c r="E60">
        <f t="shared" si="24"/>
        <v>0.49547982310285943</v>
      </c>
      <c r="F60">
        <f t="shared" si="25"/>
        <v>0.24773991155142971</v>
      </c>
      <c r="G60">
        <f t="shared" si="26"/>
        <v>8.2461778480873829</v>
      </c>
      <c r="H60">
        <f t="shared" si="27"/>
        <v>14.582249276658807</v>
      </c>
      <c r="I60">
        <f t="shared" si="35"/>
        <v>-3.2601319484579836</v>
      </c>
      <c r="J60">
        <f t="shared" si="35"/>
        <v>-4.9547982310285938</v>
      </c>
      <c r="K60">
        <f t="shared" si="28"/>
        <v>-0.24773991155142971</v>
      </c>
      <c r="L60">
        <f t="shared" si="29"/>
        <v>-0.12386995577571486</v>
      </c>
      <c r="M60">
        <f t="shared" si="30"/>
        <v>6.2602129663481456</v>
      </c>
      <c r="N60">
        <f t="shared" si="31"/>
        <v>14.818773035504423</v>
      </c>
      <c r="O60">
        <f t="shared" si="11"/>
        <v>2.0000000000000009</v>
      </c>
      <c r="P60">
        <f t="shared" si="32"/>
        <v>143.05186540402289</v>
      </c>
      <c r="Q60">
        <f t="shared" si="33"/>
        <v>68.74007142857144</v>
      </c>
      <c r="R60">
        <f t="shared" si="12"/>
        <v>211.79193683259433</v>
      </c>
      <c r="U60">
        <f t="shared" si="19"/>
        <v>6.1261056745000966</v>
      </c>
      <c r="V60">
        <f t="shared" ca="1" si="13"/>
        <v>3.3895902435633705</v>
      </c>
      <c r="W60">
        <f t="shared" ca="1" si="14"/>
        <v>21.101344632292633</v>
      </c>
    </row>
    <row r="61" spans="1:23" x14ac:dyDescent="0.3">
      <c r="A61">
        <f t="shared" si="34"/>
        <v>2.0500000000000007</v>
      </c>
      <c r="B61">
        <f t="shared" si="36"/>
        <v>10.15733637360862</v>
      </c>
      <c r="C61">
        <f t="shared" si="23"/>
        <v>2</v>
      </c>
      <c r="D61">
        <f t="shared" si="37"/>
        <v>10.157336373608617</v>
      </c>
      <c r="E61">
        <f t="shared" si="24"/>
        <v>0.50786681868043082</v>
      </c>
      <c r="F61">
        <f t="shared" si="25"/>
        <v>0.24773991155142971</v>
      </c>
      <c r="G61">
        <f t="shared" si="26"/>
        <v>8.5965349909445266</v>
      </c>
      <c r="H61">
        <f t="shared" si="27"/>
        <v>14.231892133801665</v>
      </c>
      <c r="I61">
        <f t="shared" si="35"/>
        <v>-3.5078718600094132</v>
      </c>
      <c r="J61">
        <f t="shared" si="35"/>
        <v>-5.0786681868043084</v>
      </c>
      <c r="K61">
        <f t="shared" si="28"/>
        <v>-0.25393340934021541</v>
      </c>
      <c r="L61">
        <f t="shared" si="29"/>
        <v>-0.12386995577571486</v>
      </c>
      <c r="M61">
        <f t="shared" si="30"/>
        <v>6.7292022205950826</v>
      </c>
      <c r="N61">
        <f t="shared" si="31"/>
        <v>14.948180012227002</v>
      </c>
      <c r="O61">
        <f t="shared" si="11"/>
        <v>2.0500000000000007</v>
      </c>
      <c r="P61">
        <f t="shared" si="32"/>
        <v>139.61486183259433</v>
      </c>
      <c r="Q61">
        <f t="shared" si="33"/>
        <v>72.22003754464285</v>
      </c>
      <c r="R61">
        <f t="shared" si="12"/>
        <v>211.83489937723718</v>
      </c>
      <c r="U61">
        <f>U60+PI()/20</f>
        <v>6.2831853071795862</v>
      </c>
      <c r="V61">
        <f t="shared" ca="1" si="13"/>
        <v>3.4142135623730949</v>
      </c>
      <c r="W61">
        <f t="shared" ca="1" si="14"/>
        <v>21.414213562373096</v>
      </c>
    </row>
    <row r="62" spans="1:23" x14ac:dyDescent="0.3">
      <c r="A62">
        <f t="shared" si="34"/>
        <v>2.1000000000000005</v>
      </c>
      <c r="B62">
        <f t="shared" si="36"/>
        <v>10.66520319228905</v>
      </c>
      <c r="C62">
        <f t="shared" si="23"/>
        <v>2</v>
      </c>
      <c r="D62">
        <f t="shared" si="37"/>
        <v>10.405076285160046</v>
      </c>
      <c r="E62">
        <f t="shared" si="24"/>
        <v>0.52025381425800232</v>
      </c>
      <c r="F62">
        <f t="shared" si="25"/>
        <v>0.24773991155142971</v>
      </c>
      <c r="G62">
        <f t="shared" si="26"/>
        <v>8.9556510623730965</v>
      </c>
      <c r="H62">
        <f t="shared" si="27"/>
        <v>13.872776062373095</v>
      </c>
      <c r="I62">
        <f t="shared" si="35"/>
        <v>-3.7618052693496287</v>
      </c>
      <c r="J62">
        <f t="shared" si="35"/>
        <v>-5.202538142580023</v>
      </c>
      <c r="K62">
        <f t="shared" si="28"/>
        <v>-0.26012690712900116</v>
      </c>
      <c r="L62">
        <f t="shared" si="29"/>
        <v>-0.12386995577571486</v>
      </c>
      <c r="M62">
        <f t="shared" si="30"/>
        <v>7.3281412603022158</v>
      </c>
      <c r="N62">
        <f t="shared" si="31"/>
        <v>15.03519244395209</v>
      </c>
      <c r="O62">
        <f t="shared" si="11"/>
        <v>2.1000000000000005</v>
      </c>
      <c r="P62">
        <f t="shared" si="32"/>
        <v>136.09193317188007</v>
      </c>
      <c r="Q62">
        <f t="shared" si="33"/>
        <v>75.785928749999997</v>
      </c>
      <c r="R62">
        <f t="shared" si="12"/>
        <v>211.87786192188008</v>
      </c>
    </row>
    <row r="63" spans="1:23" x14ac:dyDescent="0.3">
      <c r="A63">
        <f t="shared" si="34"/>
        <v>2.1500000000000004</v>
      </c>
      <c r="B63">
        <f t="shared" si="36"/>
        <v>11.185457006547052</v>
      </c>
      <c r="C63">
        <f t="shared" si="23"/>
        <v>2</v>
      </c>
      <c r="D63">
        <f t="shared" si="37"/>
        <v>10.652816196711475</v>
      </c>
      <c r="E63">
        <f t="shared" si="24"/>
        <v>0.53264080983557383</v>
      </c>
      <c r="F63">
        <f t="shared" si="25"/>
        <v>0.24773991155142971</v>
      </c>
      <c r="G63">
        <f t="shared" si="26"/>
        <v>9.323526062373098</v>
      </c>
      <c r="H63">
        <f t="shared" si="27"/>
        <v>13.504901062373094</v>
      </c>
      <c r="I63">
        <f t="shared" si="35"/>
        <v>-4.0219321764786296</v>
      </c>
      <c r="J63">
        <f t="shared" si="35"/>
        <v>-5.3264080983557376</v>
      </c>
      <c r="K63">
        <f t="shared" si="28"/>
        <v>-0.26632040491778691</v>
      </c>
      <c r="L63">
        <f t="shared" si="29"/>
        <v>-0.12386995577571486</v>
      </c>
      <c r="M63">
        <f t="shared" si="30"/>
        <v>8.0497472143953885</v>
      </c>
      <c r="N63">
        <f t="shared" si="31"/>
        <v>15.046811386109393</v>
      </c>
      <c r="O63">
        <f t="shared" si="11"/>
        <v>2.1500000000000004</v>
      </c>
      <c r="P63">
        <f t="shared" si="32"/>
        <v>132.48307942188006</v>
      </c>
      <c r="Q63">
        <f t="shared" si="33"/>
        <v>79.437745044642838</v>
      </c>
      <c r="R63">
        <f t="shared" si="12"/>
        <v>211.9208244665229</v>
      </c>
    </row>
    <row r="64" spans="1:23" x14ac:dyDescent="0.3">
      <c r="A64">
        <f t="shared" si="34"/>
        <v>2.2000000000000002</v>
      </c>
      <c r="B64">
        <f t="shared" si="36"/>
        <v>11.718097816382626</v>
      </c>
      <c r="C64">
        <f t="shared" si="23"/>
        <v>2</v>
      </c>
      <c r="D64">
        <f t="shared" si="37"/>
        <v>10.900556108262904</v>
      </c>
      <c r="E64">
        <f t="shared" si="24"/>
        <v>0.54502780541314522</v>
      </c>
      <c r="F64">
        <f t="shared" si="25"/>
        <v>0.24773991155142971</v>
      </c>
      <c r="G64">
        <f t="shared" si="26"/>
        <v>9.700159990944524</v>
      </c>
      <c r="H64">
        <f t="shared" si="27"/>
        <v>13.128267133801668</v>
      </c>
      <c r="I64">
        <f t="shared" si="35"/>
        <v>-4.2882525813964163</v>
      </c>
      <c r="J64">
        <f t="shared" si="35"/>
        <v>-5.4502780541314522</v>
      </c>
      <c r="K64">
        <f t="shared" si="28"/>
        <v>-0.27251390270657261</v>
      </c>
      <c r="L64">
        <f t="shared" si="29"/>
        <v>-0.12386995577571486</v>
      </c>
      <c r="M64">
        <f t="shared" si="30"/>
        <v>8.8770922827166689</v>
      </c>
      <c r="N64">
        <f t="shared" si="31"/>
        <v>14.951056081450997</v>
      </c>
      <c r="O64">
        <f t="shared" si="11"/>
        <v>2.2000000000000002</v>
      </c>
      <c r="P64">
        <f t="shared" si="32"/>
        <v>128.78830058259436</v>
      </c>
      <c r="Q64">
        <f t="shared" si="33"/>
        <v>83.175486428571404</v>
      </c>
      <c r="R64">
        <f t="shared" si="12"/>
        <v>211.96378701116578</v>
      </c>
    </row>
    <row r="65" spans="1:18" x14ac:dyDescent="0.3">
      <c r="A65">
        <f t="shared" si="34"/>
        <v>2.25</v>
      </c>
      <c r="B65">
        <f t="shared" si="36"/>
        <v>12.263125621795771</v>
      </c>
      <c r="C65">
        <f t="shared" si="23"/>
        <v>2</v>
      </c>
      <c r="D65">
        <f t="shared" si="37"/>
        <v>11.148296019814333</v>
      </c>
      <c r="E65">
        <f t="shared" si="24"/>
        <v>0.55741480099071672</v>
      </c>
      <c r="F65">
        <f t="shared" si="25"/>
        <v>0.24773991155142971</v>
      </c>
      <c r="G65">
        <f t="shared" si="26"/>
        <v>10.085552848087382</v>
      </c>
      <c r="H65">
        <f t="shared" si="27"/>
        <v>12.74287427665881</v>
      </c>
      <c r="I65">
        <f t="shared" si="35"/>
        <v>-4.5607664841029889</v>
      </c>
      <c r="J65">
        <f t="shared" si="35"/>
        <v>-5.5741480099071667</v>
      </c>
      <c r="K65">
        <f t="shared" si="28"/>
        <v>-0.27870740049535836</v>
      </c>
      <c r="L65">
        <f t="shared" si="29"/>
        <v>-0.12386995577571486</v>
      </c>
      <c r="M65">
        <f t="shared" si="30"/>
        <v>9.7834684231480527</v>
      </c>
      <c r="N65">
        <f t="shared" si="31"/>
        <v>14.719928904181549</v>
      </c>
      <c r="O65">
        <f t="shared" si="11"/>
        <v>2.25</v>
      </c>
      <c r="P65">
        <f t="shared" si="32"/>
        <v>125.00759665402293</v>
      </c>
      <c r="Q65">
        <f t="shared" si="33"/>
        <v>86.999152901785678</v>
      </c>
      <c r="R65">
        <f t="shared" si="12"/>
        <v>212.0067495558086</v>
      </c>
    </row>
    <row r="66" spans="1:18" x14ac:dyDescent="0.3">
      <c r="A66">
        <f t="shared" si="34"/>
        <v>2.2999999999999998</v>
      </c>
      <c r="B66">
        <f t="shared" si="36"/>
        <v>12.820540422786488</v>
      </c>
      <c r="C66">
        <f t="shared" si="23"/>
        <v>2</v>
      </c>
      <c r="D66">
        <f t="shared" si="37"/>
        <v>11.396035931365763</v>
      </c>
      <c r="E66">
        <f t="shared" si="24"/>
        <v>0.56980179656828811</v>
      </c>
      <c r="F66">
        <f t="shared" si="25"/>
        <v>0.24773991155142971</v>
      </c>
      <c r="G66">
        <f t="shared" si="26"/>
        <v>10.479704633801667</v>
      </c>
      <c r="H66">
        <f t="shared" si="27"/>
        <v>12.348722490944525</v>
      </c>
      <c r="I66">
        <f t="shared" si="35"/>
        <v>-4.8394738845983474</v>
      </c>
      <c r="J66">
        <f t="shared" si="35"/>
        <v>-5.6980179656828813</v>
      </c>
      <c r="K66">
        <f t="shared" si="28"/>
        <v>-0.28490089828414406</v>
      </c>
      <c r="L66">
        <f t="shared" si="29"/>
        <v>-0.12386995577571486</v>
      </c>
      <c r="M66">
        <f t="shared" si="30"/>
        <v>10.73319082983004</v>
      </c>
      <c r="N66">
        <f t="shared" si="31"/>
        <v>14.332593643117232</v>
      </c>
      <c r="O66">
        <f t="shared" si="11"/>
        <v>2.2999999999999998</v>
      </c>
      <c r="P66">
        <f t="shared" si="32"/>
        <v>121.1409676361658</v>
      </c>
      <c r="Q66">
        <f t="shared" si="33"/>
        <v>90.908744464285661</v>
      </c>
      <c r="R66">
        <f t="shared" si="12"/>
        <v>212.04971210045147</v>
      </c>
    </row>
    <row r="67" spans="1:18" x14ac:dyDescent="0.3">
      <c r="A67">
        <f t="shared" si="34"/>
        <v>2.3499999999999996</v>
      </c>
      <c r="B67">
        <f t="shared" si="36"/>
        <v>13.390342219354777</v>
      </c>
      <c r="C67">
        <f t="shared" si="23"/>
        <v>2</v>
      </c>
      <c r="D67">
        <f t="shared" si="37"/>
        <v>11.643775842917192</v>
      </c>
      <c r="E67">
        <f t="shared" si="24"/>
        <v>0.58218879214585961</v>
      </c>
      <c r="F67">
        <f t="shared" si="25"/>
        <v>0.24773991155142971</v>
      </c>
      <c r="G67">
        <f t="shared" si="26"/>
        <v>10.882615348087384</v>
      </c>
      <c r="H67">
        <f t="shared" si="27"/>
        <v>11.945811776658809</v>
      </c>
      <c r="I67">
        <f t="shared" si="35"/>
        <v>-5.1243747828824917</v>
      </c>
      <c r="J67">
        <f t="shared" si="35"/>
        <v>-5.8218879214585959</v>
      </c>
      <c r="K67">
        <f t="shared" si="28"/>
        <v>-0.29109439607292981</v>
      </c>
      <c r="L67">
        <f t="shared" si="29"/>
        <v>-0.12386995577571486</v>
      </c>
      <c r="M67">
        <f t="shared" si="30"/>
        <v>11.683474871423645</v>
      </c>
      <c r="N67">
        <f t="shared" si="31"/>
        <v>13.778466687950518</v>
      </c>
      <c r="O67">
        <f t="shared" si="11"/>
        <v>2.3499999999999996</v>
      </c>
      <c r="P67">
        <f t="shared" si="32"/>
        <v>117.18841352902292</v>
      </c>
      <c r="Q67">
        <f t="shared" si="33"/>
        <v>94.904261116071382</v>
      </c>
      <c r="R67">
        <f t="shared" si="12"/>
        <v>212.09267464509429</v>
      </c>
    </row>
    <row r="68" spans="1:18" x14ac:dyDescent="0.3">
      <c r="A68">
        <f t="shared" si="34"/>
        <v>2.3999999999999995</v>
      </c>
      <c r="B68">
        <f t="shared" si="36"/>
        <v>13.972531011500637</v>
      </c>
      <c r="C68">
        <f t="shared" si="23"/>
        <v>2</v>
      </c>
      <c r="D68">
        <f t="shared" si="37"/>
        <v>11.891515754468621</v>
      </c>
      <c r="E68">
        <f t="shared" si="24"/>
        <v>0.59457578772343112</v>
      </c>
      <c r="F68">
        <f t="shared" si="25"/>
        <v>0.24773991155142971</v>
      </c>
      <c r="G68">
        <f t="shared" si="26"/>
        <v>11.294284990944526</v>
      </c>
      <c r="H68">
        <f t="shared" si="27"/>
        <v>11.534142133801666</v>
      </c>
      <c r="I68">
        <f t="shared" si="35"/>
        <v>-5.4154691789554219</v>
      </c>
      <c r="J68">
        <f t="shared" si="35"/>
        <v>-5.9457578772343105</v>
      </c>
      <c r="K68">
        <f t="shared" si="28"/>
        <v>-0.29728789386171556</v>
      </c>
      <c r="L68">
        <f t="shared" si="29"/>
        <v>-0.12386995577571486</v>
      </c>
      <c r="M68">
        <f t="shared" si="30"/>
        <v>12.587425977503742</v>
      </c>
      <c r="N68">
        <f t="shared" si="31"/>
        <v>13.059850621318418</v>
      </c>
      <c r="O68">
        <f t="shared" si="11"/>
        <v>2.3999999999999995</v>
      </c>
      <c r="P68">
        <f t="shared" si="32"/>
        <v>113.14993433259434</v>
      </c>
      <c r="Q68">
        <f t="shared" si="33"/>
        <v>98.985702857142797</v>
      </c>
      <c r="R68">
        <f t="shared" si="12"/>
        <v>212.13563718973714</v>
      </c>
    </row>
    <row r="69" spans="1:18" x14ac:dyDescent="0.3">
      <c r="A69">
        <f t="shared" si="34"/>
        <v>2.4499999999999993</v>
      </c>
      <c r="B69">
        <f>B68+E68</f>
        <v>14.567106799224067</v>
      </c>
      <c r="C69">
        <f t="shared" si="23"/>
        <v>2</v>
      </c>
      <c r="D69">
        <f>D68+F68</f>
        <v>12.13925566602005</v>
      </c>
      <c r="E69">
        <f t="shared" si="24"/>
        <v>0.60696278330100251</v>
      </c>
      <c r="F69">
        <f t="shared" si="25"/>
        <v>0.24773991155142971</v>
      </c>
      <c r="G69">
        <f t="shared" si="26"/>
        <v>11.714713562373095</v>
      </c>
      <c r="H69">
        <f t="shared" si="27"/>
        <v>11.113713562373096</v>
      </c>
      <c r="I69">
        <f t="shared" si="35"/>
        <v>-5.7127570728171371</v>
      </c>
      <c r="J69">
        <f t="shared" si="35"/>
        <v>-6.0696278330100251</v>
      </c>
      <c r="K69">
        <f t="shared" si="28"/>
        <v>-0.30348139165050125</v>
      </c>
      <c r="L69">
        <f t="shared" si="29"/>
        <v>-0.12386995577571486</v>
      </c>
      <c r="M69">
        <f t="shared" si="30"/>
        <v>13.398053180347336</v>
      </c>
      <c r="N69">
        <f t="shared" si="31"/>
        <v>12.193698622713441</v>
      </c>
      <c r="O69">
        <f t="shared" si="11"/>
        <v>2.4499999999999993</v>
      </c>
      <c r="P69">
        <f t="shared" si="32"/>
        <v>109.02553004688008</v>
      </c>
      <c r="Q69">
        <f t="shared" si="33"/>
        <v>103.15306968749992</v>
      </c>
      <c r="R69">
        <f t="shared" si="12"/>
        <v>212.17859973437999</v>
      </c>
    </row>
    <row r="70" spans="1:18" x14ac:dyDescent="0.3">
      <c r="A70">
        <f t="shared" si="34"/>
        <v>2.4999999999999991</v>
      </c>
      <c r="B70">
        <f t="shared" ref="B70:B88" si="38">B69+E69</f>
        <v>15.174069582525069</v>
      </c>
      <c r="C70">
        <f t="shared" si="23"/>
        <v>2</v>
      </c>
      <c r="D70">
        <f t="shared" ref="D70:D88" si="39">D69+F69</f>
        <v>12.386995577571479</v>
      </c>
      <c r="E70">
        <f t="shared" si="24"/>
        <v>0.61934977887857401</v>
      </c>
      <c r="F70">
        <f t="shared" si="25"/>
        <v>0.24773991155142971</v>
      </c>
      <c r="G70">
        <f t="shared" si="26"/>
        <v>12.143901062373097</v>
      </c>
      <c r="H70">
        <f t="shared" si="27"/>
        <v>10.684526062373097</v>
      </c>
      <c r="I70">
        <f t="shared" ref="I70:J85" si="40">I69+K69</f>
        <v>-6.0162384644676381</v>
      </c>
      <c r="J70">
        <f t="shared" si="40"/>
        <v>-6.1934977887857396</v>
      </c>
      <c r="K70">
        <f t="shared" si="28"/>
        <v>-0.309674889439287</v>
      </c>
      <c r="L70">
        <f t="shared" si="29"/>
        <v>-0.12386995577571486</v>
      </c>
      <c r="M70">
        <f t="shared" si="30"/>
        <v>14.073062614591075</v>
      </c>
      <c r="N70">
        <f t="shared" si="31"/>
        <v>11.212101370214471</v>
      </c>
      <c r="O70">
        <f t="shared" si="11"/>
        <v>2.4999999999999991</v>
      </c>
      <c r="P70">
        <f t="shared" si="32"/>
        <v>104.81520067188009</v>
      </c>
      <c r="Q70">
        <f t="shared" si="33"/>
        <v>107.40636160714278</v>
      </c>
      <c r="R70">
        <f t="shared" si="12"/>
        <v>212.22156227902286</v>
      </c>
    </row>
    <row r="71" spans="1:18" x14ac:dyDescent="0.3">
      <c r="A71">
        <f t="shared" si="34"/>
        <v>2.5499999999999989</v>
      </c>
      <c r="B71">
        <f t="shared" si="38"/>
        <v>15.793419361403643</v>
      </c>
      <c r="C71">
        <f t="shared" si="23"/>
        <v>2</v>
      </c>
      <c r="D71">
        <f t="shared" si="39"/>
        <v>12.634735489122908</v>
      </c>
      <c r="E71">
        <f t="shared" si="24"/>
        <v>0.63173677445614551</v>
      </c>
      <c r="F71">
        <f t="shared" si="25"/>
        <v>0.24773991155142971</v>
      </c>
      <c r="G71">
        <f t="shared" si="26"/>
        <v>12.581847490944526</v>
      </c>
      <c r="H71">
        <f t="shared" si="27"/>
        <v>10.246579633801668</v>
      </c>
      <c r="I71">
        <f t="shared" si="40"/>
        <v>-6.325913353906925</v>
      </c>
      <c r="J71">
        <f t="shared" si="40"/>
        <v>-6.3173677445614542</v>
      </c>
      <c r="K71">
        <f t="shared" si="28"/>
        <v>-0.31586838722807276</v>
      </c>
      <c r="L71">
        <f t="shared" si="29"/>
        <v>-0.12386995577571486</v>
      </c>
      <c r="M71">
        <f t="shared" si="30"/>
        <v>14.580022082711263</v>
      </c>
      <c r="N71">
        <f t="shared" si="31"/>
        <v>10.161149540638705</v>
      </c>
      <c r="O71">
        <f t="shared" si="11"/>
        <v>2.5499999999999989</v>
      </c>
      <c r="P71">
        <f t="shared" si="32"/>
        <v>100.51894620759437</v>
      </c>
      <c r="Q71">
        <f t="shared" si="33"/>
        <v>111.74557861607133</v>
      </c>
      <c r="R71">
        <f t="shared" si="12"/>
        <v>212.26452482366568</v>
      </c>
    </row>
    <row r="72" spans="1:18" x14ac:dyDescent="0.3">
      <c r="A72">
        <f t="shared" si="34"/>
        <v>2.5999999999999988</v>
      </c>
      <c r="B72">
        <f t="shared" si="38"/>
        <v>16.425156135859787</v>
      </c>
      <c r="C72">
        <f t="shared" si="23"/>
        <v>2</v>
      </c>
      <c r="D72">
        <f t="shared" si="39"/>
        <v>12.882475400674338</v>
      </c>
      <c r="E72">
        <f t="shared" si="24"/>
        <v>0.6441237700337169</v>
      </c>
      <c r="F72">
        <f t="shared" si="25"/>
        <v>0.24773991155142971</v>
      </c>
      <c r="G72">
        <f t="shared" si="26"/>
        <v>13.028552848087379</v>
      </c>
      <c r="H72">
        <f t="shared" si="27"/>
        <v>9.7998742766588123</v>
      </c>
      <c r="I72">
        <f t="shared" si="40"/>
        <v>-6.6417817411349978</v>
      </c>
      <c r="J72">
        <f t="shared" si="40"/>
        <v>-6.4412377003371688</v>
      </c>
      <c r="K72">
        <f t="shared" si="28"/>
        <v>-0.32206188501685845</v>
      </c>
      <c r="L72">
        <f t="shared" si="29"/>
        <v>-0.12386995577571486</v>
      </c>
      <c r="M72">
        <f t="shared" si="30"/>
        <v>14.901333531708751</v>
      </c>
      <c r="N72">
        <f t="shared" si="31"/>
        <v>9.0979536892312414</v>
      </c>
      <c r="O72">
        <f t="shared" si="11"/>
        <v>2.5999999999999988</v>
      </c>
      <c r="P72">
        <f t="shared" si="32"/>
        <v>96.136766654022949</v>
      </c>
      <c r="Q72">
        <f t="shared" si="33"/>
        <v>116.17072071428561</v>
      </c>
      <c r="R72">
        <f t="shared" si="12"/>
        <v>212.30748736830856</v>
      </c>
    </row>
    <row r="73" spans="1:18" x14ac:dyDescent="0.3">
      <c r="A73">
        <f t="shared" si="34"/>
        <v>2.6499999999999986</v>
      </c>
      <c r="B73">
        <f t="shared" si="38"/>
        <v>17.069279905893502</v>
      </c>
      <c r="C73">
        <f t="shared" si="23"/>
        <v>2</v>
      </c>
      <c r="D73">
        <f t="shared" si="39"/>
        <v>13.130215312225767</v>
      </c>
      <c r="E73">
        <f t="shared" si="24"/>
        <v>0.6565107656112884</v>
      </c>
      <c r="F73">
        <f t="shared" si="25"/>
        <v>0.24773991155142971</v>
      </c>
      <c r="G73">
        <f t="shared" si="26"/>
        <v>13.484017133801665</v>
      </c>
      <c r="H73">
        <f t="shared" si="27"/>
        <v>9.3444099909445271</v>
      </c>
      <c r="I73">
        <f t="shared" si="40"/>
        <v>-6.9638436261518564</v>
      </c>
      <c r="J73">
        <f t="shared" si="40"/>
        <v>-6.5651076561128834</v>
      </c>
      <c r="K73">
        <f t="shared" si="28"/>
        <v>-0.3282553828056442</v>
      </c>
      <c r="L73">
        <f t="shared" si="29"/>
        <v>-0.12386995577571486</v>
      </c>
      <c r="M73">
        <f t="shared" si="30"/>
        <v>15.038334341621173</v>
      </c>
      <c r="N73">
        <f t="shared" si="31"/>
        <v>8.0858004337441365</v>
      </c>
      <c r="O73">
        <f t="shared" si="11"/>
        <v>2.6499999999999986</v>
      </c>
      <c r="P73">
        <f t="shared" si="32"/>
        <v>91.668662011165821</v>
      </c>
      <c r="Q73">
        <f t="shared" si="33"/>
        <v>120.68178790178558</v>
      </c>
      <c r="R73">
        <f t="shared" si="12"/>
        <v>212.3504499129514</v>
      </c>
    </row>
    <row r="74" spans="1:18" x14ac:dyDescent="0.3">
      <c r="A74">
        <f t="shared" si="34"/>
        <v>2.6999999999999984</v>
      </c>
      <c r="B74">
        <f t="shared" si="38"/>
        <v>17.725790671504789</v>
      </c>
      <c r="C74">
        <f t="shared" si="23"/>
        <v>2</v>
      </c>
      <c r="D74">
        <f t="shared" si="39"/>
        <v>13.377955223777196</v>
      </c>
      <c r="E74">
        <f t="shared" si="24"/>
        <v>0.6688977611888598</v>
      </c>
      <c r="F74">
        <f t="shared" si="25"/>
        <v>0.24773991155142971</v>
      </c>
      <c r="G74">
        <f t="shared" si="26"/>
        <v>13.948240348087378</v>
      </c>
      <c r="H74">
        <f t="shared" si="27"/>
        <v>8.8801867766588138</v>
      </c>
      <c r="I74">
        <f t="shared" si="40"/>
        <v>-7.2920990089575008</v>
      </c>
      <c r="J74">
        <f t="shared" si="40"/>
        <v>-6.688977611888598</v>
      </c>
      <c r="K74">
        <f t="shared" si="28"/>
        <v>-0.3344488805944299</v>
      </c>
      <c r="L74">
        <f t="shared" si="29"/>
        <v>-0.12386995577571486</v>
      </c>
      <c r="M74">
        <f t="shared" si="30"/>
        <v>15.013800986709771</v>
      </c>
      <c r="N74">
        <f t="shared" si="31"/>
        <v>7.187679605206168</v>
      </c>
      <c r="O74">
        <f t="shared" si="11"/>
        <v>2.6999999999999984</v>
      </c>
      <c r="P74">
        <f t="shared" si="32"/>
        <v>87.11463227902297</v>
      </c>
      <c r="Q74">
        <f t="shared" si="33"/>
        <v>125.27878017857131</v>
      </c>
      <c r="R74">
        <f t="shared" si="12"/>
        <v>212.39341245759428</v>
      </c>
    </row>
    <row r="75" spans="1:18" x14ac:dyDescent="0.3">
      <c r="A75">
        <f t="shared" si="34"/>
        <v>2.7499999999999982</v>
      </c>
      <c r="B75">
        <f t="shared" si="38"/>
        <v>18.394688432693648</v>
      </c>
      <c r="C75">
        <f t="shared" si="23"/>
        <v>2</v>
      </c>
      <c r="D75">
        <f t="shared" si="39"/>
        <v>13.625695135328625</v>
      </c>
      <c r="E75">
        <f t="shared" si="24"/>
        <v>0.6812847567664313</v>
      </c>
      <c r="F75">
        <f t="shared" si="25"/>
        <v>0.24773991155142971</v>
      </c>
      <c r="G75">
        <f t="shared" si="26"/>
        <v>14.421222490944519</v>
      </c>
      <c r="H75">
        <f t="shared" si="27"/>
        <v>8.4072046338016726</v>
      </c>
      <c r="I75">
        <f t="shared" si="40"/>
        <v>-7.6265478895519312</v>
      </c>
      <c r="J75">
        <f t="shared" si="40"/>
        <v>-6.8128475676643125</v>
      </c>
      <c r="K75">
        <f t="shared" si="28"/>
        <v>-0.34064237838321565</v>
      </c>
      <c r="L75">
        <f t="shared" si="29"/>
        <v>-0.12386995577571486</v>
      </c>
      <c r="M75">
        <f t="shared" si="30"/>
        <v>14.872178688483146</v>
      </c>
      <c r="N75">
        <f t="shared" si="31"/>
        <v>6.4587081601324225</v>
      </c>
      <c r="O75">
        <f t="shared" si="11"/>
        <v>2.7499999999999982</v>
      </c>
      <c r="P75">
        <f t="shared" si="32"/>
        <v>82.47467745759441</v>
      </c>
      <c r="Q75">
        <f t="shared" si="33"/>
        <v>129.96169754464273</v>
      </c>
      <c r="R75">
        <f t="shared" si="12"/>
        <v>212.43637500223713</v>
      </c>
    </row>
    <row r="76" spans="1:18" x14ac:dyDescent="0.3">
      <c r="A76">
        <f t="shared" si="34"/>
        <v>2.799999999999998</v>
      </c>
      <c r="B76">
        <f t="shared" si="38"/>
        <v>19.075973189460079</v>
      </c>
      <c r="C76">
        <f t="shared" si="23"/>
        <v>2</v>
      </c>
      <c r="D76">
        <f t="shared" si="39"/>
        <v>13.873435046880054</v>
      </c>
      <c r="E76">
        <f t="shared" si="24"/>
        <v>0.6936717523440028</v>
      </c>
      <c r="F76">
        <f t="shared" si="25"/>
        <v>0.24773991155142971</v>
      </c>
      <c r="G76">
        <f t="shared" si="26"/>
        <v>14.902963562373092</v>
      </c>
      <c r="H76">
        <f t="shared" si="27"/>
        <v>7.9254635623731016</v>
      </c>
      <c r="I76">
        <f t="shared" si="40"/>
        <v>-7.9671902679351465</v>
      </c>
      <c r="J76">
        <f t="shared" si="40"/>
        <v>-6.9367175234400271</v>
      </c>
      <c r="K76">
        <f t="shared" si="28"/>
        <v>-0.3468358761720014</v>
      </c>
      <c r="L76">
        <f t="shared" si="29"/>
        <v>-0.12386995577571486</v>
      </c>
      <c r="M76">
        <f t="shared" si="30"/>
        <v>14.67702961926395</v>
      </c>
      <c r="N76">
        <f t="shared" si="31"/>
        <v>5.9382660751184613</v>
      </c>
      <c r="O76">
        <f t="shared" si="11"/>
        <v>2.799999999999998</v>
      </c>
      <c r="P76">
        <f t="shared" si="32"/>
        <v>77.748797546880127</v>
      </c>
      <c r="Q76">
        <f t="shared" si="33"/>
        <v>134.73053999999985</v>
      </c>
      <c r="R76">
        <f t="shared" si="12"/>
        <v>212.47933754687998</v>
      </c>
    </row>
    <row r="77" spans="1:18" x14ac:dyDescent="0.3">
      <c r="A77">
        <f t="shared" si="34"/>
        <v>2.8499999999999979</v>
      </c>
      <c r="B77">
        <f t="shared" si="38"/>
        <v>19.769644941804081</v>
      </c>
      <c r="C77">
        <f t="shared" si="23"/>
        <v>2</v>
      </c>
      <c r="D77">
        <f t="shared" si="39"/>
        <v>14.121174958431483</v>
      </c>
      <c r="E77">
        <f t="shared" si="24"/>
        <v>0.70605874792157419</v>
      </c>
      <c r="F77">
        <f t="shared" si="25"/>
        <v>0.24773991155142971</v>
      </c>
      <c r="G77">
        <f t="shared" si="26"/>
        <v>15.393463562373089</v>
      </c>
      <c r="H77">
        <f t="shared" si="27"/>
        <v>7.4349635623731025</v>
      </c>
      <c r="I77">
        <f t="shared" si="40"/>
        <v>-8.3140261441071477</v>
      </c>
      <c r="J77">
        <f t="shared" si="40"/>
        <v>-7.0605874792157417</v>
      </c>
      <c r="K77">
        <f t="shared" si="28"/>
        <v>-0.3530293739607871</v>
      </c>
      <c r="L77">
        <f t="shared" si="29"/>
        <v>-0.12386995577571486</v>
      </c>
      <c r="M77">
        <f t="shared" si="30"/>
        <v>14.505487582490526</v>
      </c>
      <c r="N77">
        <f t="shared" si="31"/>
        <v>5.6428980894755298</v>
      </c>
      <c r="O77">
        <f t="shared" si="11"/>
        <v>2.8499999999999979</v>
      </c>
      <c r="P77">
        <f t="shared" si="32"/>
        <v>72.936992546880134</v>
      </c>
      <c r="Q77">
        <f t="shared" si="33"/>
        <v>139.58530754464269</v>
      </c>
      <c r="R77">
        <f t="shared" si="12"/>
        <v>212.52230009152282</v>
      </c>
    </row>
    <row r="78" spans="1:18" x14ac:dyDescent="0.3">
      <c r="A78">
        <f t="shared" si="34"/>
        <v>2.8999999999999977</v>
      </c>
      <c r="B78">
        <f t="shared" si="38"/>
        <v>20.475703689725655</v>
      </c>
      <c r="C78">
        <f t="shared" si="23"/>
        <v>2</v>
      </c>
      <c r="D78">
        <f t="shared" si="39"/>
        <v>14.368914869982913</v>
      </c>
      <c r="E78">
        <f t="shared" si="24"/>
        <v>0.71844574349914569</v>
      </c>
      <c r="F78">
        <f t="shared" si="25"/>
        <v>0.24773991155142971</v>
      </c>
      <c r="G78">
        <f t="shared" si="26"/>
        <v>15.892722490944518</v>
      </c>
      <c r="H78">
        <f t="shared" si="27"/>
        <v>6.9357046338016737</v>
      </c>
      <c r="I78">
        <f t="shared" si="40"/>
        <v>-8.6670555180679347</v>
      </c>
      <c r="J78">
        <f t="shared" si="40"/>
        <v>-7.1844574349914563</v>
      </c>
      <c r="K78">
        <f t="shared" si="28"/>
        <v>-0.35922287174957285</v>
      </c>
      <c r="L78">
        <f t="shared" si="29"/>
        <v>-0.12386995577571486</v>
      </c>
      <c r="M78">
        <f t="shared" si="30"/>
        <v>14.439916115961337</v>
      </c>
      <c r="N78">
        <f t="shared" si="31"/>
        <v>5.5611670254372365</v>
      </c>
      <c r="O78">
        <f t="shared" si="11"/>
        <v>2.8999999999999977</v>
      </c>
      <c r="P78">
        <f t="shared" si="32"/>
        <v>68.039262457594418</v>
      </c>
      <c r="Q78">
        <f t="shared" si="33"/>
        <v>144.52600017857125</v>
      </c>
      <c r="R78">
        <f t="shared" si="12"/>
        <v>212.56526263616567</v>
      </c>
    </row>
    <row r="79" spans="1:18" x14ac:dyDescent="0.3">
      <c r="A79">
        <f t="shared" si="34"/>
        <v>2.9499999999999975</v>
      </c>
      <c r="B79">
        <f t="shared" si="38"/>
        <v>21.194149433224801</v>
      </c>
      <c r="C79">
        <f t="shared" si="23"/>
        <v>2</v>
      </c>
      <c r="D79">
        <f t="shared" si="39"/>
        <v>14.616654781534342</v>
      </c>
      <c r="E79">
        <f t="shared" si="24"/>
        <v>0.73083273907671709</v>
      </c>
      <c r="F79">
        <f t="shared" si="25"/>
        <v>0.24773991155142971</v>
      </c>
      <c r="G79">
        <f t="shared" si="26"/>
        <v>16.400740348087375</v>
      </c>
      <c r="H79">
        <f t="shared" si="27"/>
        <v>6.4276867766588168</v>
      </c>
      <c r="I79">
        <f t="shared" si="40"/>
        <v>-9.0262783898175076</v>
      </c>
      <c r="J79">
        <f t="shared" si="40"/>
        <v>-7.3083273907671709</v>
      </c>
      <c r="K79">
        <f t="shared" si="28"/>
        <v>-0.36541636953835854</v>
      </c>
      <c r="L79">
        <f t="shared" si="29"/>
        <v>-0.12386995577571486</v>
      </c>
      <c r="M79">
        <f t="shared" si="30"/>
        <v>14.557451844907284</v>
      </c>
      <c r="N79">
        <f t="shared" si="31"/>
        <v>5.6516149410378471</v>
      </c>
      <c r="O79">
        <f t="shared" si="11"/>
        <v>2.9499999999999975</v>
      </c>
      <c r="P79">
        <f t="shared" si="32"/>
        <v>63.055607279022993</v>
      </c>
      <c r="Q79">
        <f t="shared" si="33"/>
        <v>149.55261790178554</v>
      </c>
      <c r="R79">
        <f t="shared" si="12"/>
        <v>212.60822518080852</v>
      </c>
    </row>
    <row r="80" spans="1:18" x14ac:dyDescent="0.3">
      <c r="A80">
        <f t="shared" si="34"/>
        <v>2.9999999999999973</v>
      </c>
      <c r="B80">
        <f t="shared" si="38"/>
        <v>21.924982172301519</v>
      </c>
      <c r="C80">
        <f t="shared" si="23"/>
        <v>2</v>
      </c>
      <c r="D80">
        <f t="shared" si="39"/>
        <v>14.864394693085771</v>
      </c>
      <c r="E80">
        <f t="shared" si="24"/>
        <v>0.74321973465428859</v>
      </c>
      <c r="F80">
        <f t="shared" si="25"/>
        <v>0.24773991155142971</v>
      </c>
      <c r="G80">
        <f t="shared" si="26"/>
        <v>16.917517133801663</v>
      </c>
      <c r="H80">
        <f t="shared" si="27"/>
        <v>5.910909990944532</v>
      </c>
      <c r="I80">
        <f t="shared" si="40"/>
        <v>-9.3916947593558664</v>
      </c>
      <c r="J80">
        <f t="shared" si="40"/>
        <v>-7.4321973465428854</v>
      </c>
      <c r="K80">
        <f t="shared" si="28"/>
        <v>-0.37160986732714429</v>
      </c>
      <c r="L80">
        <f t="shared" si="29"/>
        <v>-0.12386995577571486</v>
      </c>
      <c r="M80">
        <f t="shared" si="30"/>
        <v>14.918611532193877</v>
      </c>
      <c r="N80">
        <f t="shared" si="31"/>
        <v>5.8447556572919748</v>
      </c>
      <c r="O80">
        <f t="shared" si="11"/>
        <v>2.9999999999999973</v>
      </c>
      <c r="P80">
        <f t="shared" si="32"/>
        <v>57.986027011165859</v>
      </c>
      <c r="Q80">
        <f t="shared" si="33"/>
        <v>154.66516071428549</v>
      </c>
      <c r="R80">
        <f t="shared" si="12"/>
        <v>212.65118772545134</v>
      </c>
    </row>
    <row r="81" spans="1:18" x14ac:dyDescent="0.3">
      <c r="A81">
        <f t="shared" si="34"/>
        <v>3.0499999999999972</v>
      </c>
      <c r="B81">
        <f t="shared" si="38"/>
        <v>22.668201906955808</v>
      </c>
      <c r="C81">
        <f t="shared" si="23"/>
        <v>2</v>
      </c>
      <c r="D81">
        <f t="shared" si="39"/>
        <v>15.1121346046372</v>
      </c>
      <c r="E81">
        <f t="shared" si="24"/>
        <v>0.75560673023186009</v>
      </c>
      <c r="F81">
        <f t="shared" si="25"/>
        <v>0.24773991155142971</v>
      </c>
      <c r="G81">
        <f t="shared" si="26"/>
        <v>17.443052848087376</v>
      </c>
      <c r="H81">
        <f t="shared" si="27"/>
        <v>5.3853742766588191</v>
      </c>
      <c r="I81">
        <f t="shared" si="40"/>
        <v>-9.763304626683011</v>
      </c>
      <c r="J81">
        <f t="shared" si="40"/>
        <v>-7.5560673023186</v>
      </c>
      <c r="K81">
        <f t="shared" si="28"/>
        <v>-0.37780336511593005</v>
      </c>
      <c r="L81">
        <f t="shared" si="29"/>
        <v>-0.12386995577571486</v>
      </c>
      <c r="M81">
        <f t="shared" si="30"/>
        <v>15.55656288803552</v>
      </c>
      <c r="N81">
        <f t="shared" si="31"/>
        <v>6.0495697528731256</v>
      </c>
      <c r="O81">
        <f t="shared" si="11"/>
        <v>3.0499999999999972</v>
      </c>
      <c r="P81">
        <f t="shared" si="32"/>
        <v>52.830521654023016</v>
      </c>
      <c r="Q81">
        <f t="shared" si="33"/>
        <v>159.8636286160712</v>
      </c>
      <c r="R81">
        <f t="shared" si="12"/>
        <v>212.69415027009421</v>
      </c>
    </row>
    <row r="82" spans="1:18" x14ac:dyDescent="0.3">
      <c r="A82">
        <f t="shared" si="34"/>
        <v>3.099999999999997</v>
      </c>
      <c r="B82">
        <f t="shared" si="38"/>
        <v>23.423808637187669</v>
      </c>
      <c r="C82">
        <f t="shared" si="23"/>
        <v>2</v>
      </c>
      <c r="D82">
        <f t="shared" si="39"/>
        <v>15.359874516188629</v>
      </c>
      <c r="E82">
        <f t="shared" si="24"/>
        <v>0.76799372580943148</v>
      </c>
      <c r="F82">
        <f t="shared" si="25"/>
        <v>0.24773991155142971</v>
      </c>
      <c r="G82">
        <f t="shared" si="26"/>
        <v>17.977347490944521</v>
      </c>
      <c r="H82">
        <f t="shared" si="27"/>
        <v>4.8510796338016746</v>
      </c>
      <c r="I82">
        <f t="shared" si="40"/>
        <v>-10.141107991798942</v>
      </c>
      <c r="J82">
        <f t="shared" si="40"/>
        <v>-7.6799372580943146</v>
      </c>
      <c r="K82">
        <f t="shared" si="28"/>
        <v>-0.38399686290471574</v>
      </c>
      <c r="L82">
        <f t="shared" si="29"/>
        <v>-0.12386995577571486</v>
      </c>
      <c r="M82">
        <f t="shared" si="30"/>
        <v>16.468906326769254</v>
      </c>
      <c r="N82">
        <f t="shared" si="31"/>
        <v>6.164321901710216</v>
      </c>
      <c r="O82">
        <f t="shared" si="11"/>
        <v>3.099999999999997</v>
      </c>
      <c r="P82">
        <f t="shared" si="32"/>
        <v>47.589091207594429</v>
      </c>
      <c r="Q82">
        <f t="shared" si="33"/>
        <v>165.14802160714262</v>
      </c>
      <c r="R82">
        <f t="shared" si="12"/>
        <v>212.73711281473706</v>
      </c>
    </row>
    <row r="83" spans="1:18" x14ac:dyDescent="0.3">
      <c r="A83">
        <f t="shared" si="34"/>
        <v>3.1499999999999968</v>
      </c>
      <c r="B83">
        <f t="shared" si="38"/>
        <v>24.191802362997102</v>
      </c>
      <c r="C83">
        <f t="shared" si="23"/>
        <v>2</v>
      </c>
      <c r="D83">
        <f t="shared" si="39"/>
        <v>15.607614427740058</v>
      </c>
      <c r="E83">
        <f t="shared" si="24"/>
        <v>0.78038072138700298</v>
      </c>
      <c r="F83">
        <f t="shared" si="25"/>
        <v>0.24773991155142971</v>
      </c>
      <c r="G83">
        <f t="shared" si="26"/>
        <v>18.520401062373093</v>
      </c>
      <c r="H83">
        <f t="shared" si="27"/>
        <v>4.3080260623731021</v>
      </c>
      <c r="I83">
        <f t="shared" si="40"/>
        <v>-10.525104854703658</v>
      </c>
      <c r="J83">
        <f t="shared" si="40"/>
        <v>-7.8038072138700292</v>
      </c>
      <c r="K83">
        <f t="shared" si="28"/>
        <v>-0.39019036069350149</v>
      </c>
      <c r="L83">
        <f t="shared" si="29"/>
        <v>-0.12386995577571486</v>
      </c>
      <c r="M83">
        <f t="shared" si="30"/>
        <v>17.613791528543057</v>
      </c>
      <c r="N83">
        <f t="shared" si="31"/>
        <v>6.0907372428980029</v>
      </c>
      <c r="O83">
        <f t="shared" si="11"/>
        <v>3.1499999999999968</v>
      </c>
      <c r="P83">
        <f t="shared" si="32"/>
        <v>42.261735671880132</v>
      </c>
      <c r="Q83">
        <f t="shared" si="33"/>
        <v>170.51833968749975</v>
      </c>
      <c r="R83">
        <f t="shared" si="12"/>
        <v>212.78007535937988</v>
      </c>
    </row>
    <row r="84" spans="1:18" x14ac:dyDescent="0.3">
      <c r="A84">
        <f t="shared" si="34"/>
        <v>3.1999999999999966</v>
      </c>
      <c r="B84">
        <f t="shared" si="38"/>
        <v>24.972183084384106</v>
      </c>
      <c r="C84">
        <f t="shared" si="23"/>
        <v>2</v>
      </c>
      <c r="D84">
        <f t="shared" si="39"/>
        <v>15.855354339291488</v>
      </c>
      <c r="E84">
        <f t="shared" ref="E84:E88" si="41">D84*dt</f>
        <v>0.79276771696457438</v>
      </c>
      <c r="F84">
        <f t="shared" si="25"/>
        <v>0.24773991155142971</v>
      </c>
      <c r="G84">
        <f t="shared" si="26"/>
        <v>19.072213562373094</v>
      </c>
      <c r="H84">
        <f t="shared" si="27"/>
        <v>3.7562135623731017</v>
      </c>
      <c r="I84">
        <f t="shared" si="40"/>
        <v>-10.91529521539716</v>
      </c>
      <c r="J84">
        <f t="shared" si="40"/>
        <v>-7.9276771696457438</v>
      </c>
      <c r="K84">
        <f t="shared" ref="K84:K88" si="42">J84*dt</f>
        <v>-0.39638385848228719</v>
      </c>
      <c r="L84">
        <f t="shared" si="29"/>
        <v>-0.12386995577571486</v>
      </c>
      <c r="M84">
        <f t="shared" si="30"/>
        <v>18.911827821441101</v>
      </c>
      <c r="N84">
        <f t="shared" si="31"/>
        <v>5.7497722934130717</v>
      </c>
      <c r="O84">
        <f t="shared" si="11"/>
        <v>3.1999999999999966</v>
      </c>
      <c r="P84">
        <f t="shared" si="32"/>
        <v>36.848455046880126</v>
      </c>
      <c r="Q84">
        <f t="shared" si="33"/>
        <v>175.97458285714259</v>
      </c>
      <c r="R84">
        <f t="shared" si="12"/>
        <v>212.82303790402273</v>
      </c>
    </row>
    <row r="85" spans="1:18" x14ac:dyDescent="0.3">
      <c r="A85">
        <f t="shared" si="34"/>
        <v>3.2499999999999964</v>
      </c>
      <c r="B85">
        <f t="shared" si="38"/>
        <v>25.764950801348682</v>
      </c>
      <c r="C85">
        <f t="shared" si="23"/>
        <v>2</v>
      </c>
      <c r="D85">
        <f t="shared" si="39"/>
        <v>16.103094250842918</v>
      </c>
      <c r="E85">
        <f t="shared" si="41"/>
        <v>0.80515471254214599</v>
      </c>
      <c r="F85">
        <f t="shared" si="25"/>
        <v>0.24773991155142971</v>
      </c>
      <c r="G85">
        <f t="shared" si="26"/>
        <v>19.632784990944522</v>
      </c>
      <c r="H85">
        <f t="shared" si="27"/>
        <v>3.1956421338016732</v>
      </c>
      <c r="I85">
        <f t="shared" si="40"/>
        <v>-11.311679073879446</v>
      </c>
      <c r="J85">
        <f t="shared" si="40"/>
        <v>-8.0515471254214592</v>
      </c>
      <c r="K85">
        <f t="shared" si="42"/>
        <v>-0.40257735627107299</v>
      </c>
      <c r="L85">
        <f t="shared" si="29"/>
        <v>-0.12386995577571486</v>
      </c>
      <c r="M85">
        <f t="shared" si="30"/>
        <v>20.254518408480912</v>
      </c>
      <c r="N85">
        <f t="shared" si="31"/>
        <v>5.0965491692767175</v>
      </c>
      <c r="O85">
        <f t="shared" ref="O85:O88" si="43">A85</f>
        <v>3.2499999999999964</v>
      </c>
      <c r="P85">
        <f t="shared" si="32"/>
        <v>31.349249332594415</v>
      </c>
      <c r="Q85">
        <f t="shared" si="33"/>
        <v>181.51675111607116</v>
      </c>
      <c r="R85">
        <f t="shared" ref="R85:R88" si="44">P85+Q85</f>
        <v>212.86600044866557</v>
      </c>
    </row>
    <row r="86" spans="1:18" x14ac:dyDescent="0.3">
      <c r="A86">
        <f t="shared" si="34"/>
        <v>3.2999999999999963</v>
      </c>
      <c r="B86">
        <f t="shared" si="38"/>
        <v>26.570105513890827</v>
      </c>
      <c r="C86">
        <f t="shared" si="23"/>
        <v>2</v>
      </c>
      <c r="D86">
        <f t="shared" si="39"/>
        <v>16.350834162394349</v>
      </c>
      <c r="E86">
        <f t="shared" si="41"/>
        <v>0.81754170811971749</v>
      </c>
      <c r="F86">
        <f t="shared" si="25"/>
        <v>0.24773991155142971</v>
      </c>
      <c r="G86">
        <f t="shared" si="26"/>
        <v>20.202115348087379</v>
      </c>
      <c r="H86">
        <f t="shared" si="27"/>
        <v>2.6263117766588167</v>
      </c>
      <c r="I86">
        <f t="shared" ref="I86:J88" si="45">I85+K85</f>
        <v>-11.714256430150519</v>
      </c>
      <c r="J86">
        <f t="shared" si="45"/>
        <v>-8.1754170811971747</v>
      </c>
      <c r="K86">
        <f t="shared" si="42"/>
        <v>-0.40877085405985875</v>
      </c>
      <c r="L86">
        <f t="shared" si="29"/>
        <v>-0.12386995577571486</v>
      </c>
      <c r="M86">
        <f t="shared" si="30"/>
        <v>21.51890200191124</v>
      </c>
      <c r="N86">
        <f t="shared" si="31"/>
        <v>4.131659878697465</v>
      </c>
      <c r="O86">
        <f t="shared" si="43"/>
        <v>3.2999999999999963</v>
      </c>
      <c r="P86">
        <f t="shared" si="32"/>
        <v>25.764118529022994</v>
      </c>
      <c r="Q86">
        <f t="shared" si="33"/>
        <v>187.14484446428548</v>
      </c>
      <c r="R86">
        <f t="shared" si="44"/>
        <v>212.90896299330848</v>
      </c>
    </row>
    <row r="87" spans="1:18" x14ac:dyDescent="0.3">
      <c r="A87">
        <f t="shared" si="34"/>
        <v>3.3499999999999961</v>
      </c>
      <c r="B87">
        <f t="shared" si="38"/>
        <v>27.387647222010543</v>
      </c>
      <c r="C87">
        <f t="shared" si="23"/>
        <v>2</v>
      </c>
      <c r="D87">
        <f t="shared" si="39"/>
        <v>16.59857407394578</v>
      </c>
      <c r="E87">
        <f t="shared" si="41"/>
        <v>0.82992870369728911</v>
      </c>
      <c r="F87">
        <f t="shared" si="25"/>
        <v>0.24773991155142971</v>
      </c>
      <c r="G87">
        <f t="shared" si="26"/>
        <v>20.780204633801663</v>
      </c>
      <c r="H87">
        <f t="shared" si="27"/>
        <v>2.0482224909445321</v>
      </c>
      <c r="I87">
        <f t="shared" si="45"/>
        <v>-12.123027284210377</v>
      </c>
      <c r="J87">
        <f t="shared" si="45"/>
        <v>-8.2992870369728902</v>
      </c>
      <c r="K87">
        <f t="shared" si="42"/>
        <v>-0.41496435184864455</v>
      </c>
      <c r="L87">
        <f t="shared" si="29"/>
        <v>-0.12386995577571486</v>
      </c>
      <c r="M87">
        <f t="shared" si="30"/>
        <v>22.586849739862494</v>
      </c>
      <c r="N87">
        <f t="shared" si="31"/>
        <v>2.9061464157458241</v>
      </c>
      <c r="O87">
        <f t="shared" si="43"/>
        <v>3.3499999999999961</v>
      </c>
      <c r="P87">
        <f t="shared" si="32"/>
        <v>20.093062636165861</v>
      </c>
      <c r="Q87">
        <f t="shared" si="33"/>
        <v>192.8588629017855</v>
      </c>
      <c r="R87">
        <f t="shared" si="44"/>
        <v>212.95192553795135</v>
      </c>
    </row>
    <row r="88" spans="1:18" x14ac:dyDescent="0.3">
      <c r="A88">
        <f t="shared" si="34"/>
        <v>3.3999999999999959</v>
      </c>
      <c r="B88">
        <f t="shared" si="38"/>
        <v>28.21757592570783</v>
      </c>
      <c r="C88">
        <f t="shared" si="23"/>
        <v>2</v>
      </c>
      <c r="D88">
        <f t="shared" si="39"/>
        <v>16.846313985497211</v>
      </c>
      <c r="E88">
        <f t="shared" si="41"/>
        <v>0.84231569927486061</v>
      </c>
      <c r="F88">
        <f t="shared" si="25"/>
        <v>0.24773991155142971</v>
      </c>
      <c r="G88">
        <f t="shared" si="26"/>
        <v>21.367052848087376</v>
      </c>
      <c r="H88">
        <f t="shared" si="27"/>
        <v>1.4613742766588196</v>
      </c>
      <c r="I88">
        <f t="shared" si="45"/>
        <v>-12.53799163605902</v>
      </c>
      <c r="J88">
        <f t="shared" si="45"/>
        <v>-8.4231569927486056</v>
      </c>
      <c r="K88">
        <f t="shared" si="42"/>
        <v>-0.4211578496374303</v>
      </c>
      <c r="L88">
        <f t="shared" si="29"/>
        <v>-0.12386995577571486</v>
      </c>
      <c r="M88">
        <f t="shared" si="30"/>
        <v>23.366247535727819</v>
      </c>
      <c r="N88">
        <f t="shared" si="31"/>
        <v>1.5181246150739509</v>
      </c>
      <c r="O88">
        <f t="shared" si="43"/>
        <v>3.3999999999999959</v>
      </c>
      <c r="P88">
        <f t="shared" si="32"/>
        <v>14.336081654023021</v>
      </c>
      <c r="Q88">
        <f t="shared" si="33"/>
        <v>198.65880642857127</v>
      </c>
      <c r="R88">
        <f t="shared" si="44"/>
        <v>212.99488808259429</v>
      </c>
    </row>
  </sheetData>
  <mergeCells count="5">
    <mergeCell ref="U19:W19"/>
    <mergeCell ref="E7:F7"/>
    <mergeCell ref="M18:N18"/>
    <mergeCell ref="G18:H18"/>
    <mergeCell ref="E12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E9F3-885C-4CAC-84FD-BCC4A940FBBB}">
  <dimension ref="A1:W88"/>
  <sheetViews>
    <sheetView zoomScale="85" zoomScaleNormal="85" workbookViewId="0">
      <selection activeCell="B8" sqref="B8"/>
    </sheetView>
  </sheetViews>
  <sheetFormatPr defaultRowHeight="14.4" x14ac:dyDescent="0.3"/>
  <cols>
    <col min="4" max="4" width="12" bestFit="1" customWidth="1"/>
  </cols>
  <sheetData>
    <row r="1" spans="1:7" x14ac:dyDescent="0.3">
      <c r="A1" t="s">
        <v>0</v>
      </c>
      <c r="B1">
        <v>20</v>
      </c>
    </row>
    <row r="2" spans="1:7" x14ac:dyDescent="0.3">
      <c r="A2" t="s">
        <v>1</v>
      </c>
      <c r="B2">
        <f>RADIANS(45)</f>
        <v>0.78539816339744828</v>
      </c>
    </row>
    <row r="3" spans="1:7" x14ac:dyDescent="0.3">
      <c r="A3" t="s">
        <v>2</v>
      </c>
      <c r="B3">
        <f>h/TAN(alfa)</f>
        <v>20.000000000000004</v>
      </c>
    </row>
    <row r="6" spans="1:7" x14ac:dyDescent="0.3">
      <c r="A6" t="s">
        <v>8</v>
      </c>
      <c r="B6">
        <v>9.81</v>
      </c>
    </row>
    <row r="7" spans="1:7" x14ac:dyDescent="0.3">
      <c r="A7" t="s">
        <v>3</v>
      </c>
      <c r="B7">
        <v>1</v>
      </c>
      <c r="E7" s="2" t="s">
        <v>37</v>
      </c>
      <c r="F7" s="2"/>
    </row>
    <row r="8" spans="1:7" x14ac:dyDescent="0.3">
      <c r="A8" t="s">
        <v>4</v>
      </c>
      <c r="B8">
        <f>'Wykresy porownawcze'!K8</f>
        <v>2</v>
      </c>
      <c r="E8">
        <v>0</v>
      </c>
      <c r="F8">
        <f>l</f>
        <v>20.000000000000004</v>
      </c>
    </row>
    <row r="9" spans="1:7" x14ac:dyDescent="0.3">
      <c r="A9" t="s">
        <v>5</v>
      </c>
      <c r="B9">
        <v>0.05</v>
      </c>
      <c r="E9">
        <f>h</f>
        <v>20</v>
      </c>
      <c r="F9">
        <v>0</v>
      </c>
    </row>
    <row r="11" spans="1:7" x14ac:dyDescent="0.3">
      <c r="A11" t="s">
        <v>6</v>
      </c>
      <c r="B11">
        <f>A16*m*_r^2</f>
        <v>2.6666666666666665</v>
      </c>
    </row>
    <row r="12" spans="1:7" x14ac:dyDescent="0.3">
      <c r="A12" t="s">
        <v>7</v>
      </c>
      <c r="B12">
        <f>g*SIN(alfa)/(1+I/(m*_r^2))</f>
        <v>4.1620305140640186</v>
      </c>
      <c r="E12" s="2" t="s">
        <v>36</v>
      </c>
      <c r="F12" s="2"/>
      <c r="G12" s="2"/>
    </row>
    <row r="13" spans="1:7" x14ac:dyDescent="0.3">
      <c r="A13" t="s">
        <v>22</v>
      </c>
      <c r="B13">
        <f>a/_r</f>
        <v>2.0810152570320093</v>
      </c>
      <c r="E13" t="s">
        <v>18</v>
      </c>
      <c r="F13" t="s">
        <v>19</v>
      </c>
    </row>
    <row r="14" spans="1:7" x14ac:dyDescent="0.3">
      <c r="E14" t="str">
        <f>ADDRESS(20+dr,7)</f>
        <v>$G$20</v>
      </c>
      <c r="F14" t="str">
        <f>ADDRESS(20+dr,8)</f>
        <v>$H$20</v>
      </c>
    </row>
    <row r="15" spans="1:7" x14ac:dyDescent="0.3">
      <c r="A15" t="s">
        <v>34</v>
      </c>
      <c r="E15">
        <f ca="1">INDIRECT(E14)</f>
        <v>1.4142135623730949</v>
      </c>
      <c r="F15">
        <f ca="1">INDIRECT(F14)</f>
        <v>21.414213562373096</v>
      </c>
    </row>
    <row r="16" spans="1:7" x14ac:dyDescent="0.3">
      <c r="A16" s="1">
        <f>2/3</f>
        <v>0.66666666666666663</v>
      </c>
    </row>
    <row r="18" spans="1:23" x14ac:dyDescent="0.3">
      <c r="G18" s="2" t="s">
        <v>40</v>
      </c>
      <c r="H18" s="2"/>
      <c r="M18" s="2" t="s">
        <v>38</v>
      </c>
      <c r="N18" s="2"/>
    </row>
    <row r="19" spans="1:23" x14ac:dyDescent="0.3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25</v>
      </c>
      <c r="I19" t="s">
        <v>20</v>
      </c>
      <c r="J19" t="s">
        <v>21</v>
      </c>
      <c r="K19" t="s">
        <v>23</v>
      </c>
      <c r="L19" t="s">
        <v>24</v>
      </c>
      <c r="M19" t="s">
        <v>16</v>
      </c>
      <c r="N19" t="s">
        <v>17</v>
      </c>
      <c r="O19" t="s">
        <v>9</v>
      </c>
      <c r="P19" t="s">
        <v>26</v>
      </c>
      <c r="Q19" t="s">
        <v>27</v>
      </c>
      <c r="R19" t="s">
        <v>28</v>
      </c>
      <c r="U19" s="2" t="s">
        <v>41</v>
      </c>
      <c r="V19" s="2"/>
      <c r="W19" s="2"/>
    </row>
    <row r="20" spans="1:23" x14ac:dyDescent="0.3">
      <c r="A20">
        <v>0</v>
      </c>
      <c r="B20">
        <v>0</v>
      </c>
      <c r="C20">
        <f>_r</f>
        <v>2</v>
      </c>
      <c r="D20">
        <v>0</v>
      </c>
      <c r="E20">
        <f t="shared" ref="E20:E51" si="0">D20*dt</f>
        <v>0</v>
      </c>
      <c r="F20">
        <f t="shared" ref="F20:F51" si="1">a*dt</f>
        <v>0.20810152570320095</v>
      </c>
      <c r="G20">
        <f>B20*COS(-alfa)-C20*SIN(-alfa)</f>
        <v>1.4142135623730949</v>
      </c>
      <c r="H20">
        <f t="shared" ref="H20:H51" si="2">B20*SIN(-alfa)+C20*COS(-alfa)+h</f>
        <v>21.414213562373096</v>
      </c>
      <c r="I20">
        <f>PI()/2</f>
        <v>1.5707963267948966</v>
      </c>
      <c r="J20">
        <v>0</v>
      </c>
      <c r="K20">
        <f t="shared" ref="K20:K51" si="3">J20*dt</f>
        <v>0</v>
      </c>
      <c r="L20">
        <f t="shared" ref="L20:L51" si="4">-eps*dt</f>
        <v>-0.10405076285160048</v>
      </c>
      <c r="M20">
        <f t="shared" ref="M20:M51" si="5">_r*COS(I20)+G20</f>
        <v>1.4142135623730951</v>
      </c>
      <c r="N20">
        <f t="shared" ref="N20:N51" si="6">_r*SIN(I20)+H20</f>
        <v>23.414213562373096</v>
      </c>
      <c r="O20">
        <f>A20</f>
        <v>0</v>
      </c>
      <c r="P20">
        <f t="shared" ref="P20:P51" si="7">m*g*H20</f>
        <v>210.07343504688009</v>
      </c>
      <c r="Q20">
        <f t="shared" ref="Q20:Q51" si="8">m*D20^2/2+I*J20^2/2</f>
        <v>0</v>
      </c>
      <c r="R20">
        <f>P20+Q20</f>
        <v>210.07343504688009</v>
      </c>
      <c r="U20" t="s">
        <v>7</v>
      </c>
      <c r="V20" t="s">
        <v>16</v>
      </c>
      <c r="W20" t="s">
        <v>17</v>
      </c>
    </row>
    <row r="21" spans="1:23" x14ac:dyDescent="0.3">
      <c r="A21">
        <f t="shared" ref="A21:A52" si="9">A20+dt</f>
        <v>0.05</v>
      </c>
      <c r="B21">
        <f>B20+E20</f>
        <v>0</v>
      </c>
      <c r="C21">
        <f t="shared" ref="C21:C52" si="10">_r</f>
        <v>2</v>
      </c>
      <c r="D21">
        <f>D20+F20</f>
        <v>0.20810152570320095</v>
      </c>
      <c r="E21">
        <f>D21*dt</f>
        <v>1.0405076285160048E-2</v>
      </c>
      <c r="F21">
        <f>a*dt</f>
        <v>0.20810152570320095</v>
      </c>
      <c r="G21">
        <f>B21*COS(-alfa)-C21*SIN(-alfa)</f>
        <v>1.4142135623730949</v>
      </c>
      <c r="H21">
        <f t="shared" si="2"/>
        <v>21.414213562373096</v>
      </c>
      <c r="I21">
        <f>I20+K20</f>
        <v>1.5707963267948966</v>
      </c>
      <c r="J21">
        <f>J20+L20</f>
        <v>-0.10405076285160048</v>
      </c>
      <c r="K21">
        <f t="shared" si="3"/>
        <v>-5.2025381425800238E-3</v>
      </c>
      <c r="L21">
        <f t="shared" si="4"/>
        <v>-0.10405076285160048</v>
      </c>
      <c r="M21">
        <f t="shared" si="5"/>
        <v>1.4142135623730951</v>
      </c>
      <c r="N21">
        <f t="shared" si="6"/>
        <v>23.414213562373096</v>
      </c>
      <c r="O21">
        <f t="shared" ref="O21:O84" si="11">A21</f>
        <v>0.05</v>
      </c>
      <c r="P21">
        <f t="shared" si="7"/>
        <v>210.07343504688009</v>
      </c>
      <c r="Q21">
        <f t="shared" si="8"/>
        <v>3.6088537500000004E-2</v>
      </c>
      <c r="R21">
        <f t="shared" ref="R21:R84" si="12">P21+Q21</f>
        <v>210.1095235843801</v>
      </c>
      <c r="U21">
        <v>0</v>
      </c>
      <c r="V21">
        <f t="shared" ref="V21:V61" ca="1" si="13">_r*COS(U21)+xc</f>
        <v>3.4142135623730949</v>
      </c>
      <c r="W21">
        <f t="shared" ref="W21:W61" ca="1" si="14">_r*SIN(U21)+yc</f>
        <v>21.414213562373096</v>
      </c>
    </row>
    <row r="22" spans="1:23" x14ac:dyDescent="0.3">
      <c r="A22">
        <f t="shared" si="9"/>
        <v>0.1</v>
      </c>
      <c r="B22">
        <f t="shared" ref="B22:B45" si="15">B21+E21</f>
        <v>1.0405076285160048E-2</v>
      </c>
      <c r="C22">
        <f t="shared" si="10"/>
        <v>2</v>
      </c>
      <c r="D22">
        <f t="shared" ref="D22:D45" si="16">D21+F21</f>
        <v>0.4162030514064019</v>
      </c>
      <c r="E22">
        <f t="shared" si="0"/>
        <v>2.0810152570320095E-2</v>
      </c>
      <c r="F22">
        <f t="shared" si="1"/>
        <v>0.20810152570320095</v>
      </c>
      <c r="G22">
        <f t="shared" ref="G22:G51" si="17">B22*COS(-alfa)-C22*SIN(-alfa)</f>
        <v>1.4215710623730948</v>
      </c>
      <c r="H22">
        <f t="shared" si="2"/>
        <v>21.406856062373095</v>
      </c>
      <c r="I22">
        <f t="shared" ref="I22:J37" si="18">I21+K21</f>
        <v>1.5655937886523166</v>
      </c>
      <c r="J22">
        <f t="shared" si="18"/>
        <v>-0.20810152570320095</v>
      </c>
      <c r="K22">
        <f t="shared" si="3"/>
        <v>-1.0405076285160048E-2</v>
      </c>
      <c r="L22">
        <f t="shared" si="4"/>
        <v>-0.10405076285160048</v>
      </c>
      <c r="M22">
        <f t="shared" si="5"/>
        <v>1.4319760917203201</v>
      </c>
      <c r="N22">
        <f t="shared" si="6"/>
        <v>23.40682899603102</v>
      </c>
      <c r="O22">
        <f t="shared" si="11"/>
        <v>0.1</v>
      </c>
      <c r="P22">
        <f t="shared" si="7"/>
        <v>210.00125797188008</v>
      </c>
      <c r="Q22">
        <f t="shared" si="8"/>
        <v>0.14435415000000001</v>
      </c>
      <c r="R22">
        <f t="shared" si="12"/>
        <v>210.14561212188008</v>
      </c>
      <c r="U22">
        <f>U21+PI()/20</f>
        <v>0.15707963267948966</v>
      </c>
      <c r="V22">
        <f t="shared" ca="1" si="13"/>
        <v>3.3895902435633705</v>
      </c>
      <c r="W22">
        <f t="shared" ca="1" si="14"/>
        <v>21.727082492453558</v>
      </c>
    </row>
    <row r="23" spans="1:23" x14ac:dyDescent="0.3">
      <c r="A23">
        <f t="shared" si="9"/>
        <v>0.15000000000000002</v>
      </c>
      <c r="B23">
        <f t="shared" si="15"/>
        <v>3.1215228855480143E-2</v>
      </c>
      <c r="C23">
        <f t="shared" si="10"/>
        <v>2</v>
      </c>
      <c r="D23">
        <f t="shared" si="16"/>
        <v>0.62430457710960285</v>
      </c>
      <c r="E23">
        <f t="shared" si="0"/>
        <v>3.1215228855480143E-2</v>
      </c>
      <c r="F23">
        <f t="shared" si="1"/>
        <v>0.20810152570320095</v>
      </c>
      <c r="G23">
        <f t="shared" si="17"/>
        <v>1.4362860623730949</v>
      </c>
      <c r="H23">
        <f t="shared" si="2"/>
        <v>21.392141062373096</v>
      </c>
      <c r="I23">
        <f t="shared" si="18"/>
        <v>1.5551887123671566</v>
      </c>
      <c r="J23">
        <f t="shared" si="18"/>
        <v>-0.31215228855480143</v>
      </c>
      <c r="K23">
        <f t="shared" si="3"/>
        <v>-1.5607614427740071E-2</v>
      </c>
      <c r="L23">
        <f t="shared" si="4"/>
        <v>-0.10405076285160048</v>
      </c>
      <c r="M23">
        <f t="shared" si="5"/>
        <v>1.4675000239180589</v>
      </c>
      <c r="N23">
        <f t="shared" si="6"/>
        <v>23.391897469689916</v>
      </c>
      <c r="O23">
        <f t="shared" si="11"/>
        <v>0.15000000000000002</v>
      </c>
      <c r="P23">
        <f t="shared" si="7"/>
        <v>209.85690382188008</v>
      </c>
      <c r="Q23">
        <f t="shared" si="8"/>
        <v>0.32479683750000005</v>
      </c>
      <c r="R23">
        <f t="shared" si="12"/>
        <v>210.18170065938008</v>
      </c>
      <c r="U23">
        <f>U22+PI()/20</f>
        <v>0.31415926535897931</v>
      </c>
      <c r="V23">
        <f t="shared" ca="1" si="13"/>
        <v>3.3163265949634022</v>
      </c>
      <c r="W23">
        <f t="shared" ca="1" si="14"/>
        <v>22.032247551122989</v>
      </c>
    </row>
    <row r="24" spans="1:23" x14ac:dyDescent="0.3">
      <c r="A24">
        <f t="shared" si="9"/>
        <v>0.2</v>
      </c>
      <c r="B24">
        <f t="shared" si="15"/>
        <v>6.2430457710960285E-2</v>
      </c>
      <c r="C24">
        <f t="shared" si="10"/>
        <v>2</v>
      </c>
      <c r="D24">
        <f t="shared" si="16"/>
        <v>0.83240610281280381</v>
      </c>
      <c r="E24">
        <f t="shared" si="0"/>
        <v>4.162030514064019E-2</v>
      </c>
      <c r="F24">
        <f t="shared" si="1"/>
        <v>0.20810152570320095</v>
      </c>
      <c r="G24">
        <f t="shared" si="17"/>
        <v>1.458358562373095</v>
      </c>
      <c r="H24">
        <f t="shared" si="2"/>
        <v>21.370068562373095</v>
      </c>
      <c r="I24">
        <f t="shared" si="18"/>
        <v>1.5395810979394164</v>
      </c>
      <c r="J24">
        <f t="shared" si="18"/>
        <v>-0.4162030514064019</v>
      </c>
      <c r="K24">
        <f t="shared" si="3"/>
        <v>-2.0810152570320095E-2</v>
      </c>
      <c r="L24">
        <f t="shared" si="4"/>
        <v>-0.10405076285160048</v>
      </c>
      <c r="M24">
        <f t="shared" si="5"/>
        <v>1.520778881970378</v>
      </c>
      <c r="N24">
        <f t="shared" si="6"/>
        <v>23.369094250977763</v>
      </c>
      <c r="O24">
        <f t="shared" si="11"/>
        <v>0.2</v>
      </c>
      <c r="P24">
        <f t="shared" si="7"/>
        <v>209.64037259688007</v>
      </c>
      <c r="Q24">
        <f t="shared" si="8"/>
        <v>0.57741660000000006</v>
      </c>
      <c r="R24">
        <f t="shared" si="12"/>
        <v>210.21778919688006</v>
      </c>
      <c r="U24">
        <f t="shared" ref="U24:U60" si="19">U23+PI()/20</f>
        <v>0.47123889803846897</v>
      </c>
      <c r="V24">
        <f t="shared" ca="1" si="13"/>
        <v>3.1962266107498305</v>
      </c>
      <c r="W24">
        <f t="shared" ca="1" si="14"/>
        <v>22.322194561852189</v>
      </c>
    </row>
    <row r="25" spans="1:23" x14ac:dyDescent="0.3">
      <c r="A25">
        <f t="shared" si="9"/>
        <v>0.25</v>
      </c>
      <c r="B25">
        <f t="shared" si="15"/>
        <v>0.10405076285160048</v>
      </c>
      <c r="C25">
        <f t="shared" si="10"/>
        <v>2</v>
      </c>
      <c r="D25">
        <f t="shared" si="16"/>
        <v>1.0405076285160049</v>
      </c>
      <c r="E25">
        <f t="shared" si="0"/>
        <v>5.2025381425800245E-2</v>
      </c>
      <c r="F25">
        <f t="shared" si="1"/>
        <v>0.20810152570320095</v>
      </c>
      <c r="G25">
        <f t="shared" si="17"/>
        <v>1.4877885623730949</v>
      </c>
      <c r="H25">
        <f t="shared" si="2"/>
        <v>21.340638562373094</v>
      </c>
      <c r="I25">
        <f t="shared" si="18"/>
        <v>1.5187709453690963</v>
      </c>
      <c r="J25">
        <f t="shared" si="18"/>
        <v>-0.52025381425800243</v>
      </c>
      <c r="K25">
        <f t="shared" si="3"/>
        <v>-2.6012690712900122E-2</v>
      </c>
      <c r="L25">
        <f t="shared" si="4"/>
        <v>-0.10405076285160048</v>
      </c>
      <c r="M25">
        <f t="shared" si="5"/>
        <v>1.5917923935782867</v>
      </c>
      <c r="N25">
        <f t="shared" si="6"/>
        <v>23.337932532497334</v>
      </c>
      <c r="O25">
        <f t="shared" si="11"/>
        <v>0.25</v>
      </c>
      <c r="P25">
        <f t="shared" si="7"/>
        <v>209.35166429688007</v>
      </c>
      <c r="Q25">
        <f t="shared" si="8"/>
        <v>0.90221343750000038</v>
      </c>
      <c r="R25">
        <f t="shared" si="12"/>
        <v>210.25387773438007</v>
      </c>
      <c r="U25">
        <f t="shared" si="19"/>
        <v>0.62831853071795862</v>
      </c>
      <c r="V25">
        <f t="shared" ca="1" si="13"/>
        <v>3.0322475511229898</v>
      </c>
      <c r="W25">
        <f t="shared" ca="1" si="14"/>
        <v>22.589784066958043</v>
      </c>
    </row>
    <row r="26" spans="1:23" x14ac:dyDescent="0.3">
      <c r="A26">
        <f t="shared" si="9"/>
        <v>0.3</v>
      </c>
      <c r="B26">
        <f t="shared" si="15"/>
        <v>0.15607614427740071</v>
      </c>
      <c r="C26">
        <f t="shared" si="10"/>
        <v>2</v>
      </c>
      <c r="D26">
        <f t="shared" si="16"/>
        <v>1.2486091542192059</v>
      </c>
      <c r="E26">
        <f t="shared" si="0"/>
        <v>6.2430457710960299E-2</v>
      </c>
      <c r="F26">
        <f t="shared" si="1"/>
        <v>0.20810152570320095</v>
      </c>
      <c r="G26">
        <f t="shared" si="17"/>
        <v>1.5245760623730948</v>
      </c>
      <c r="H26">
        <f t="shared" si="2"/>
        <v>21.303851062373095</v>
      </c>
      <c r="I26">
        <f t="shared" si="18"/>
        <v>1.4927582546561962</v>
      </c>
      <c r="J26">
        <f t="shared" si="18"/>
        <v>-0.62430457710960297</v>
      </c>
      <c r="K26">
        <f t="shared" si="3"/>
        <v>-3.121522885548015E-2</v>
      </c>
      <c r="L26">
        <f t="shared" si="4"/>
        <v>-0.10405076285160048</v>
      </c>
      <c r="M26">
        <f t="shared" si="5"/>
        <v>1.6804938391366562</v>
      </c>
      <c r="N26">
        <f t="shared" si="6"/>
        <v>23.297764211657462</v>
      </c>
      <c r="O26">
        <f t="shared" si="11"/>
        <v>0.3</v>
      </c>
      <c r="P26">
        <f t="shared" si="7"/>
        <v>208.99077892188006</v>
      </c>
      <c r="Q26">
        <f t="shared" si="8"/>
        <v>1.2991873500000006</v>
      </c>
      <c r="R26">
        <f t="shared" si="12"/>
        <v>210.28996627188008</v>
      </c>
      <c r="U26">
        <f t="shared" si="19"/>
        <v>0.78539816339744828</v>
      </c>
      <c r="V26">
        <f t="shared" ca="1" si="13"/>
        <v>2.8284271247461898</v>
      </c>
      <c r="W26">
        <f t="shared" ca="1" si="14"/>
        <v>22.828427124746192</v>
      </c>
    </row>
    <row r="27" spans="1:23" x14ac:dyDescent="0.3">
      <c r="A27">
        <f t="shared" si="9"/>
        <v>0.35</v>
      </c>
      <c r="B27">
        <f t="shared" si="15"/>
        <v>0.21850660198836103</v>
      </c>
      <c r="C27">
        <f t="shared" si="10"/>
        <v>2</v>
      </c>
      <c r="D27">
        <f t="shared" si="16"/>
        <v>1.456710679922407</v>
      </c>
      <c r="E27">
        <f t="shared" si="0"/>
        <v>7.2835533996120347E-2</v>
      </c>
      <c r="F27">
        <f t="shared" si="1"/>
        <v>0.20810152570320095</v>
      </c>
      <c r="G27">
        <f t="shared" si="17"/>
        <v>1.5687210623730949</v>
      </c>
      <c r="H27">
        <f t="shared" si="2"/>
        <v>21.259706062373095</v>
      </c>
      <c r="I27">
        <f t="shared" si="18"/>
        <v>1.461543025800716</v>
      </c>
      <c r="J27">
        <f t="shared" si="18"/>
        <v>-0.7283553399612035</v>
      </c>
      <c r="K27">
        <f t="shared" si="3"/>
        <v>-3.6417766998060173E-2</v>
      </c>
      <c r="L27">
        <f t="shared" si="4"/>
        <v>-0.10405076285160048</v>
      </c>
      <c r="M27">
        <f t="shared" si="5"/>
        <v>1.7867932309171159</v>
      </c>
      <c r="N27">
        <f t="shared" si="6"/>
        <v>23.247781646777899</v>
      </c>
      <c r="O27">
        <f t="shared" si="11"/>
        <v>0.35</v>
      </c>
      <c r="P27">
        <f t="shared" si="7"/>
        <v>208.55771647188007</v>
      </c>
      <c r="Q27">
        <f t="shared" si="8"/>
        <v>1.7683383375000008</v>
      </c>
      <c r="R27">
        <f t="shared" si="12"/>
        <v>210.32605480938008</v>
      </c>
      <c r="U27">
        <f t="shared" si="19"/>
        <v>0.94247779607693793</v>
      </c>
      <c r="V27">
        <f t="shared" ca="1" si="13"/>
        <v>2.5897840669580412</v>
      </c>
      <c r="W27">
        <f t="shared" ca="1" si="14"/>
        <v>23.032247551122992</v>
      </c>
    </row>
    <row r="28" spans="1:23" x14ac:dyDescent="0.3">
      <c r="A28">
        <f t="shared" si="9"/>
        <v>0.39999999999999997</v>
      </c>
      <c r="B28">
        <f t="shared" si="15"/>
        <v>0.29134213598448139</v>
      </c>
      <c r="C28">
        <f t="shared" si="10"/>
        <v>2</v>
      </c>
      <c r="D28">
        <f t="shared" si="16"/>
        <v>1.6648122056256081</v>
      </c>
      <c r="E28">
        <f t="shared" si="0"/>
        <v>8.3240610281280408E-2</v>
      </c>
      <c r="F28">
        <f t="shared" si="1"/>
        <v>0.20810152570320095</v>
      </c>
      <c r="G28">
        <f t="shared" si="17"/>
        <v>1.6202235623730949</v>
      </c>
      <c r="H28">
        <f t="shared" si="2"/>
        <v>21.208203562373097</v>
      </c>
      <c r="I28">
        <f t="shared" si="18"/>
        <v>1.4251252588026559</v>
      </c>
      <c r="J28">
        <f t="shared" si="18"/>
        <v>-0.83240610281280403</v>
      </c>
      <c r="K28">
        <f t="shared" si="3"/>
        <v>-4.1620305140640204E-2</v>
      </c>
      <c r="L28">
        <f t="shared" si="4"/>
        <v>-0.10405076285160048</v>
      </c>
      <c r="M28">
        <f t="shared" si="5"/>
        <v>1.9105364081079999</v>
      </c>
      <c r="N28">
        <f t="shared" si="6"/>
        <v>23.187021000036637</v>
      </c>
      <c r="O28">
        <f t="shared" si="11"/>
        <v>0.39999999999999997</v>
      </c>
      <c r="P28">
        <f t="shared" si="7"/>
        <v>208.05247694688009</v>
      </c>
      <c r="Q28">
        <f t="shared" si="8"/>
        <v>2.3096664000000016</v>
      </c>
      <c r="R28">
        <f t="shared" si="12"/>
        <v>210.36214334688009</v>
      </c>
      <c r="U28">
        <f t="shared" si="19"/>
        <v>1.0995574287564276</v>
      </c>
      <c r="V28">
        <f t="shared" ca="1" si="13"/>
        <v>2.3221945618521884</v>
      </c>
      <c r="W28">
        <f t="shared" ca="1" si="14"/>
        <v>23.196226610749832</v>
      </c>
    </row>
    <row r="29" spans="1:23" x14ac:dyDescent="0.3">
      <c r="A29">
        <f t="shared" si="9"/>
        <v>0.44999999999999996</v>
      </c>
      <c r="B29">
        <f t="shared" si="15"/>
        <v>0.37458274626576182</v>
      </c>
      <c r="C29">
        <f t="shared" si="10"/>
        <v>2</v>
      </c>
      <c r="D29">
        <f t="shared" si="16"/>
        <v>1.8729137313288091</v>
      </c>
      <c r="E29">
        <f t="shared" si="0"/>
        <v>9.3645686566440456E-2</v>
      </c>
      <c r="F29">
        <f t="shared" si="1"/>
        <v>0.20810152570320095</v>
      </c>
      <c r="G29">
        <f t="shared" si="17"/>
        <v>1.6790835623730951</v>
      </c>
      <c r="H29">
        <f t="shared" si="2"/>
        <v>21.149343562373094</v>
      </c>
      <c r="I29">
        <f t="shared" si="18"/>
        <v>1.3835049536620156</v>
      </c>
      <c r="J29">
        <f t="shared" si="18"/>
        <v>-0.93645686566440456</v>
      </c>
      <c r="K29">
        <f t="shared" si="3"/>
        <v>-4.6822843283220228E-2</v>
      </c>
      <c r="L29">
        <f t="shared" si="4"/>
        <v>-0.10405076285160048</v>
      </c>
      <c r="M29">
        <f t="shared" si="5"/>
        <v>2.0514802071286926</v>
      </c>
      <c r="N29">
        <f t="shared" si="6"/>
        <v>23.11436792328437</v>
      </c>
      <c r="O29">
        <f t="shared" si="11"/>
        <v>0.44999999999999996</v>
      </c>
      <c r="P29">
        <f t="shared" si="7"/>
        <v>207.47506034688007</v>
      </c>
      <c r="Q29">
        <f t="shared" si="8"/>
        <v>2.9231715375000022</v>
      </c>
      <c r="R29">
        <f t="shared" si="12"/>
        <v>210.39823188438007</v>
      </c>
      <c r="U29">
        <f t="shared" si="19"/>
        <v>1.2566370614359172</v>
      </c>
      <c r="V29">
        <f t="shared" ca="1" si="13"/>
        <v>2.0322475511229898</v>
      </c>
      <c r="W29">
        <f t="shared" ca="1" si="14"/>
        <v>23.316326594963403</v>
      </c>
    </row>
    <row r="30" spans="1:23" x14ac:dyDescent="0.3">
      <c r="A30">
        <f t="shared" si="9"/>
        <v>0.49999999999999994</v>
      </c>
      <c r="B30">
        <f t="shared" si="15"/>
        <v>0.46822843283220228</v>
      </c>
      <c r="C30">
        <f t="shared" si="10"/>
        <v>2</v>
      </c>
      <c r="D30">
        <f t="shared" si="16"/>
        <v>2.0810152570320102</v>
      </c>
      <c r="E30">
        <f t="shared" si="0"/>
        <v>0.10405076285160052</v>
      </c>
      <c r="F30">
        <f t="shared" si="1"/>
        <v>0.20810152570320095</v>
      </c>
      <c r="G30">
        <f t="shared" si="17"/>
        <v>1.7453010623730951</v>
      </c>
      <c r="H30">
        <f t="shared" si="2"/>
        <v>21.083126062373097</v>
      </c>
      <c r="I30">
        <f t="shared" si="18"/>
        <v>1.3366821103787954</v>
      </c>
      <c r="J30">
        <f t="shared" si="18"/>
        <v>-1.0405076285160051</v>
      </c>
      <c r="K30">
        <f t="shared" si="3"/>
        <v>-5.2025381425800259E-2</v>
      </c>
      <c r="L30">
        <f t="shared" si="4"/>
        <v>-0.10405076285160048</v>
      </c>
      <c r="M30">
        <f t="shared" si="5"/>
        <v>2.2092639764543911</v>
      </c>
      <c r="N30">
        <f t="shared" si="6"/>
        <v>23.028566478925914</v>
      </c>
      <c r="O30">
        <f t="shared" si="11"/>
        <v>0.49999999999999994</v>
      </c>
      <c r="P30">
        <f t="shared" si="7"/>
        <v>206.82546667188009</v>
      </c>
      <c r="Q30">
        <f t="shared" si="8"/>
        <v>3.6088537500000029</v>
      </c>
      <c r="R30">
        <f t="shared" si="12"/>
        <v>210.4343204218801</v>
      </c>
      <c r="U30">
        <f t="shared" si="19"/>
        <v>1.4137166941154069</v>
      </c>
      <c r="V30">
        <f t="shared" ca="1" si="13"/>
        <v>1.7270824924535568</v>
      </c>
      <c r="W30">
        <f t="shared" ca="1" si="14"/>
        <v>23.389590243563372</v>
      </c>
    </row>
    <row r="31" spans="1:23" x14ac:dyDescent="0.3">
      <c r="A31">
        <f t="shared" si="9"/>
        <v>0.54999999999999993</v>
      </c>
      <c r="B31">
        <f t="shared" si="15"/>
        <v>0.57227919568380281</v>
      </c>
      <c r="C31">
        <f t="shared" si="10"/>
        <v>2</v>
      </c>
      <c r="D31">
        <f t="shared" si="16"/>
        <v>2.2891167827352112</v>
      </c>
      <c r="E31">
        <f t="shared" si="0"/>
        <v>0.11445583913676056</v>
      </c>
      <c r="F31">
        <f t="shared" si="1"/>
        <v>0.20810152570320095</v>
      </c>
      <c r="G31">
        <f t="shared" si="17"/>
        <v>1.8188760623730951</v>
      </c>
      <c r="H31">
        <f t="shared" si="2"/>
        <v>21.009551062373095</v>
      </c>
      <c r="I31">
        <f t="shared" si="18"/>
        <v>1.2846567289529951</v>
      </c>
      <c r="J31">
        <f t="shared" si="18"/>
        <v>-1.1445583913676056</v>
      </c>
      <c r="K31">
        <f t="shared" si="3"/>
        <v>-5.7227919568380282E-2</v>
      </c>
      <c r="L31">
        <f t="shared" si="4"/>
        <v>-0.10405076285160048</v>
      </c>
      <c r="M31">
        <f t="shared" si="5"/>
        <v>2.383377856052475</v>
      </c>
      <c r="N31">
        <f t="shared" si="6"/>
        <v>22.928232308680769</v>
      </c>
      <c r="O31">
        <f t="shared" si="11"/>
        <v>0.54999999999999993</v>
      </c>
      <c r="P31">
        <f t="shared" si="7"/>
        <v>206.10369592188007</v>
      </c>
      <c r="Q31">
        <f t="shared" si="8"/>
        <v>4.3667130375000038</v>
      </c>
      <c r="R31">
        <f t="shared" si="12"/>
        <v>210.47040895938008</v>
      </c>
      <c r="U31">
        <f t="shared" si="19"/>
        <v>1.5707963267948966</v>
      </c>
      <c r="V31">
        <f t="shared" ca="1" si="13"/>
        <v>1.4142135623730951</v>
      </c>
      <c r="W31">
        <f t="shared" ca="1" si="14"/>
        <v>23.414213562373096</v>
      </c>
    </row>
    <row r="32" spans="1:23" x14ac:dyDescent="0.3">
      <c r="A32">
        <f t="shared" si="9"/>
        <v>0.6</v>
      </c>
      <c r="B32">
        <f t="shared" si="15"/>
        <v>0.68673503482056342</v>
      </c>
      <c r="C32">
        <f t="shared" si="10"/>
        <v>2</v>
      </c>
      <c r="D32">
        <f t="shared" si="16"/>
        <v>2.4972183084384123</v>
      </c>
      <c r="E32">
        <f t="shared" si="0"/>
        <v>0.12486091542192063</v>
      </c>
      <c r="F32">
        <f t="shared" si="1"/>
        <v>0.20810152570320095</v>
      </c>
      <c r="G32">
        <f t="shared" si="17"/>
        <v>1.8998085623730951</v>
      </c>
      <c r="H32">
        <f t="shared" si="2"/>
        <v>20.928618562373096</v>
      </c>
      <c r="I32">
        <f t="shared" si="18"/>
        <v>1.2274288093846148</v>
      </c>
      <c r="J32">
        <f t="shared" si="18"/>
        <v>-1.2486091542192062</v>
      </c>
      <c r="K32">
        <f t="shared" si="3"/>
        <v>-6.2430457710960313E-2</v>
      </c>
      <c r="L32">
        <f t="shared" si="4"/>
        <v>-0.10405076285160048</v>
      </c>
      <c r="M32">
        <f t="shared" si="5"/>
        <v>2.5731284383556878</v>
      </c>
      <c r="N32">
        <f t="shared" si="6"/>
        <v>22.811871159505724</v>
      </c>
      <c r="O32">
        <f t="shared" si="11"/>
        <v>0.6</v>
      </c>
      <c r="P32">
        <f t="shared" si="7"/>
        <v>205.30974809688007</v>
      </c>
      <c r="Q32">
        <f t="shared" si="8"/>
        <v>5.1967494000000052</v>
      </c>
      <c r="R32">
        <f t="shared" si="12"/>
        <v>210.50649749688009</v>
      </c>
      <c r="U32">
        <f t="shared" si="19"/>
        <v>1.7278759594743862</v>
      </c>
      <c r="V32">
        <f t="shared" ca="1" si="13"/>
        <v>1.1013446322926332</v>
      </c>
      <c r="W32">
        <f t="shared" ca="1" si="14"/>
        <v>23.389590243563372</v>
      </c>
    </row>
    <row r="33" spans="1:23" x14ac:dyDescent="0.3">
      <c r="A33">
        <f t="shared" si="9"/>
        <v>0.65</v>
      </c>
      <c r="B33">
        <f t="shared" si="15"/>
        <v>0.8115959502424841</v>
      </c>
      <c r="C33">
        <f t="shared" si="10"/>
        <v>2</v>
      </c>
      <c r="D33">
        <f t="shared" si="16"/>
        <v>2.7053198341416134</v>
      </c>
      <c r="E33">
        <f t="shared" si="0"/>
        <v>0.13526599170708067</v>
      </c>
      <c r="F33">
        <f t="shared" si="1"/>
        <v>0.20810152570320095</v>
      </c>
      <c r="G33">
        <f t="shared" si="17"/>
        <v>1.9880985623730951</v>
      </c>
      <c r="H33">
        <f t="shared" si="2"/>
        <v>20.840328562373095</v>
      </c>
      <c r="I33">
        <f t="shared" si="18"/>
        <v>1.1649983516736546</v>
      </c>
      <c r="J33">
        <f t="shared" si="18"/>
        <v>-1.3526599170708067</v>
      </c>
      <c r="K33">
        <f t="shared" si="3"/>
        <v>-6.7632995853540337E-2</v>
      </c>
      <c r="L33">
        <f t="shared" si="4"/>
        <v>-0.10405076285160048</v>
      </c>
      <c r="M33">
        <f t="shared" si="5"/>
        <v>2.7776026737555437</v>
      </c>
      <c r="N33">
        <f t="shared" si="6"/>
        <v>22.677903937183665</v>
      </c>
      <c r="O33">
        <f t="shared" si="11"/>
        <v>0.65</v>
      </c>
      <c r="P33">
        <f t="shared" si="7"/>
        <v>204.44362319688008</v>
      </c>
      <c r="Q33">
        <f t="shared" si="8"/>
        <v>6.0989628375000056</v>
      </c>
      <c r="R33">
        <f t="shared" si="12"/>
        <v>210.54258603438009</v>
      </c>
      <c r="U33">
        <f t="shared" si="19"/>
        <v>1.8849555921538759</v>
      </c>
      <c r="V33">
        <f t="shared" ca="1" si="13"/>
        <v>0.79617957362320024</v>
      </c>
      <c r="W33">
        <f t="shared" ca="1" si="14"/>
        <v>23.316326594963403</v>
      </c>
    </row>
    <row r="34" spans="1:23" x14ac:dyDescent="0.3">
      <c r="A34">
        <f t="shared" si="9"/>
        <v>0.70000000000000007</v>
      </c>
      <c r="B34">
        <f t="shared" si="15"/>
        <v>0.94686194194956474</v>
      </c>
      <c r="C34">
        <f t="shared" si="10"/>
        <v>2</v>
      </c>
      <c r="D34">
        <f t="shared" si="16"/>
        <v>2.9134213598448144</v>
      </c>
      <c r="E34">
        <f t="shared" si="0"/>
        <v>0.14567106799224072</v>
      </c>
      <c r="F34">
        <f t="shared" si="1"/>
        <v>0.20810152570320095</v>
      </c>
      <c r="G34">
        <f t="shared" si="17"/>
        <v>2.0837460623730952</v>
      </c>
      <c r="H34">
        <f t="shared" si="2"/>
        <v>20.744681062373093</v>
      </c>
      <c r="I34">
        <f t="shared" si="18"/>
        <v>1.0973653558201142</v>
      </c>
      <c r="J34">
        <f t="shared" si="18"/>
        <v>-1.4567106799224072</v>
      </c>
      <c r="K34">
        <f t="shared" si="3"/>
        <v>-7.2835533996120361E-2</v>
      </c>
      <c r="L34">
        <f t="shared" si="4"/>
        <v>-0.10405076285160048</v>
      </c>
      <c r="M34">
        <f t="shared" si="5"/>
        <v>2.9956311797923747</v>
      </c>
      <c r="N34">
        <f t="shared" si="6"/>
        <v>22.524699470319828</v>
      </c>
      <c r="O34">
        <f t="shared" si="11"/>
        <v>0.70000000000000007</v>
      </c>
      <c r="P34">
        <f t="shared" si="7"/>
        <v>203.50532122188005</v>
      </c>
      <c r="Q34">
        <f t="shared" si="8"/>
        <v>7.0733533500000068</v>
      </c>
      <c r="R34">
        <f t="shared" si="12"/>
        <v>210.57867457188007</v>
      </c>
      <c r="U34">
        <f t="shared" si="19"/>
        <v>2.0420352248333655</v>
      </c>
      <c r="V34">
        <f t="shared" ca="1" si="13"/>
        <v>0.50623256289400154</v>
      </c>
      <c r="W34">
        <f t="shared" ca="1" si="14"/>
        <v>23.196226610749832</v>
      </c>
    </row>
    <row r="35" spans="1:23" x14ac:dyDescent="0.3">
      <c r="A35">
        <f t="shared" si="9"/>
        <v>0.75000000000000011</v>
      </c>
      <c r="B35">
        <f t="shared" si="15"/>
        <v>1.0925330099418056</v>
      </c>
      <c r="C35">
        <f t="shared" si="10"/>
        <v>2</v>
      </c>
      <c r="D35">
        <f t="shared" si="16"/>
        <v>3.1215228855480155</v>
      </c>
      <c r="E35">
        <f t="shared" si="0"/>
        <v>0.1560761442774008</v>
      </c>
      <c r="F35">
        <f t="shared" si="1"/>
        <v>0.20810152570320095</v>
      </c>
      <c r="G35">
        <f t="shared" si="17"/>
        <v>2.1867510623730952</v>
      </c>
      <c r="H35">
        <f t="shared" si="2"/>
        <v>20.641676062373094</v>
      </c>
      <c r="I35">
        <f t="shared" si="18"/>
        <v>1.0245298218239938</v>
      </c>
      <c r="J35">
        <f t="shared" si="18"/>
        <v>-1.5607614427740077</v>
      </c>
      <c r="K35">
        <f t="shared" si="3"/>
        <v>-7.8038072138700398E-2</v>
      </c>
      <c r="L35">
        <f t="shared" si="4"/>
        <v>-0.10405076285160048</v>
      </c>
      <c r="M35">
        <f t="shared" si="5"/>
        <v>3.2257524571715486</v>
      </c>
      <c r="N35">
        <f t="shared" si="6"/>
        <v>22.350616114454169</v>
      </c>
      <c r="O35">
        <f t="shared" si="11"/>
        <v>0.75000000000000011</v>
      </c>
      <c r="P35">
        <f t="shared" si="7"/>
        <v>202.49484217188007</v>
      </c>
      <c r="Q35">
        <f t="shared" si="8"/>
        <v>8.119920937500007</v>
      </c>
      <c r="R35">
        <f t="shared" si="12"/>
        <v>210.61476310938008</v>
      </c>
      <c r="U35">
        <f t="shared" si="19"/>
        <v>2.1991148575128552</v>
      </c>
      <c r="V35">
        <f t="shared" ca="1" si="13"/>
        <v>0.23864305778814887</v>
      </c>
      <c r="W35">
        <f t="shared" ca="1" si="14"/>
        <v>23.032247551122992</v>
      </c>
    </row>
    <row r="36" spans="1:23" x14ac:dyDescent="0.3">
      <c r="A36">
        <f t="shared" si="9"/>
        <v>0.80000000000000016</v>
      </c>
      <c r="B36">
        <f t="shared" si="15"/>
        <v>1.2486091542192064</v>
      </c>
      <c r="C36">
        <f t="shared" si="10"/>
        <v>2</v>
      </c>
      <c r="D36">
        <f t="shared" si="16"/>
        <v>3.3296244112512166</v>
      </c>
      <c r="E36">
        <f t="shared" si="0"/>
        <v>0.16648122056256084</v>
      </c>
      <c r="F36">
        <f t="shared" si="1"/>
        <v>0.20810152570320095</v>
      </c>
      <c r="G36">
        <f t="shared" si="17"/>
        <v>2.2971135623730956</v>
      </c>
      <c r="H36">
        <f t="shared" si="2"/>
        <v>20.531313562373093</v>
      </c>
      <c r="I36">
        <f t="shared" si="18"/>
        <v>0.94649174968529337</v>
      </c>
      <c r="J36">
        <f t="shared" si="18"/>
        <v>-1.6648122056256083</v>
      </c>
      <c r="K36">
        <f t="shared" si="3"/>
        <v>-8.3240610281280422E-2</v>
      </c>
      <c r="L36">
        <f t="shared" si="4"/>
        <v>-0.10405076285160048</v>
      </c>
      <c r="M36">
        <f t="shared" si="5"/>
        <v>3.4661799007511558</v>
      </c>
      <c r="N36">
        <f t="shared" si="6"/>
        <v>22.154053189199072</v>
      </c>
      <c r="O36">
        <f t="shared" si="11"/>
        <v>0.80000000000000016</v>
      </c>
      <c r="P36">
        <f t="shared" si="7"/>
        <v>201.41218604688004</v>
      </c>
      <c r="Q36">
        <f t="shared" si="8"/>
        <v>9.238665600000008</v>
      </c>
      <c r="R36">
        <f t="shared" si="12"/>
        <v>210.65085164688006</v>
      </c>
      <c r="U36">
        <f t="shared" si="19"/>
        <v>2.3561944901923448</v>
      </c>
      <c r="V36">
        <f t="shared" ca="1" si="13"/>
        <v>0</v>
      </c>
      <c r="W36">
        <f t="shared" ca="1" si="14"/>
        <v>22.828427124746192</v>
      </c>
    </row>
    <row r="37" spans="1:23" x14ac:dyDescent="0.3">
      <c r="A37">
        <f t="shared" si="9"/>
        <v>0.8500000000000002</v>
      </c>
      <c r="B37">
        <f t="shared" si="15"/>
        <v>1.4150903747817671</v>
      </c>
      <c r="C37">
        <f t="shared" si="10"/>
        <v>2</v>
      </c>
      <c r="D37">
        <f t="shared" si="16"/>
        <v>3.5377259369544176</v>
      </c>
      <c r="E37">
        <f t="shared" si="0"/>
        <v>0.17688629684772089</v>
      </c>
      <c r="F37">
        <f t="shared" si="1"/>
        <v>0.20810152570320095</v>
      </c>
      <c r="G37">
        <f t="shared" si="17"/>
        <v>2.4148335623730954</v>
      </c>
      <c r="H37">
        <f t="shared" si="2"/>
        <v>20.413593562373094</v>
      </c>
      <c r="I37">
        <f t="shared" si="18"/>
        <v>0.86325113940401299</v>
      </c>
      <c r="J37">
        <f t="shared" si="18"/>
        <v>-1.7688629684772088</v>
      </c>
      <c r="K37">
        <f t="shared" si="3"/>
        <v>-8.8443148423860446E-2</v>
      </c>
      <c r="L37">
        <f t="shared" si="4"/>
        <v>-0.10405076285160048</v>
      </c>
      <c r="M37">
        <f t="shared" si="5"/>
        <v>3.7147739075479915</v>
      </c>
      <c r="N37">
        <f t="shared" si="6"/>
        <v>21.933513000694276</v>
      </c>
      <c r="O37">
        <f t="shared" si="11"/>
        <v>0.8500000000000002</v>
      </c>
      <c r="P37">
        <f t="shared" si="7"/>
        <v>200.25735284688005</v>
      </c>
      <c r="Q37">
        <f t="shared" si="8"/>
        <v>10.42958733750001</v>
      </c>
      <c r="R37">
        <f t="shared" si="12"/>
        <v>210.68694018438006</v>
      </c>
      <c r="U37">
        <f t="shared" si="19"/>
        <v>2.5132741228718345</v>
      </c>
      <c r="V37">
        <f t="shared" ca="1" si="13"/>
        <v>-0.20382042637679976</v>
      </c>
      <c r="W37">
        <f t="shared" ca="1" si="14"/>
        <v>22.589784066958043</v>
      </c>
    </row>
    <row r="38" spans="1:23" x14ac:dyDescent="0.3">
      <c r="A38">
        <f t="shared" si="9"/>
        <v>0.90000000000000024</v>
      </c>
      <c r="B38">
        <f t="shared" si="15"/>
        <v>1.5919766716294881</v>
      </c>
      <c r="C38">
        <f t="shared" si="10"/>
        <v>2</v>
      </c>
      <c r="D38">
        <f t="shared" si="16"/>
        <v>3.7458274626576187</v>
      </c>
      <c r="E38">
        <f t="shared" si="0"/>
        <v>0.18729137313288094</v>
      </c>
      <c r="F38">
        <f t="shared" si="1"/>
        <v>0.20810152570320095</v>
      </c>
      <c r="G38">
        <f t="shared" si="17"/>
        <v>2.5399110623730956</v>
      </c>
      <c r="H38">
        <f t="shared" si="2"/>
        <v>20.288516062373095</v>
      </c>
      <c r="I38">
        <f t="shared" ref="I38:J53" si="20">I37+K37</f>
        <v>0.77480799098015252</v>
      </c>
      <c r="J38">
        <f t="shared" si="20"/>
        <v>-1.8729137313288093</v>
      </c>
      <c r="K38">
        <f t="shared" si="3"/>
        <v>-9.364568656644047E-2</v>
      </c>
      <c r="L38">
        <f t="shared" si="4"/>
        <v>-0.10405076285160048</v>
      </c>
      <c r="M38">
        <f t="shared" si="5"/>
        <v>3.9690218077400132</v>
      </c>
      <c r="N38">
        <f t="shared" si="6"/>
        <v>21.687673836706217</v>
      </c>
      <c r="O38">
        <f t="shared" si="11"/>
        <v>0.90000000000000024</v>
      </c>
      <c r="P38">
        <f t="shared" si="7"/>
        <v>199.03034257188006</v>
      </c>
      <c r="Q38">
        <f t="shared" si="8"/>
        <v>11.692686150000011</v>
      </c>
      <c r="R38">
        <f t="shared" si="12"/>
        <v>210.72302872188007</v>
      </c>
      <c r="U38">
        <f t="shared" si="19"/>
        <v>2.6703537555513241</v>
      </c>
      <c r="V38">
        <f t="shared" ca="1" si="13"/>
        <v>-0.36779948600364065</v>
      </c>
      <c r="W38">
        <f t="shared" ca="1" si="14"/>
        <v>22.322194561852189</v>
      </c>
    </row>
    <row r="39" spans="1:23" x14ac:dyDescent="0.3">
      <c r="A39">
        <f t="shared" si="9"/>
        <v>0.95000000000000029</v>
      </c>
      <c r="B39">
        <f t="shared" si="15"/>
        <v>1.779268044762369</v>
      </c>
      <c r="C39">
        <f t="shared" si="10"/>
        <v>2</v>
      </c>
      <c r="D39">
        <f t="shared" si="16"/>
        <v>3.9539289883608197</v>
      </c>
      <c r="E39">
        <f t="shared" si="0"/>
        <v>0.19769644941804099</v>
      </c>
      <c r="F39">
        <f t="shared" si="1"/>
        <v>0.20810152570320095</v>
      </c>
      <c r="G39">
        <f t="shared" si="17"/>
        <v>2.6723460623730957</v>
      </c>
      <c r="H39">
        <f t="shared" si="2"/>
        <v>20.156081062373094</v>
      </c>
      <c r="I39">
        <f t="shared" si="20"/>
        <v>0.68116230441371206</v>
      </c>
      <c r="J39">
        <f t="shared" si="20"/>
        <v>-1.9769644941804099</v>
      </c>
      <c r="K39">
        <f t="shared" si="3"/>
        <v>-9.8848224709020494E-2</v>
      </c>
      <c r="L39">
        <f t="shared" si="4"/>
        <v>-0.10405076285160048</v>
      </c>
      <c r="M39">
        <f t="shared" si="5"/>
        <v>4.226028751926858</v>
      </c>
      <c r="N39">
        <f t="shared" si="6"/>
        <v>21.415473812940203</v>
      </c>
      <c r="O39">
        <f t="shared" si="11"/>
        <v>0.95000000000000029</v>
      </c>
      <c r="P39">
        <f t="shared" si="7"/>
        <v>197.73115522188007</v>
      </c>
      <c r="Q39">
        <f t="shared" si="8"/>
        <v>13.027962037500012</v>
      </c>
      <c r="R39">
        <f t="shared" si="12"/>
        <v>210.75911725938008</v>
      </c>
      <c r="U39">
        <f t="shared" si="19"/>
        <v>2.8274333882308138</v>
      </c>
      <c r="V39">
        <f t="shared" ca="1" si="13"/>
        <v>-0.48789947021721214</v>
      </c>
      <c r="W39">
        <f t="shared" ca="1" si="14"/>
        <v>22.032247551122992</v>
      </c>
    </row>
    <row r="40" spans="1:23" x14ac:dyDescent="0.3">
      <c r="A40">
        <f t="shared" si="9"/>
        <v>1.0000000000000002</v>
      </c>
      <c r="B40">
        <f t="shared" si="15"/>
        <v>1.9769644941804101</v>
      </c>
      <c r="C40">
        <f t="shared" si="10"/>
        <v>2</v>
      </c>
      <c r="D40">
        <f t="shared" si="16"/>
        <v>4.1620305140640204</v>
      </c>
      <c r="E40">
        <f t="shared" si="0"/>
        <v>0.20810152570320103</v>
      </c>
      <c r="F40">
        <f t="shared" si="1"/>
        <v>0.20810152570320095</v>
      </c>
      <c r="G40">
        <f t="shared" si="17"/>
        <v>2.8121385623730957</v>
      </c>
      <c r="H40">
        <f t="shared" si="2"/>
        <v>20.016288562373095</v>
      </c>
      <c r="I40">
        <f t="shared" si="20"/>
        <v>0.58231407970469151</v>
      </c>
      <c r="J40">
        <f t="shared" si="20"/>
        <v>-2.0810152570320102</v>
      </c>
      <c r="K40">
        <f t="shared" si="3"/>
        <v>-0.10405076285160052</v>
      </c>
      <c r="L40">
        <f t="shared" si="4"/>
        <v>-0.10405076285160048</v>
      </c>
      <c r="M40">
        <f t="shared" si="5"/>
        <v>4.4825230431013949</v>
      </c>
      <c r="N40">
        <f t="shared" si="6"/>
        <v>21.116204780337924</v>
      </c>
      <c r="O40">
        <f t="shared" si="11"/>
        <v>1.0000000000000002</v>
      </c>
      <c r="P40">
        <f t="shared" si="7"/>
        <v>196.35979079688008</v>
      </c>
      <c r="Q40">
        <f t="shared" si="8"/>
        <v>14.435415000000011</v>
      </c>
      <c r="R40">
        <f t="shared" si="12"/>
        <v>210.79520579688008</v>
      </c>
      <c r="U40">
        <f t="shared" si="19"/>
        <v>2.9845130209103035</v>
      </c>
      <c r="V40">
        <f t="shared" ca="1" si="13"/>
        <v>-0.5611631188171804</v>
      </c>
      <c r="W40">
        <f t="shared" ca="1" si="14"/>
        <v>21.727082492453558</v>
      </c>
    </row>
    <row r="41" spans="1:23" x14ac:dyDescent="0.3">
      <c r="A41">
        <f t="shared" si="9"/>
        <v>1.0500000000000003</v>
      </c>
      <c r="B41">
        <f t="shared" si="15"/>
        <v>2.1850660198836112</v>
      </c>
      <c r="C41">
        <f t="shared" si="10"/>
        <v>2</v>
      </c>
      <c r="D41">
        <f t="shared" si="16"/>
        <v>4.3701320397672214</v>
      </c>
      <c r="E41">
        <f t="shared" si="0"/>
        <v>0.21850660198836108</v>
      </c>
      <c r="F41">
        <f t="shared" si="1"/>
        <v>0.20810152570320095</v>
      </c>
      <c r="G41">
        <f t="shared" si="17"/>
        <v>2.959288562373096</v>
      </c>
      <c r="H41">
        <f t="shared" si="2"/>
        <v>19.869138562373095</v>
      </c>
      <c r="I41">
        <f t="shared" si="20"/>
        <v>0.47826331685309098</v>
      </c>
      <c r="J41">
        <f t="shared" si="20"/>
        <v>-2.1850660198836107</v>
      </c>
      <c r="K41">
        <f t="shared" si="3"/>
        <v>-0.10925330099418054</v>
      </c>
      <c r="L41">
        <f t="shared" si="4"/>
        <v>-0.10405076285160048</v>
      </c>
      <c r="M41">
        <f t="shared" si="5"/>
        <v>4.7348796601122745</v>
      </c>
      <c r="N41">
        <f t="shared" si="6"/>
        <v>20.789614663979965</v>
      </c>
      <c r="O41">
        <f t="shared" si="11"/>
        <v>1.0500000000000003</v>
      </c>
      <c r="P41">
        <f t="shared" si="7"/>
        <v>194.91624929688007</v>
      </c>
      <c r="Q41">
        <f t="shared" si="8"/>
        <v>15.915045037500013</v>
      </c>
      <c r="R41">
        <f t="shared" si="12"/>
        <v>210.83129433438009</v>
      </c>
      <c r="U41">
        <f t="shared" si="19"/>
        <v>3.1415926535897931</v>
      </c>
      <c r="V41">
        <f t="shared" ca="1" si="13"/>
        <v>-0.58578643762690508</v>
      </c>
      <c r="W41">
        <f t="shared" ca="1" si="14"/>
        <v>21.414213562373096</v>
      </c>
    </row>
    <row r="42" spans="1:23" x14ac:dyDescent="0.3">
      <c r="A42">
        <f t="shared" si="9"/>
        <v>1.1000000000000003</v>
      </c>
      <c r="B42">
        <f t="shared" si="15"/>
        <v>2.4035726218719722</v>
      </c>
      <c r="C42">
        <f t="shared" si="10"/>
        <v>2</v>
      </c>
      <c r="D42">
        <f t="shared" si="16"/>
        <v>4.5782335654704225</v>
      </c>
      <c r="E42">
        <f t="shared" si="0"/>
        <v>0.22891167827352113</v>
      </c>
      <c r="F42">
        <f t="shared" si="1"/>
        <v>0.20810152570320095</v>
      </c>
      <c r="G42">
        <f t="shared" si="17"/>
        <v>3.1137960623730958</v>
      </c>
      <c r="H42">
        <f t="shared" si="2"/>
        <v>19.714631062373094</v>
      </c>
      <c r="I42">
        <f t="shared" si="20"/>
        <v>0.36901001585891047</v>
      </c>
      <c r="J42">
        <f t="shared" si="20"/>
        <v>-2.2891167827352112</v>
      </c>
      <c r="K42">
        <f t="shared" si="3"/>
        <v>-0.11445583913676056</v>
      </c>
      <c r="L42">
        <f t="shared" si="4"/>
        <v>-0.10405076285160048</v>
      </c>
      <c r="M42">
        <f t="shared" si="5"/>
        <v>4.9791658268091679</v>
      </c>
      <c r="N42">
        <f t="shared" si="6"/>
        <v>20.43601559362374</v>
      </c>
      <c r="O42">
        <f t="shared" si="11"/>
        <v>1.1000000000000003</v>
      </c>
      <c r="P42">
        <f t="shared" si="7"/>
        <v>193.40053072188007</v>
      </c>
      <c r="Q42">
        <f t="shared" si="8"/>
        <v>17.466852150000015</v>
      </c>
      <c r="R42">
        <f t="shared" si="12"/>
        <v>210.8673828718801</v>
      </c>
      <c r="U42">
        <f t="shared" si="19"/>
        <v>3.2986722862692828</v>
      </c>
      <c r="V42">
        <f t="shared" ca="1" si="13"/>
        <v>-0.56116311881718062</v>
      </c>
      <c r="W42">
        <f t="shared" ca="1" si="14"/>
        <v>21.101344632292633</v>
      </c>
    </row>
    <row r="43" spans="1:23" x14ac:dyDescent="0.3">
      <c r="A43">
        <f t="shared" si="9"/>
        <v>1.1500000000000004</v>
      </c>
      <c r="B43">
        <f t="shared" si="15"/>
        <v>2.6324843001454932</v>
      </c>
      <c r="C43">
        <f t="shared" si="10"/>
        <v>2</v>
      </c>
      <c r="D43">
        <f t="shared" si="16"/>
        <v>4.7863350911736235</v>
      </c>
      <c r="E43">
        <f t="shared" si="0"/>
        <v>0.23931675455868118</v>
      </c>
      <c r="F43">
        <f t="shared" si="1"/>
        <v>0.20810152570320095</v>
      </c>
      <c r="G43">
        <f t="shared" si="17"/>
        <v>3.275661062373096</v>
      </c>
      <c r="H43">
        <f t="shared" si="2"/>
        <v>19.552766062373095</v>
      </c>
      <c r="I43">
        <f t="shared" si="20"/>
        <v>0.25455417672214992</v>
      </c>
      <c r="J43">
        <f t="shared" si="20"/>
        <v>-2.3931675455868118</v>
      </c>
      <c r="K43">
        <f t="shared" si="3"/>
        <v>-0.11965837727934059</v>
      </c>
      <c r="L43">
        <f t="shared" si="4"/>
        <v>-0.10405076285160048</v>
      </c>
      <c r="M43">
        <f t="shared" si="5"/>
        <v>5.2112123751613959</v>
      </c>
      <c r="N43">
        <f t="shared" si="6"/>
        <v>20.056394015889865</v>
      </c>
      <c r="O43">
        <f t="shared" si="11"/>
        <v>1.1500000000000004</v>
      </c>
      <c r="P43">
        <f t="shared" si="7"/>
        <v>191.81263507188007</v>
      </c>
      <c r="Q43">
        <f t="shared" si="8"/>
        <v>19.090836337500015</v>
      </c>
      <c r="R43">
        <f t="shared" si="12"/>
        <v>210.90347140938007</v>
      </c>
      <c r="U43">
        <f t="shared" si="19"/>
        <v>3.4557519189487724</v>
      </c>
      <c r="V43">
        <f t="shared" ca="1" si="13"/>
        <v>-0.48789947021721236</v>
      </c>
      <c r="W43">
        <f t="shared" ca="1" si="14"/>
        <v>20.796179573623203</v>
      </c>
    </row>
    <row r="44" spans="1:23" x14ac:dyDescent="0.3">
      <c r="A44">
        <f t="shared" si="9"/>
        <v>1.2000000000000004</v>
      </c>
      <c r="B44">
        <f t="shared" si="15"/>
        <v>2.8718010547041741</v>
      </c>
      <c r="C44">
        <f t="shared" si="10"/>
        <v>2</v>
      </c>
      <c r="D44">
        <f t="shared" si="16"/>
        <v>4.9944366168768246</v>
      </c>
      <c r="E44">
        <f t="shared" si="0"/>
        <v>0.24972183084384125</v>
      </c>
      <c r="F44">
        <f t="shared" si="1"/>
        <v>0.20810152570320095</v>
      </c>
      <c r="G44">
        <f t="shared" si="17"/>
        <v>3.444883562373096</v>
      </c>
      <c r="H44">
        <f t="shared" si="2"/>
        <v>19.383543562373095</v>
      </c>
      <c r="I44">
        <f t="shared" si="20"/>
        <v>0.13489579944280933</v>
      </c>
      <c r="J44">
        <f t="shared" si="20"/>
        <v>-2.4972183084384123</v>
      </c>
      <c r="K44">
        <f t="shared" si="3"/>
        <v>-0.12486091542192063</v>
      </c>
      <c r="L44">
        <f t="shared" si="4"/>
        <v>-0.10405076285160048</v>
      </c>
      <c r="M44">
        <f t="shared" si="5"/>
        <v>5.4267142627939755</v>
      </c>
      <c r="N44">
        <f t="shared" si="6"/>
        <v>19.652517677985152</v>
      </c>
      <c r="O44">
        <f t="shared" si="11"/>
        <v>1.2000000000000004</v>
      </c>
      <c r="P44">
        <f t="shared" si="7"/>
        <v>190.15256234688007</v>
      </c>
      <c r="Q44">
        <f t="shared" si="8"/>
        <v>20.786997600000021</v>
      </c>
      <c r="R44">
        <f t="shared" si="12"/>
        <v>210.93955994688008</v>
      </c>
      <c r="U44">
        <f>U43+PI()/20</f>
        <v>3.6128315516282621</v>
      </c>
      <c r="V44">
        <f t="shared" ca="1" si="13"/>
        <v>-0.36779948600364087</v>
      </c>
      <c r="W44">
        <f t="shared" ca="1" si="14"/>
        <v>20.506232562894002</v>
      </c>
    </row>
    <row r="45" spans="1:23" x14ac:dyDescent="0.3">
      <c r="A45">
        <f t="shared" si="9"/>
        <v>1.2500000000000004</v>
      </c>
      <c r="B45">
        <f t="shared" si="15"/>
        <v>3.1215228855480155</v>
      </c>
      <c r="C45">
        <f t="shared" si="10"/>
        <v>2</v>
      </c>
      <c r="D45">
        <f t="shared" si="16"/>
        <v>5.2025381425800257</v>
      </c>
      <c r="E45">
        <f t="shared" si="0"/>
        <v>0.26012690712900127</v>
      </c>
      <c r="F45">
        <f t="shared" si="1"/>
        <v>0.20810152570320095</v>
      </c>
      <c r="G45">
        <f t="shared" si="17"/>
        <v>3.621463562373096</v>
      </c>
      <c r="H45">
        <f t="shared" si="2"/>
        <v>19.206963562373094</v>
      </c>
      <c r="I45">
        <f t="shared" si="20"/>
        <v>1.0034884020888701E-2</v>
      </c>
      <c r="J45">
        <f t="shared" si="20"/>
        <v>-2.6012690712900128</v>
      </c>
      <c r="K45">
        <f t="shared" si="3"/>
        <v>-0.13006345356450064</v>
      </c>
      <c r="L45">
        <f t="shared" si="4"/>
        <v>-0.10405076285160048</v>
      </c>
      <c r="M45">
        <f t="shared" si="5"/>
        <v>5.6213628643208029</v>
      </c>
      <c r="N45">
        <f t="shared" si="6"/>
        <v>19.22703299358265</v>
      </c>
      <c r="O45">
        <f t="shared" si="11"/>
        <v>1.2500000000000004</v>
      </c>
      <c r="P45">
        <f t="shared" si="7"/>
        <v>188.42031254688007</v>
      </c>
      <c r="Q45">
        <f t="shared" si="8"/>
        <v>22.555335937500018</v>
      </c>
      <c r="R45">
        <f t="shared" si="12"/>
        <v>210.97564848438009</v>
      </c>
      <c r="U45">
        <f t="shared" si="19"/>
        <v>3.7699111843077517</v>
      </c>
      <c r="V45">
        <f t="shared" ca="1" si="13"/>
        <v>-0.2038204263768002</v>
      </c>
      <c r="W45">
        <f t="shared" ca="1" si="14"/>
        <v>20.238643057788149</v>
      </c>
    </row>
    <row r="46" spans="1:23" x14ac:dyDescent="0.3">
      <c r="A46">
        <f t="shared" si="9"/>
        <v>1.3000000000000005</v>
      </c>
      <c r="B46">
        <f>B45+E45</f>
        <v>3.3816497926770168</v>
      </c>
      <c r="C46">
        <f t="shared" si="10"/>
        <v>2</v>
      </c>
      <c r="D46">
        <f>D45+F45</f>
        <v>5.4106396682832267</v>
      </c>
      <c r="E46">
        <f t="shared" si="0"/>
        <v>0.27053198341416135</v>
      </c>
      <c r="F46">
        <f t="shared" si="1"/>
        <v>0.20810152570320095</v>
      </c>
      <c r="G46">
        <f t="shared" si="17"/>
        <v>3.8054010623730963</v>
      </c>
      <c r="H46">
        <f t="shared" si="2"/>
        <v>19.023026062373095</v>
      </c>
      <c r="I46">
        <f t="shared" si="20"/>
        <v>-0.12002856954361193</v>
      </c>
      <c r="J46">
        <f t="shared" si="20"/>
        <v>-2.7053198341416134</v>
      </c>
      <c r="K46">
        <f t="shared" si="3"/>
        <v>-0.13526599170708067</v>
      </c>
      <c r="L46">
        <f t="shared" si="4"/>
        <v>-0.10405076285160048</v>
      </c>
      <c r="M46">
        <f t="shared" si="5"/>
        <v>5.7910114930242269</v>
      </c>
      <c r="N46">
        <f t="shared" si="6"/>
        <v>18.783544919713734</v>
      </c>
      <c r="O46">
        <f t="shared" si="11"/>
        <v>1.3000000000000005</v>
      </c>
      <c r="P46">
        <f t="shared" si="7"/>
        <v>186.61588567188008</v>
      </c>
      <c r="Q46">
        <f t="shared" si="8"/>
        <v>24.395851350000022</v>
      </c>
      <c r="R46">
        <f t="shared" si="12"/>
        <v>211.01173702188009</v>
      </c>
      <c r="U46">
        <f t="shared" si="19"/>
        <v>3.9269908169872414</v>
      </c>
      <c r="V46">
        <f t="shared" ca="1" si="13"/>
        <v>0</v>
      </c>
      <c r="W46">
        <f t="shared" ca="1" si="14"/>
        <v>20</v>
      </c>
    </row>
    <row r="47" spans="1:23" x14ac:dyDescent="0.3">
      <c r="A47">
        <f t="shared" si="9"/>
        <v>1.3500000000000005</v>
      </c>
      <c r="B47">
        <f t="shared" ref="B47:B54" si="21">B46+E46</f>
        <v>3.6521817760911781</v>
      </c>
      <c r="C47">
        <f t="shared" si="10"/>
        <v>2</v>
      </c>
      <c r="D47">
        <f t="shared" ref="D47:D54" si="22">D46+F46</f>
        <v>5.6187411939864278</v>
      </c>
      <c r="E47">
        <f t="shared" si="0"/>
        <v>0.28093705969932142</v>
      </c>
      <c r="F47">
        <f t="shared" si="1"/>
        <v>0.20810152570320095</v>
      </c>
      <c r="G47">
        <f t="shared" si="17"/>
        <v>3.9966960623730965</v>
      </c>
      <c r="H47">
        <f t="shared" si="2"/>
        <v>18.831731062373095</v>
      </c>
      <c r="I47">
        <f t="shared" si="20"/>
        <v>-0.25529456125069261</v>
      </c>
      <c r="J47">
        <f t="shared" si="20"/>
        <v>-2.8093705969932139</v>
      </c>
      <c r="K47">
        <f t="shared" si="3"/>
        <v>-0.14046852984966071</v>
      </c>
      <c r="L47">
        <f t="shared" si="4"/>
        <v>-0.10405076285160048</v>
      </c>
      <c r="M47">
        <f t="shared" si="5"/>
        <v>5.9318739663457061</v>
      </c>
      <c r="N47">
        <f t="shared" si="6"/>
        <v>18.326670194777737</v>
      </c>
      <c r="O47">
        <f t="shared" si="11"/>
        <v>1.3500000000000005</v>
      </c>
      <c r="P47">
        <f t="shared" si="7"/>
        <v>184.73928172188008</v>
      </c>
      <c r="Q47">
        <f t="shared" si="8"/>
        <v>26.308543837500025</v>
      </c>
      <c r="R47">
        <f t="shared" si="12"/>
        <v>211.0478255593801</v>
      </c>
      <c r="U47">
        <f t="shared" si="19"/>
        <v>4.0840704496667311</v>
      </c>
      <c r="V47">
        <f t="shared" ca="1" si="13"/>
        <v>0.23864305778814843</v>
      </c>
      <c r="W47">
        <f t="shared" ca="1" si="14"/>
        <v>19.796179573623203</v>
      </c>
    </row>
    <row r="48" spans="1:23" x14ac:dyDescent="0.3">
      <c r="A48">
        <f t="shared" si="9"/>
        <v>1.4000000000000006</v>
      </c>
      <c r="B48">
        <f t="shared" si="21"/>
        <v>3.9331188357904994</v>
      </c>
      <c r="C48">
        <f t="shared" si="10"/>
        <v>2</v>
      </c>
      <c r="D48">
        <f t="shared" si="22"/>
        <v>5.8268427196896289</v>
      </c>
      <c r="E48">
        <f t="shared" si="0"/>
        <v>0.29134213598448144</v>
      </c>
      <c r="F48">
        <f t="shared" si="1"/>
        <v>0.20810152570320095</v>
      </c>
      <c r="G48">
        <f t="shared" si="17"/>
        <v>4.1953485623730966</v>
      </c>
      <c r="H48">
        <f t="shared" si="2"/>
        <v>18.633078562373093</v>
      </c>
      <c r="I48">
        <f t="shared" si="20"/>
        <v>-0.39576309110035335</v>
      </c>
      <c r="J48">
        <f t="shared" si="20"/>
        <v>-2.9134213598448144</v>
      </c>
      <c r="K48">
        <f t="shared" si="3"/>
        <v>-0.14567106799224072</v>
      </c>
      <c r="L48">
        <f t="shared" si="4"/>
        <v>-0.10405076285160048</v>
      </c>
      <c r="M48">
        <f t="shared" si="5"/>
        <v>6.0407538662795996</v>
      </c>
      <c r="N48">
        <f t="shared" si="6"/>
        <v>17.862053748042356</v>
      </c>
      <c r="O48">
        <f t="shared" si="11"/>
        <v>1.4000000000000006</v>
      </c>
      <c r="P48">
        <f t="shared" si="7"/>
        <v>182.79050069688006</v>
      </c>
      <c r="Q48">
        <f t="shared" si="8"/>
        <v>28.293413400000027</v>
      </c>
      <c r="R48">
        <f t="shared" si="12"/>
        <v>211.08391409688008</v>
      </c>
      <c r="U48">
        <f t="shared" si="19"/>
        <v>4.2411500823462207</v>
      </c>
      <c r="V48">
        <f t="shared" ca="1" si="13"/>
        <v>0.50623256289400109</v>
      </c>
      <c r="W48">
        <f t="shared" ca="1" si="14"/>
        <v>19.632200513996359</v>
      </c>
    </row>
    <row r="49" spans="1:23" x14ac:dyDescent="0.3">
      <c r="A49">
        <f t="shared" si="9"/>
        <v>1.4500000000000006</v>
      </c>
      <c r="B49">
        <f t="shared" si="21"/>
        <v>4.224460971774981</v>
      </c>
      <c r="C49">
        <f t="shared" si="10"/>
        <v>2</v>
      </c>
      <c r="D49">
        <f t="shared" si="22"/>
        <v>6.0349442453928299</v>
      </c>
      <c r="E49">
        <f t="shared" si="0"/>
        <v>0.30174721226964152</v>
      </c>
      <c r="F49">
        <f t="shared" si="1"/>
        <v>0.20810152570320095</v>
      </c>
      <c r="G49">
        <f t="shared" si="17"/>
        <v>4.4013585623730966</v>
      </c>
      <c r="H49">
        <f t="shared" si="2"/>
        <v>18.427068562373094</v>
      </c>
      <c r="I49">
        <f t="shared" si="20"/>
        <v>-0.54143415909259407</v>
      </c>
      <c r="J49">
        <f t="shared" si="20"/>
        <v>-3.017472122696415</v>
      </c>
      <c r="K49">
        <f t="shared" si="3"/>
        <v>-0.15087360613482076</v>
      </c>
      <c r="L49">
        <f t="shared" si="4"/>
        <v>-0.10405076285160048</v>
      </c>
      <c r="M49">
        <f t="shared" si="5"/>
        <v>6.1152994558462925</v>
      </c>
      <c r="N49">
        <f t="shared" si="6"/>
        <v>17.396337455982923</v>
      </c>
      <c r="O49">
        <f t="shared" si="11"/>
        <v>1.4500000000000006</v>
      </c>
      <c r="P49">
        <f t="shared" si="7"/>
        <v>180.76954259688006</v>
      </c>
      <c r="Q49">
        <f t="shared" si="8"/>
        <v>30.350460037500028</v>
      </c>
      <c r="R49">
        <f t="shared" si="12"/>
        <v>211.12000263438009</v>
      </c>
      <c r="U49">
        <f t="shared" si="19"/>
        <v>4.3982297150257104</v>
      </c>
      <c r="V49">
        <f t="shared" ca="1" si="13"/>
        <v>0.7961795736231998</v>
      </c>
      <c r="W49">
        <f t="shared" ca="1" si="14"/>
        <v>19.512100529782789</v>
      </c>
    </row>
    <row r="50" spans="1:23" x14ac:dyDescent="0.3">
      <c r="A50">
        <f t="shared" si="9"/>
        <v>1.5000000000000007</v>
      </c>
      <c r="B50">
        <f t="shared" si="21"/>
        <v>4.5262081840446227</v>
      </c>
      <c r="C50">
        <f t="shared" si="10"/>
        <v>2</v>
      </c>
      <c r="D50">
        <f t="shared" si="22"/>
        <v>6.243045771096031</v>
      </c>
      <c r="E50">
        <f t="shared" si="0"/>
        <v>0.31215228855480159</v>
      </c>
      <c r="F50">
        <f t="shared" si="1"/>
        <v>0.20810152570320095</v>
      </c>
      <c r="G50">
        <f t="shared" si="17"/>
        <v>4.6147260623730961</v>
      </c>
      <c r="H50">
        <f t="shared" si="2"/>
        <v>18.213701062373094</v>
      </c>
      <c r="I50">
        <f t="shared" si="20"/>
        <v>-0.69230776522741477</v>
      </c>
      <c r="J50">
        <f t="shared" si="20"/>
        <v>-3.1215228855480155</v>
      </c>
      <c r="K50">
        <f t="shared" si="3"/>
        <v>-0.1560761442774008</v>
      </c>
      <c r="L50">
        <f t="shared" si="4"/>
        <v>-0.10405076285160048</v>
      </c>
      <c r="M50">
        <f t="shared" si="5"/>
        <v>6.154276030739906</v>
      </c>
      <c r="N50">
        <f t="shared" si="6"/>
        <v>16.937070381674186</v>
      </c>
      <c r="O50">
        <f t="shared" si="11"/>
        <v>1.5000000000000007</v>
      </c>
      <c r="P50">
        <f t="shared" si="7"/>
        <v>178.67640742188007</v>
      </c>
      <c r="Q50">
        <f t="shared" si="8"/>
        <v>32.479683750000028</v>
      </c>
      <c r="R50">
        <f t="shared" si="12"/>
        <v>211.15609117188009</v>
      </c>
      <c r="U50">
        <f t="shared" si="19"/>
        <v>4.5553093477052</v>
      </c>
      <c r="V50">
        <f t="shared" ca="1" si="13"/>
        <v>1.1013446322926328</v>
      </c>
      <c r="W50">
        <f t="shared" ca="1" si="14"/>
        <v>19.438836881182819</v>
      </c>
    </row>
    <row r="51" spans="1:23" x14ac:dyDescent="0.3">
      <c r="A51">
        <f t="shared" si="9"/>
        <v>1.5500000000000007</v>
      </c>
      <c r="B51">
        <f t="shared" si="21"/>
        <v>4.8383604725994243</v>
      </c>
      <c r="C51">
        <f t="shared" si="10"/>
        <v>2</v>
      </c>
      <c r="D51">
        <f t="shared" si="22"/>
        <v>6.451147296799232</v>
      </c>
      <c r="E51">
        <f t="shared" si="0"/>
        <v>0.32255736483996161</v>
      </c>
      <c r="F51">
        <f t="shared" si="1"/>
        <v>0.20810152570320095</v>
      </c>
      <c r="G51">
        <f t="shared" si="17"/>
        <v>4.8354510623730969</v>
      </c>
      <c r="H51">
        <f t="shared" si="2"/>
        <v>17.992976062373096</v>
      </c>
      <c r="I51">
        <f t="shared" si="20"/>
        <v>-0.84838390950481557</v>
      </c>
      <c r="J51">
        <f t="shared" si="20"/>
        <v>-3.225573648399616</v>
      </c>
      <c r="K51">
        <f t="shared" si="3"/>
        <v>-0.16127868241998081</v>
      </c>
      <c r="L51">
        <f t="shared" si="4"/>
        <v>-0.10405076285160048</v>
      </c>
      <c r="M51">
        <f t="shared" si="5"/>
        <v>6.1578439036203765</v>
      </c>
      <c r="N51">
        <f t="shared" si="6"/>
        <v>16.492550398297084</v>
      </c>
      <c r="O51">
        <f t="shared" si="11"/>
        <v>1.5500000000000007</v>
      </c>
      <c r="P51">
        <f t="shared" si="7"/>
        <v>176.51109517188007</v>
      </c>
      <c r="Q51">
        <f t="shared" si="8"/>
        <v>34.681084537500027</v>
      </c>
      <c r="R51">
        <f t="shared" si="12"/>
        <v>211.1921797093801</v>
      </c>
      <c r="U51">
        <f>U50+PI()/20</f>
        <v>4.7123889803846897</v>
      </c>
      <c r="V51">
        <f t="shared" ca="1" si="13"/>
        <v>1.4142135623730945</v>
      </c>
      <c r="W51">
        <f t="shared" ca="1" si="14"/>
        <v>19.414213562373096</v>
      </c>
    </row>
    <row r="52" spans="1:23" x14ac:dyDescent="0.3">
      <c r="A52">
        <f t="shared" si="9"/>
        <v>1.6000000000000008</v>
      </c>
      <c r="B52">
        <f t="shared" si="21"/>
        <v>5.1609178374393858</v>
      </c>
      <c r="C52">
        <f t="shared" ref="C52:C88" si="23">_r</f>
        <v>2</v>
      </c>
      <c r="D52">
        <f t="shared" si="22"/>
        <v>6.6592488225024331</v>
      </c>
      <c r="E52">
        <f t="shared" ref="E52:E83" si="24">D52*dt</f>
        <v>0.33296244112512169</v>
      </c>
      <c r="F52">
        <f t="shared" ref="F52:F88" si="25">a*dt</f>
        <v>0.20810152570320095</v>
      </c>
      <c r="G52">
        <f t="shared" ref="G52:G88" si="26">B52*COS(-alfa)-C52*SIN(-alfa)</f>
        <v>5.063533562373097</v>
      </c>
      <c r="H52">
        <f t="shared" ref="H52:H88" si="27">B52*SIN(-alfa)+C52*COS(-alfa)+h</f>
        <v>17.764893562373093</v>
      </c>
      <c r="I52">
        <f t="shared" si="20"/>
        <v>-1.0096625919247963</v>
      </c>
      <c r="J52">
        <f t="shared" si="20"/>
        <v>-3.3296244112512166</v>
      </c>
      <c r="K52">
        <f t="shared" ref="K52:K83" si="28">J52*dt</f>
        <v>-0.16648122056256084</v>
      </c>
      <c r="L52">
        <f t="shared" ref="L52:L88" si="29">-eps*dt</f>
        <v>-0.10405076285160048</v>
      </c>
      <c r="M52">
        <f t="shared" ref="M52:M88" si="30">_r*COS(I52)+G52</f>
        <v>6.1278264003671303</v>
      </c>
      <c r="N52">
        <f t="shared" ref="N52:N88" si="31">_r*SIN(I52)+H52</f>
        <v>16.071588877741704</v>
      </c>
      <c r="O52">
        <f t="shared" si="11"/>
        <v>1.6000000000000008</v>
      </c>
      <c r="P52">
        <f t="shared" ref="P52:P88" si="32">m*g*H52</f>
        <v>174.27360584688006</v>
      </c>
      <c r="Q52">
        <f t="shared" ref="Q52:Q88" si="33">m*D52^2/2+I*J52^2/2</f>
        <v>36.954662400000032</v>
      </c>
      <c r="R52">
        <f t="shared" si="12"/>
        <v>211.22826824688008</v>
      </c>
      <c r="U52">
        <f t="shared" si="19"/>
        <v>4.8694686130641793</v>
      </c>
      <c r="V52">
        <f t="shared" ca="1" si="13"/>
        <v>1.7270824924535564</v>
      </c>
      <c r="W52">
        <f t="shared" ca="1" si="14"/>
        <v>19.438836881182819</v>
      </c>
    </row>
    <row r="53" spans="1:23" x14ac:dyDescent="0.3">
      <c r="A53">
        <f t="shared" ref="A53:A88" si="34">A52+dt</f>
        <v>1.6500000000000008</v>
      </c>
      <c r="B53">
        <f t="shared" si="21"/>
        <v>5.4938802785645073</v>
      </c>
      <c r="C53">
        <f t="shared" si="23"/>
        <v>2</v>
      </c>
      <c r="D53">
        <f t="shared" si="22"/>
        <v>6.8673503482056342</v>
      </c>
      <c r="E53">
        <f t="shared" si="24"/>
        <v>0.34336751741028171</v>
      </c>
      <c r="F53">
        <f t="shared" si="25"/>
        <v>0.20810152570320095</v>
      </c>
      <c r="G53">
        <f t="shared" si="26"/>
        <v>5.2989735623730976</v>
      </c>
      <c r="H53">
        <f t="shared" si="27"/>
        <v>17.529453562373092</v>
      </c>
      <c r="I53">
        <f t="shared" si="20"/>
        <v>-1.1761438124873571</v>
      </c>
      <c r="J53">
        <f t="shared" si="20"/>
        <v>-3.4336751741028171</v>
      </c>
      <c r="K53">
        <f t="shared" si="28"/>
        <v>-0.17168375870514085</v>
      </c>
      <c r="L53">
        <f t="shared" si="29"/>
        <v>-0.10405076285160048</v>
      </c>
      <c r="M53">
        <f t="shared" si="30"/>
        <v>6.0679484373377166</v>
      </c>
      <c r="N53">
        <f t="shared" si="31"/>
        <v>15.68319311442076</v>
      </c>
      <c r="O53">
        <f t="shared" si="11"/>
        <v>1.6500000000000008</v>
      </c>
      <c r="P53">
        <f t="shared" si="32"/>
        <v>171.96393944688003</v>
      </c>
      <c r="Q53">
        <f t="shared" si="33"/>
        <v>39.300417337500036</v>
      </c>
      <c r="R53">
        <f t="shared" si="12"/>
        <v>211.26435678438008</v>
      </c>
      <c r="U53">
        <f t="shared" si="19"/>
        <v>5.026548245743669</v>
      </c>
      <c r="V53">
        <f t="shared" ca="1" si="13"/>
        <v>2.0322475511229894</v>
      </c>
      <c r="W53">
        <f t="shared" ca="1" si="14"/>
        <v>19.512100529782789</v>
      </c>
    </row>
    <row r="54" spans="1:23" x14ac:dyDescent="0.3">
      <c r="A54">
        <f t="shared" si="34"/>
        <v>1.7000000000000008</v>
      </c>
      <c r="B54">
        <f t="shared" si="21"/>
        <v>5.8372477959747888</v>
      </c>
      <c r="C54">
        <f t="shared" si="23"/>
        <v>2</v>
      </c>
      <c r="D54">
        <f t="shared" si="22"/>
        <v>7.0754518739088352</v>
      </c>
      <c r="E54">
        <f t="shared" si="24"/>
        <v>0.35377259369544178</v>
      </c>
      <c r="F54">
        <f t="shared" si="25"/>
        <v>0.20810152570320095</v>
      </c>
      <c r="G54">
        <f t="shared" si="26"/>
        <v>5.5417710623730967</v>
      </c>
      <c r="H54">
        <f t="shared" si="27"/>
        <v>17.286656062373094</v>
      </c>
      <c r="I54">
        <f t="shared" ref="I54:J69" si="35">I53+K53</f>
        <v>-1.3478275711924979</v>
      </c>
      <c r="J54">
        <f t="shared" si="35"/>
        <v>-3.5377259369544176</v>
      </c>
      <c r="K54">
        <f t="shared" si="28"/>
        <v>-0.17688629684772089</v>
      </c>
      <c r="L54">
        <f t="shared" si="29"/>
        <v>-0.10405076285160048</v>
      </c>
      <c r="M54">
        <f t="shared" si="30"/>
        <v>5.9840227786959552</v>
      </c>
      <c r="N54">
        <f t="shared" si="31"/>
        <v>15.33616550371625</v>
      </c>
      <c r="O54">
        <f t="shared" si="11"/>
        <v>1.7000000000000008</v>
      </c>
      <c r="P54">
        <f t="shared" si="32"/>
        <v>169.58209597188005</v>
      </c>
      <c r="Q54">
        <f t="shared" si="33"/>
        <v>41.71834935000004</v>
      </c>
      <c r="R54">
        <f t="shared" si="12"/>
        <v>211.30044532188009</v>
      </c>
      <c r="U54">
        <f t="shared" si="19"/>
        <v>5.1836278784231586</v>
      </c>
      <c r="V54">
        <f t="shared" ca="1" si="13"/>
        <v>2.3221945618521884</v>
      </c>
      <c r="W54">
        <f t="shared" ca="1" si="14"/>
        <v>19.632200513996359</v>
      </c>
    </row>
    <row r="55" spans="1:23" x14ac:dyDescent="0.3">
      <c r="A55">
        <f t="shared" si="34"/>
        <v>1.7500000000000009</v>
      </c>
      <c r="B55">
        <f>B54+E54</f>
        <v>6.1910203896702303</v>
      </c>
      <c r="C55">
        <f t="shared" si="23"/>
        <v>2</v>
      </c>
      <c r="D55">
        <f>D54+F54</f>
        <v>7.2835533996120363</v>
      </c>
      <c r="E55">
        <f t="shared" si="24"/>
        <v>0.36417766998060186</v>
      </c>
      <c r="F55">
        <f t="shared" si="25"/>
        <v>0.20810152570320095</v>
      </c>
      <c r="G55">
        <f t="shared" si="26"/>
        <v>5.791926062373097</v>
      </c>
      <c r="H55">
        <f t="shared" si="27"/>
        <v>17.036501062373095</v>
      </c>
      <c r="I55">
        <f t="shared" si="35"/>
        <v>-1.5247138680402188</v>
      </c>
      <c r="J55">
        <f t="shared" si="35"/>
        <v>-3.6417766998060181</v>
      </c>
      <c r="K55">
        <f t="shared" si="28"/>
        <v>-0.18208883499030093</v>
      </c>
      <c r="L55">
        <f t="shared" si="29"/>
        <v>-0.10405076285160048</v>
      </c>
      <c r="M55">
        <f t="shared" si="30"/>
        <v>5.8840583632168517</v>
      </c>
      <c r="N55">
        <f t="shared" si="31"/>
        <v>15.038624279600635</v>
      </c>
      <c r="O55">
        <f t="shared" si="11"/>
        <v>1.7500000000000009</v>
      </c>
      <c r="P55">
        <f t="shared" si="32"/>
        <v>167.12807542188006</v>
      </c>
      <c r="Q55">
        <f t="shared" si="33"/>
        <v>44.208458437500042</v>
      </c>
      <c r="R55">
        <f t="shared" si="12"/>
        <v>211.3365338593801</v>
      </c>
      <c r="U55">
        <f t="shared" si="19"/>
        <v>5.3407075111026483</v>
      </c>
      <c r="V55">
        <f t="shared" ca="1" si="13"/>
        <v>2.5897840669580408</v>
      </c>
      <c r="W55">
        <f t="shared" ca="1" si="14"/>
        <v>19.796179573623199</v>
      </c>
    </row>
    <row r="56" spans="1:23" x14ac:dyDescent="0.3">
      <c r="A56">
        <f t="shared" si="34"/>
        <v>1.8000000000000009</v>
      </c>
      <c r="B56">
        <f t="shared" ref="B56:B68" si="36">B55+E55</f>
        <v>6.5551980596508326</v>
      </c>
      <c r="C56">
        <f t="shared" si="23"/>
        <v>2</v>
      </c>
      <c r="D56">
        <f t="shared" ref="D56:D68" si="37">D55+F55</f>
        <v>7.4916549253152374</v>
      </c>
      <c r="E56">
        <f t="shared" si="24"/>
        <v>0.37458274626576188</v>
      </c>
      <c r="F56">
        <f t="shared" si="25"/>
        <v>0.20810152570320095</v>
      </c>
      <c r="G56">
        <f t="shared" si="26"/>
        <v>6.0494385623730977</v>
      </c>
      <c r="H56">
        <f t="shared" si="27"/>
        <v>16.778988562373094</v>
      </c>
      <c r="I56">
        <f t="shared" si="35"/>
        <v>-1.7068027030305197</v>
      </c>
      <c r="J56">
        <f t="shared" si="35"/>
        <v>-3.7458274626576187</v>
      </c>
      <c r="K56">
        <f t="shared" si="28"/>
        <v>-0.18729137313288094</v>
      </c>
      <c r="L56">
        <f t="shared" si="29"/>
        <v>-0.10405076285160048</v>
      </c>
      <c r="M56">
        <f t="shared" si="30"/>
        <v>5.7782636379040477</v>
      </c>
      <c r="N56">
        <f t="shared" si="31"/>
        <v>14.79745780047733</v>
      </c>
      <c r="O56">
        <f t="shared" si="11"/>
        <v>1.8000000000000009</v>
      </c>
      <c r="P56">
        <f t="shared" si="32"/>
        <v>164.60187779688005</v>
      </c>
      <c r="Q56">
        <f t="shared" si="33"/>
        <v>46.770744600000043</v>
      </c>
      <c r="R56">
        <f t="shared" si="12"/>
        <v>211.3726223968801</v>
      </c>
      <c r="U56">
        <f t="shared" si="19"/>
        <v>5.497787143782138</v>
      </c>
      <c r="V56">
        <f t="shared" ca="1" si="13"/>
        <v>2.8284271247461898</v>
      </c>
      <c r="W56">
        <f t="shared" ca="1" si="14"/>
        <v>20</v>
      </c>
    </row>
    <row r="57" spans="1:23" x14ac:dyDescent="0.3">
      <c r="A57">
        <f t="shared" si="34"/>
        <v>1.850000000000001</v>
      </c>
      <c r="B57">
        <f t="shared" si="36"/>
        <v>6.9297808059165948</v>
      </c>
      <c r="C57">
        <f t="shared" si="23"/>
        <v>2</v>
      </c>
      <c r="D57">
        <f t="shared" si="37"/>
        <v>7.6997564510184384</v>
      </c>
      <c r="E57">
        <f t="shared" si="24"/>
        <v>0.38498782255092195</v>
      </c>
      <c r="F57">
        <f t="shared" si="25"/>
        <v>0.20810152570320095</v>
      </c>
      <c r="G57">
        <f t="shared" si="26"/>
        <v>6.3143085623730979</v>
      </c>
      <c r="H57">
        <f t="shared" si="27"/>
        <v>16.514118562373092</v>
      </c>
      <c r="I57">
        <f t="shared" si="35"/>
        <v>-1.8940940761634006</v>
      </c>
      <c r="J57">
        <f t="shared" si="35"/>
        <v>-3.8498782255092192</v>
      </c>
      <c r="K57">
        <f t="shared" si="28"/>
        <v>-0.19249391127546098</v>
      </c>
      <c r="L57">
        <f t="shared" si="29"/>
        <v>-0.10405076285160048</v>
      </c>
      <c r="M57">
        <f t="shared" si="30"/>
        <v>5.6789181924431258</v>
      </c>
      <c r="N57">
        <f t="shared" si="31"/>
        <v>14.617732768870026</v>
      </c>
      <c r="O57">
        <f t="shared" si="11"/>
        <v>1.850000000000001</v>
      </c>
      <c r="P57">
        <f t="shared" si="32"/>
        <v>162.00350309688005</v>
      </c>
      <c r="Q57">
        <f t="shared" si="33"/>
        <v>49.405207837500043</v>
      </c>
      <c r="R57">
        <f t="shared" si="12"/>
        <v>211.40871093438011</v>
      </c>
      <c r="U57">
        <f t="shared" si="19"/>
        <v>5.6548667764616276</v>
      </c>
      <c r="V57">
        <f t="shared" ca="1" si="13"/>
        <v>3.0322475511229898</v>
      </c>
      <c r="W57">
        <f t="shared" ca="1" si="14"/>
        <v>20.238643057788149</v>
      </c>
    </row>
    <row r="58" spans="1:23" x14ac:dyDescent="0.3">
      <c r="A58">
        <f t="shared" si="34"/>
        <v>1.900000000000001</v>
      </c>
      <c r="B58">
        <f t="shared" si="36"/>
        <v>7.3147686284675171</v>
      </c>
      <c r="C58">
        <f t="shared" si="23"/>
        <v>2</v>
      </c>
      <c r="D58">
        <f t="shared" si="37"/>
        <v>7.9078579767216395</v>
      </c>
      <c r="E58">
        <f t="shared" si="24"/>
        <v>0.39539289883608197</v>
      </c>
      <c r="F58">
        <f t="shared" si="25"/>
        <v>0.20810152570320095</v>
      </c>
      <c r="G58">
        <f t="shared" si="26"/>
        <v>6.5865360623730984</v>
      </c>
      <c r="H58">
        <f t="shared" si="27"/>
        <v>16.241891062373092</v>
      </c>
      <c r="I58">
        <f t="shared" si="35"/>
        <v>-2.0865879874388615</v>
      </c>
      <c r="J58">
        <f t="shared" si="35"/>
        <v>-3.9539289883608197</v>
      </c>
      <c r="K58">
        <f t="shared" si="28"/>
        <v>-0.19769644941804099</v>
      </c>
      <c r="L58">
        <f t="shared" si="29"/>
        <v>-0.10405076285160048</v>
      </c>
      <c r="M58">
        <f t="shared" si="30"/>
        <v>5.6000887201355329</v>
      </c>
      <c r="N58">
        <f t="shared" si="31"/>
        <v>14.502086004042578</v>
      </c>
      <c r="O58">
        <f t="shared" si="11"/>
        <v>1.900000000000001</v>
      </c>
      <c r="P58">
        <f t="shared" si="32"/>
        <v>159.33295132188005</v>
      </c>
      <c r="Q58">
        <f t="shared" si="33"/>
        <v>52.11184815000005</v>
      </c>
      <c r="R58">
        <f t="shared" si="12"/>
        <v>211.44479947188009</v>
      </c>
      <c r="U58">
        <f t="shared" si="19"/>
        <v>5.8119464091411173</v>
      </c>
      <c r="V58">
        <f t="shared" ca="1" si="13"/>
        <v>3.1962266107498305</v>
      </c>
      <c r="W58">
        <f t="shared" ca="1" si="14"/>
        <v>20.506232562894002</v>
      </c>
    </row>
    <row r="59" spans="1:23" x14ac:dyDescent="0.3">
      <c r="A59">
        <f t="shared" si="34"/>
        <v>1.9500000000000011</v>
      </c>
      <c r="B59">
        <f t="shared" si="36"/>
        <v>7.7101615273035993</v>
      </c>
      <c r="C59">
        <f t="shared" si="23"/>
        <v>2</v>
      </c>
      <c r="D59">
        <f t="shared" si="37"/>
        <v>8.1159595024248397</v>
      </c>
      <c r="E59">
        <f t="shared" si="24"/>
        <v>0.40579797512124199</v>
      </c>
      <c r="F59">
        <f t="shared" si="25"/>
        <v>0.20810152570320095</v>
      </c>
      <c r="G59">
        <f t="shared" si="26"/>
        <v>6.8661210623730984</v>
      </c>
      <c r="H59">
        <f t="shared" si="27"/>
        <v>15.962306062373091</v>
      </c>
      <c r="I59">
        <f t="shared" si="35"/>
        <v>-2.2842844368569026</v>
      </c>
      <c r="J59">
        <f t="shared" si="35"/>
        <v>-4.0579797512124198</v>
      </c>
      <c r="K59">
        <f t="shared" si="28"/>
        <v>-0.202898987560621</v>
      </c>
      <c r="L59">
        <f t="shared" si="29"/>
        <v>-0.10405076285160048</v>
      </c>
      <c r="M59">
        <f t="shared" si="30"/>
        <v>5.5571709624735854</v>
      </c>
      <c r="N59">
        <f t="shared" si="31"/>
        <v>14.450138863954525</v>
      </c>
      <c r="O59">
        <f t="shared" si="11"/>
        <v>1.9500000000000011</v>
      </c>
      <c r="P59">
        <f t="shared" si="32"/>
        <v>156.59022247188003</v>
      </c>
      <c r="Q59">
        <f t="shared" si="33"/>
        <v>54.890665537500041</v>
      </c>
      <c r="R59">
        <f t="shared" si="12"/>
        <v>211.48088800938007</v>
      </c>
      <c r="U59">
        <f t="shared" si="19"/>
        <v>5.9690260418206069</v>
      </c>
      <c r="V59">
        <f t="shared" ca="1" si="13"/>
        <v>3.3163265949634022</v>
      </c>
      <c r="W59">
        <f t="shared" ca="1" si="14"/>
        <v>20.796179573623199</v>
      </c>
    </row>
    <row r="60" spans="1:23" x14ac:dyDescent="0.3">
      <c r="A60">
        <f t="shared" si="34"/>
        <v>2.0000000000000009</v>
      </c>
      <c r="B60">
        <f t="shared" si="36"/>
        <v>8.1159595024248414</v>
      </c>
      <c r="C60">
        <f t="shared" si="23"/>
        <v>2</v>
      </c>
      <c r="D60">
        <f t="shared" si="37"/>
        <v>8.3240610281280407</v>
      </c>
      <c r="E60">
        <f t="shared" si="24"/>
        <v>0.41620305140640207</v>
      </c>
      <c r="F60">
        <f t="shared" si="25"/>
        <v>0.20810152570320095</v>
      </c>
      <c r="G60">
        <f t="shared" si="26"/>
        <v>7.1530635623730987</v>
      </c>
      <c r="H60">
        <f t="shared" si="27"/>
        <v>15.675363562373093</v>
      </c>
      <c r="I60">
        <f t="shared" si="35"/>
        <v>-2.4871834244175237</v>
      </c>
      <c r="J60">
        <f t="shared" si="35"/>
        <v>-4.1620305140640204</v>
      </c>
      <c r="K60">
        <f t="shared" si="28"/>
        <v>-0.20810152570320103</v>
      </c>
      <c r="L60">
        <f t="shared" si="29"/>
        <v>-0.10405076285160048</v>
      </c>
      <c r="M60">
        <f t="shared" si="30"/>
        <v>5.566248235972628</v>
      </c>
      <c r="N60">
        <f t="shared" si="31"/>
        <v>14.457982307424352</v>
      </c>
      <c r="O60">
        <f t="shared" si="11"/>
        <v>2.0000000000000009</v>
      </c>
      <c r="P60">
        <f t="shared" si="32"/>
        <v>153.77531654688005</v>
      </c>
      <c r="Q60">
        <f t="shared" si="33"/>
        <v>57.741660000000046</v>
      </c>
      <c r="R60">
        <f t="shared" si="12"/>
        <v>211.5169765468801</v>
      </c>
      <c r="U60">
        <f t="shared" si="19"/>
        <v>6.1261056745000966</v>
      </c>
      <c r="V60">
        <f t="shared" ca="1" si="13"/>
        <v>3.3895902435633705</v>
      </c>
      <c r="W60">
        <f t="shared" ca="1" si="14"/>
        <v>21.101344632292633</v>
      </c>
    </row>
    <row r="61" spans="1:23" x14ac:dyDescent="0.3">
      <c r="A61">
        <f t="shared" si="34"/>
        <v>2.0500000000000007</v>
      </c>
      <c r="B61">
        <f t="shared" si="36"/>
        <v>8.5321625538312436</v>
      </c>
      <c r="C61">
        <f t="shared" si="23"/>
        <v>2</v>
      </c>
      <c r="D61">
        <f t="shared" si="37"/>
        <v>8.5321625538312418</v>
      </c>
      <c r="E61">
        <f t="shared" si="24"/>
        <v>0.42660812769156209</v>
      </c>
      <c r="F61">
        <f t="shared" si="25"/>
        <v>0.20810152570320095</v>
      </c>
      <c r="G61">
        <f t="shared" si="26"/>
        <v>7.4473635623730994</v>
      </c>
      <c r="H61">
        <f t="shared" si="27"/>
        <v>15.381063562373093</v>
      </c>
      <c r="I61">
        <f t="shared" si="35"/>
        <v>-2.6952849501207248</v>
      </c>
      <c r="J61">
        <f t="shared" si="35"/>
        <v>-4.2660812769156209</v>
      </c>
      <c r="K61">
        <f t="shared" si="28"/>
        <v>-0.21330406384578104</v>
      </c>
      <c r="L61">
        <f t="shared" si="29"/>
        <v>-0.10405076285160048</v>
      </c>
      <c r="M61">
        <f t="shared" si="30"/>
        <v>5.6432695973304492</v>
      </c>
      <c r="N61">
        <f t="shared" si="31"/>
        <v>14.517787844368302</v>
      </c>
      <c r="O61">
        <f t="shared" si="11"/>
        <v>2.0500000000000007</v>
      </c>
      <c r="P61">
        <f t="shared" si="32"/>
        <v>150.88823354688006</v>
      </c>
      <c r="Q61">
        <f t="shared" si="33"/>
        <v>60.664831537500049</v>
      </c>
      <c r="R61">
        <f t="shared" si="12"/>
        <v>211.55306508438011</v>
      </c>
      <c r="U61">
        <f>U60+PI()/20</f>
        <v>6.2831853071795862</v>
      </c>
      <c r="V61">
        <f t="shared" ca="1" si="13"/>
        <v>3.4142135623730949</v>
      </c>
      <c r="W61">
        <f t="shared" ca="1" si="14"/>
        <v>21.414213562373096</v>
      </c>
    </row>
    <row r="62" spans="1:23" x14ac:dyDescent="0.3">
      <c r="A62">
        <f t="shared" si="34"/>
        <v>2.1000000000000005</v>
      </c>
      <c r="B62">
        <f t="shared" si="36"/>
        <v>8.9587706815228056</v>
      </c>
      <c r="C62">
        <f t="shared" si="23"/>
        <v>2</v>
      </c>
      <c r="D62">
        <f t="shared" si="37"/>
        <v>8.7402640795344428</v>
      </c>
      <c r="E62">
        <f t="shared" si="24"/>
        <v>0.43701320397672216</v>
      </c>
      <c r="F62">
        <f t="shared" si="25"/>
        <v>0.20810152570320095</v>
      </c>
      <c r="G62">
        <f t="shared" si="26"/>
        <v>7.7490210623730995</v>
      </c>
      <c r="H62">
        <f t="shared" si="27"/>
        <v>15.079406062373092</v>
      </c>
      <c r="I62">
        <f t="shared" si="35"/>
        <v>-2.9085890139665058</v>
      </c>
      <c r="J62">
        <f t="shared" si="35"/>
        <v>-4.3701320397672214</v>
      </c>
      <c r="K62">
        <f t="shared" si="28"/>
        <v>-0.21850660198836108</v>
      </c>
      <c r="L62">
        <f t="shared" si="29"/>
        <v>-0.10405076285160048</v>
      </c>
      <c r="M62">
        <f t="shared" si="30"/>
        <v>5.8030665792154164</v>
      </c>
      <c r="N62">
        <f t="shared" si="31"/>
        <v>14.617603994947538</v>
      </c>
      <c r="O62">
        <f t="shared" si="11"/>
        <v>2.1000000000000005</v>
      </c>
      <c r="P62">
        <f t="shared" si="32"/>
        <v>147.92897347188003</v>
      </c>
      <c r="Q62">
        <f t="shared" si="33"/>
        <v>63.660180150000052</v>
      </c>
      <c r="R62">
        <f t="shared" si="12"/>
        <v>211.58915362188009</v>
      </c>
    </row>
    <row r="63" spans="1:23" x14ac:dyDescent="0.3">
      <c r="A63">
        <f t="shared" si="34"/>
        <v>2.1500000000000004</v>
      </c>
      <c r="B63">
        <f t="shared" si="36"/>
        <v>9.3957838854995277</v>
      </c>
      <c r="C63">
        <f t="shared" si="23"/>
        <v>2</v>
      </c>
      <c r="D63">
        <f t="shared" si="37"/>
        <v>8.9483656052376439</v>
      </c>
      <c r="E63">
        <f t="shared" si="24"/>
        <v>0.44741828026188224</v>
      </c>
      <c r="F63">
        <f t="shared" si="25"/>
        <v>0.20810152570320095</v>
      </c>
      <c r="G63">
        <f t="shared" si="26"/>
        <v>8.0580360623730982</v>
      </c>
      <c r="H63">
        <f t="shared" si="27"/>
        <v>14.770391062373092</v>
      </c>
      <c r="I63">
        <f t="shared" si="35"/>
        <v>-3.1270956159548668</v>
      </c>
      <c r="J63">
        <f t="shared" si="35"/>
        <v>-4.474182802618822</v>
      </c>
      <c r="K63">
        <f t="shared" si="28"/>
        <v>-0.22370914013094112</v>
      </c>
      <c r="L63">
        <f t="shared" si="29"/>
        <v>-0.10405076285160048</v>
      </c>
      <c r="M63">
        <f t="shared" si="30"/>
        <v>6.0582462227925671</v>
      </c>
      <c r="N63">
        <f t="shared" si="31"/>
        <v>14.74139800267819</v>
      </c>
      <c r="O63">
        <f t="shared" si="11"/>
        <v>2.1500000000000004</v>
      </c>
      <c r="P63">
        <f t="shared" si="32"/>
        <v>144.89753632188004</v>
      </c>
      <c r="Q63">
        <f t="shared" si="33"/>
        <v>66.727705837500054</v>
      </c>
      <c r="R63">
        <f t="shared" si="12"/>
        <v>211.62524215938009</v>
      </c>
    </row>
    <row r="64" spans="1:23" x14ac:dyDescent="0.3">
      <c r="A64">
        <f t="shared" si="34"/>
        <v>2.2000000000000002</v>
      </c>
      <c r="B64">
        <f t="shared" si="36"/>
        <v>9.8432021657614097</v>
      </c>
      <c r="C64">
        <f t="shared" si="23"/>
        <v>2</v>
      </c>
      <c r="D64">
        <f t="shared" si="37"/>
        <v>9.156467130940845</v>
      </c>
      <c r="E64">
        <f t="shared" si="24"/>
        <v>0.45782335654704226</v>
      </c>
      <c r="F64">
        <f t="shared" si="25"/>
        <v>0.20810152570320095</v>
      </c>
      <c r="G64">
        <f t="shared" si="26"/>
        <v>8.3744085623730982</v>
      </c>
      <c r="H64">
        <f t="shared" si="27"/>
        <v>14.454018562373092</v>
      </c>
      <c r="I64">
        <f t="shared" si="35"/>
        <v>-3.3508047560858079</v>
      </c>
      <c r="J64">
        <f t="shared" si="35"/>
        <v>-4.5782335654704225</v>
      </c>
      <c r="K64">
        <f t="shared" si="28"/>
        <v>-0.22891167827352113</v>
      </c>
      <c r="L64">
        <f t="shared" si="29"/>
        <v>-0.10405076285160048</v>
      </c>
      <c r="M64">
        <f t="shared" si="30"/>
        <v>6.418018850033671</v>
      </c>
      <c r="N64">
        <f t="shared" si="31"/>
        <v>14.869397056583438</v>
      </c>
      <c r="O64">
        <f t="shared" si="11"/>
        <v>2.2000000000000002</v>
      </c>
      <c r="P64">
        <f t="shared" si="32"/>
        <v>141.79392209688004</v>
      </c>
      <c r="Q64">
        <f t="shared" si="33"/>
        <v>69.867408600000061</v>
      </c>
      <c r="R64">
        <f t="shared" si="12"/>
        <v>211.6613306968801</v>
      </c>
    </row>
    <row r="65" spans="1:18" x14ac:dyDescent="0.3">
      <c r="A65">
        <f t="shared" si="34"/>
        <v>2.25</v>
      </c>
      <c r="B65">
        <f t="shared" si="36"/>
        <v>10.301025522308452</v>
      </c>
      <c r="C65">
        <f t="shared" si="23"/>
        <v>2</v>
      </c>
      <c r="D65">
        <f t="shared" si="37"/>
        <v>9.364568656644046</v>
      </c>
      <c r="E65">
        <f t="shared" si="24"/>
        <v>0.46822843283220233</v>
      </c>
      <c r="F65">
        <f t="shared" si="25"/>
        <v>0.20810152570320095</v>
      </c>
      <c r="G65">
        <f t="shared" si="26"/>
        <v>8.6981385623730993</v>
      </c>
      <c r="H65">
        <f t="shared" si="27"/>
        <v>14.130288562373092</v>
      </c>
      <c r="I65">
        <f t="shared" si="35"/>
        <v>-3.5797164343593288</v>
      </c>
      <c r="J65">
        <f t="shared" si="35"/>
        <v>-4.682284328322023</v>
      </c>
      <c r="K65">
        <f t="shared" si="28"/>
        <v>-0.23411421641610117</v>
      </c>
      <c r="L65">
        <f t="shared" si="29"/>
        <v>-0.10405076285160048</v>
      </c>
      <c r="M65">
        <f t="shared" si="30"/>
        <v>6.8870401101447651</v>
      </c>
      <c r="N65">
        <f t="shared" si="31"/>
        <v>14.978770970167226</v>
      </c>
      <c r="O65">
        <f t="shared" si="11"/>
        <v>2.25</v>
      </c>
      <c r="P65">
        <f t="shared" si="32"/>
        <v>138.61813079688005</v>
      </c>
      <c r="Q65">
        <f t="shared" si="33"/>
        <v>73.079288437500068</v>
      </c>
      <c r="R65">
        <f t="shared" si="12"/>
        <v>211.69741923438011</v>
      </c>
    </row>
    <row r="66" spans="1:18" x14ac:dyDescent="0.3">
      <c r="A66">
        <f t="shared" si="34"/>
        <v>2.2999999999999998</v>
      </c>
      <c r="B66">
        <f t="shared" si="36"/>
        <v>10.769253955140654</v>
      </c>
      <c r="C66">
        <f t="shared" si="23"/>
        <v>2</v>
      </c>
      <c r="D66">
        <f t="shared" si="37"/>
        <v>9.5726701823472471</v>
      </c>
      <c r="E66">
        <f t="shared" si="24"/>
        <v>0.47863350911736235</v>
      </c>
      <c r="F66">
        <f t="shared" si="25"/>
        <v>0.20810152570320095</v>
      </c>
      <c r="G66">
        <f t="shared" si="26"/>
        <v>9.0292260623730982</v>
      </c>
      <c r="H66">
        <f t="shared" si="27"/>
        <v>13.799201062373092</v>
      </c>
      <c r="I66">
        <f t="shared" si="35"/>
        <v>-3.8138306507754298</v>
      </c>
      <c r="J66">
        <f t="shared" si="35"/>
        <v>-4.7863350911736235</v>
      </c>
      <c r="K66">
        <f t="shared" si="28"/>
        <v>-0.23931675455868118</v>
      </c>
      <c r="L66">
        <f t="shared" si="29"/>
        <v>-0.10405076285160048</v>
      </c>
      <c r="M66">
        <f t="shared" si="30"/>
        <v>7.4643661839459137</v>
      </c>
      <c r="N66">
        <f t="shared" si="31"/>
        <v>15.044678304593461</v>
      </c>
      <c r="O66">
        <f t="shared" si="11"/>
        <v>2.2999999999999998</v>
      </c>
      <c r="P66">
        <f t="shared" si="32"/>
        <v>135.37016242188002</v>
      </c>
      <c r="Q66">
        <f t="shared" si="33"/>
        <v>76.36334535000006</v>
      </c>
      <c r="R66">
        <f t="shared" si="12"/>
        <v>211.73350777188008</v>
      </c>
    </row>
    <row r="67" spans="1:18" x14ac:dyDescent="0.3">
      <c r="A67">
        <f t="shared" si="34"/>
        <v>2.3499999999999996</v>
      </c>
      <c r="B67">
        <f t="shared" si="36"/>
        <v>11.247887464258016</v>
      </c>
      <c r="C67">
        <f t="shared" si="23"/>
        <v>2</v>
      </c>
      <c r="D67">
        <f t="shared" si="37"/>
        <v>9.7807717080504482</v>
      </c>
      <c r="E67">
        <f t="shared" si="24"/>
        <v>0.48903858540252243</v>
      </c>
      <c r="F67">
        <f t="shared" si="25"/>
        <v>0.20810152570320095</v>
      </c>
      <c r="G67">
        <f t="shared" si="26"/>
        <v>9.3676710623730983</v>
      </c>
      <c r="H67">
        <f t="shared" si="27"/>
        <v>13.460756062373093</v>
      </c>
      <c r="I67">
        <f t="shared" si="35"/>
        <v>-4.0531474053341112</v>
      </c>
      <c r="J67">
        <f t="shared" si="35"/>
        <v>-4.8903858540252241</v>
      </c>
      <c r="K67">
        <f t="shared" si="28"/>
        <v>-0.24451929270126121</v>
      </c>
      <c r="L67">
        <f t="shared" si="29"/>
        <v>-0.10405076285160048</v>
      </c>
      <c r="M67">
        <f t="shared" si="30"/>
        <v>8.1426360106177338</v>
      </c>
      <c r="N67">
        <f t="shared" si="31"/>
        <v>15.041670077103412</v>
      </c>
      <c r="O67">
        <f t="shared" si="11"/>
        <v>2.3499999999999996</v>
      </c>
      <c r="P67">
        <f t="shared" si="32"/>
        <v>132.05001697188004</v>
      </c>
      <c r="Q67">
        <f t="shared" si="33"/>
        <v>79.719579337500065</v>
      </c>
      <c r="R67">
        <f t="shared" si="12"/>
        <v>211.76959630938012</v>
      </c>
    </row>
    <row r="68" spans="1:18" x14ac:dyDescent="0.3">
      <c r="A68">
        <f t="shared" si="34"/>
        <v>2.3999999999999995</v>
      </c>
      <c r="B68">
        <f t="shared" si="36"/>
        <v>11.736926049660537</v>
      </c>
      <c r="C68">
        <f t="shared" si="23"/>
        <v>2</v>
      </c>
      <c r="D68">
        <f t="shared" si="37"/>
        <v>9.9888732337536492</v>
      </c>
      <c r="E68">
        <f t="shared" si="24"/>
        <v>0.49944366168768251</v>
      </c>
      <c r="F68">
        <f t="shared" si="25"/>
        <v>0.20810152570320095</v>
      </c>
      <c r="G68">
        <f t="shared" si="26"/>
        <v>9.7134735623730997</v>
      </c>
      <c r="H68">
        <f t="shared" si="27"/>
        <v>13.114953562373092</v>
      </c>
      <c r="I68">
        <f t="shared" si="35"/>
        <v>-4.2976666980353722</v>
      </c>
      <c r="J68">
        <f t="shared" si="35"/>
        <v>-4.9944366168768246</v>
      </c>
      <c r="K68">
        <f t="shared" si="28"/>
        <v>-0.24972183084384125</v>
      </c>
      <c r="L68">
        <f t="shared" si="29"/>
        <v>-0.10405076285160048</v>
      </c>
      <c r="M68">
        <f t="shared" si="30"/>
        <v>8.9076020206014377</v>
      </c>
      <c r="N68">
        <f t="shared" si="31"/>
        <v>14.945410078699705</v>
      </c>
      <c r="O68">
        <f t="shared" si="11"/>
        <v>2.3999999999999995</v>
      </c>
      <c r="P68">
        <f t="shared" si="32"/>
        <v>128.65769444688004</v>
      </c>
      <c r="Q68">
        <f t="shared" si="33"/>
        <v>83.147990400000083</v>
      </c>
      <c r="R68">
        <f t="shared" si="12"/>
        <v>211.80568484688013</v>
      </c>
    </row>
    <row r="69" spans="1:18" x14ac:dyDescent="0.3">
      <c r="A69">
        <f t="shared" si="34"/>
        <v>2.4499999999999993</v>
      </c>
      <c r="B69">
        <f>B68+E68</f>
        <v>12.236369711348219</v>
      </c>
      <c r="C69">
        <f t="shared" si="23"/>
        <v>2</v>
      </c>
      <c r="D69">
        <f>D68+F68</f>
        <v>10.19697475945685</v>
      </c>
      <c r="E69">
        <f t="shared" si="24"/>
        <v>0.50984873797284258</v>
      </c>
      <c r="F69">
        <f t="shared" si="25"/>
        <v>0.20810152570320095</v>
      </c>
      <c r="G69">
        <f t="shared" si="26"/>
        <v>10.066633562373099</v>
      </c>
      <c r="H69">
        <f t="shared" si="27"/>
        <v>12.761793562373093</v>
      </c>
      <c r="I69">
        <f t="shared" si="35"/>
        <v>-4.5473885288792131</v>
      </c>
      <c r="J69">
        <f t="shared" si="35"/>
        <v>-5.0984873797284251</v>
      </c>
      <c r="K69">
        <f t="shared" si="28"/>
        <v>-0.25492436898642129</v>
      </c>
      <c r="L69">
        <f t="shared" si="29"/>
        <v>-0.10405076285160048</v>
      </c>
      <c r="M69">
        <f t="shared" si="30"/>
        <v>9.7381280096455907</v>
      </c>
      <c r="N69">
        <f t="shared" si="31"/>
        <v>14.734630124743934</v>
      </c>
      <c r="O69">
        <f t="shared" si="11"/>
        <v>2.4499999999999993</v>
      </c>
      <c r="P69">
        <f t="shared" si="32"/>
        <v>125.19319484688005</v>
      </c>
      <c r="Q69">
        <f t="shared" si="33"/>
        <v>86.648578537500072</v>
      </c>
      <c r="R69">
        <f t="shared" si="12"/>
        <v>211.84177338438013</v>
      </c>
    </row>
    <row r="70" spans="1:18" x14ac:dyDescent="0.3">
      <c r="A70">
        <f t="shared" si="34"/>
        <v>2.4999999999999991</v>
      </c>
      <c r="B70">
        <f t="shared" ref="B70:B88" si="38">B69+E69</f>
        <v>12.746218449321061</v>
      </c>
      <c r="C70">
        <f t="shared" si="23"/>
        <v>2</v>
      </c>
      <c r="D70">
        <f t="shared" ref="D70:D88" si="39">D69+F69</f>
        <v>10.405076285160051</v>
      </c>
      <c r="E70">
        <f t="shared" si="24"/>
        <v>0.52025381425800254</v>
      </c>
      <c r="F70">
        <f t="shared" si="25"/>
        <v>0.20810152570320095</v>
      </c>
      <c r="G70">
        <f t="shared" si="26"/>
        <v>10.427151062373099</v>
      </c>
      <c r="H70">
        <f t="shared" si="27"/>
        <v>12.401276062373093</v>
      </c>
      <c r="I70">
        <f t="shared" ref="I70:J85" si="40">I69+K69</f>
        <v>-4.802312897865634</v>
      </c>
      <c r="J70">
        <f t="shared" si="40"/>
        <v>-5.2025381425800257</v>
      </c>
      <c r="K70">
        <f t="shared" si="28"/>
        <v>-0.26012690712900127</v>
      </c>
      <c r="L70">
        <f t="shared" si="29"/>
        <v>-0.10405076285160048</v>
      </c>
      <c r="M70">
        <f t="shared" si="30"/>
        <v>10.606756611063425</v>
      </c>
      <c r="N70">
        <f t="shared" si="31"/>
        <v>14.393195199004809</v>
      </c>
      <c r="O70">
        <f t="shared" si="11"/>
        <v>2.4999999999999991</v>
      </c>
      <c r="P70">
        <f t="shared" si="32"/>
        <v>121.65651817188005</v>
      </c>
      <c r="Q70">
        <f t="shared" si="33"/>
        <v>90.221343750000074</v>
      </c>
      <c r="R70">
        <f t="shared" si="12"/>
        <v>211.87786192188014</v>
      </c>
    </row>
    <row r="71" spans="1:18" x14ac:dyDescent="0.3">
      <c r="A71">
        <f t="shared" si="34"/>
        <v>2.5499999999999989</v>
      </c>
      <c r="B71">
        <f t="shared" si="38"/>
        <v>13.266472263579063</v>
      </c>
      <c r="C71">
        <f t="shared" si="23"/>
        <v>2</v>
      </c>
      <c r="D71">
        <f t="shared" si="39"/>
        <v>10.613177810863252</v>
      </c>
      <c r="E71">
        <f t="shared" si="24"/>
        <v>0.53065889054316262</v>
      </c>
      <c r="F71">
        <f t="shared" si="25"/>
        <v>0.20810152570320095</v>
      </c>
      <c r="G71">
        <f t="shared" si="26"/>
        <v>10.795026062373097</v>
      </c>
      <c r="H71">
        <f t="shared" si="27"/>
        <v>12.033401062373095</v>
      </c>
      <c r="I71">
        <f t="shared" si="40"/>
        <v>-5.0624398049946349</v>
      </c>
      <c r="J71">
        <f t="shared" si="40"/>
        <v>-5.3065889054316262</v>
      </c>
      <c r="K71">
        <f t="shared" si="28"/>
        <v>-0.26532944527158131</v>
      </c>
      <c r="L71">
        <f t="shared" si="29"/>
        <v>-0.10405076285160048</v>
      </c>
      <c r="M71">
        <f t="shared" si="30"/>
        <v>11.480917162901651</v>
      </c>
      <c r="N71">
        <f t="shared" si="31"/>
        <v>13.912111630346706</v>
      </c>
      <c r="O71">
        <f t="shared" si="11"/>
        <v>2.5499999999999989</v>
      </c>
      <c r="P71">
        <f t="shared" si="32"/>
        <v>118.04766442188007</v>
      </c>
      <c r="Q71">
        <f t="shared" si="33"/>
        <v>93.866286037500089</v>
      </c>
      <c r="R71">
        <f t="shared" si="12"/>
        <v>211.91395045938015</v>
      </c>
    </row>
    <row r="72" spans="1:18" x14ac:dyDescent="0.3">
      <c r="A72">
        <f t="shared" si="34"/>
        <v>2.5999999999999988</v>
      </c>
      <c r="B72">
        <f t="shared" si="38"/>
        <v>13.797131154122226</v>
      </c>
      <c r="C72">
        <f t="shared" si="23"/>
        <v>2</v>
      </c>
      <c r="D72">
        <f t="shared" si="39"/>
        <v>10.821279336566453</v>
      </c>
      <c r="E72">
        <f t="shared" si="24"/>
        <v>0.5410639668283227</v>
      </c>
      <c r="F72">
        <f t="shared" si="25"/>
        <v>0.20810152570320095</v>
      </c>
      <c r="G72">
        <f t="shared" si="26"/>
        <v>11.1702585623731</v>
      </c>
      <c r="H72">
        <f t="shared" si="27"/>
        <v>11.658168562373094</v>
      </c>
      <c r="I72">
        <f t="shared" si="40"/>
        <v>-5.3277692502662166</v>
      </c>
      <c r="J72">
        <f t="shared" si="40"/>
        <v>-5.4106396682832267</v>
      </c>
      <c r="K72">
        <f t="shared" si="28"/>
        <v>-0.27053198341416135</v>
      </c>
      <c r="L72">
        <f t="shared" si="29"/>
        <v>-0.10405076285160048</v>
      </c>
      <c r="M72">
        <f t="shared" si="30"/>
        <v>12.324796712181504</v>
      </c>
      <c r="N72">
        <f t="shared" si="31"/>
        <v>13.291276538177812</v>
      </c>
      <c r="O72">
        <f t="shared" si="11"/>
        <v>2.5999999999999988</v>
      </c>
      <c r="P72">
        <f t="shared" si="32"/>
        <v>114.36663359688005</v>
      </c>
      <c r="Q72">
        <f t="shared" si="33"/>
        <v>97.583405400000089</v>
      </c>
      <c r="R72">
        <f t="shared" si="12"/>
        <v>211.95003899688015</v>
      </c>
    </row>
    <row r="73" spans="1:18" x14ac:dyDescent="0.3">
      <c r="A73">
        <f t="shared" si="34"/>
        <v>2.6499999999999986</v>
      </c>
      <c r="B73">
        <f t="shared" si="38"/>
        <v>14.33819512095055</v>
      </c>
      <c r="C73">
        <f t="shared" si="23"/>
        <v>2</v>
      </c>
      <c r="D73">
        <f t="shared" si="39"/>
        <v>11.029380862269655</v>
      </c>
      <c r="E73">
        <f t="shared" si="24"/>
        <v>0.55146904311348277</v>
      </c>
      <c r="F73">
        <f t="shared" si="25"/>
        <v>0.20810152570320095</v>
      </c>
      <c r="G73">
        <f t="shared" si="26"/>
        <v>11.5528485623731</v>
      </c>
      <c r="H73">
        <f t="shared" si="27"/>
        <v>11.275578562373093</v>
      </c>
      <c r="I73">
        <f t="shared" si="40"/>
        <v>-5.5983012336803784</v>
      </c>
      <c r="J73">
        <f t="shared" si="40"/>
        <v>-5.5146904311348273</v>
      </c>
      <c r="K73">
        <f t="shared" si="28"/>
        <v>-0.27573452155674139</v>
      </c>
      <c r="L73">
        <f t="shared" si="29"/>
        <v>-0.10405076285160048</v>
      </c>
      <c r="M73">
        <f t="shared" si="30"/>
        <v>13.10183333328601</v>
      </c>
      <c r="N73">
        <f t="shared" si="31"/>
        <v>12.540745025523254</v>
      </c>
      <c r="O73">
        <f t="shared" si="11"/>
        <v>2.6499999999999986</v>
      </c>
      <c r="P73">
        <f t="shared" si="32"/>
        <v>110.61342569688006</v>
      </c>
      <c r="Q73">
        <f t="shared" si="33"/>
        <v>101.37270183750009</v>
      </c>
      <c r="R73">
        <f t="shared" si="12"/>
        <v>211.98612753438016</v>
      </c>
    </row>
    <row r="74" spans="1:18" x14ac:dyDescent="0.3">
      <c r="A74">
        <f t="shared" si="34"/>
        <v>2.6999999999999984</v>
      </c>
      <c r="B74">
        <f t="shared" si="38"/>
        <v>14.889664164064033</v>
      </c>
      <c r="C74">
        <f t="shared" si="23"/>
        <v>2</v>
      </c>
      <c r="D74">
        <f t="shared" si="39"/>
        <v>11.237482387972856</v>
      </c>
      <c r="E74">
        <f t="shared" si="24"/>
        <v>0.56187411939864285</v>
      </c>
      <c r="F74">
        <f t="shared" si="25"/>
        <v>0.20810152570320095</v>
      </c>
      <c r="G74">
        <f t="shared" si="26"/>
        <v>11.942796062373102</v>
      </c>
      <c r="H74">
        <f t="shared" si="27"/>
        <v>10.885631062373092</v>
      </c>
      <c r="I74">
        <f t="shared" si="40"/>
        <v>-5.8740357552371201</v>
      </c>
      <c r="J74">
        <f t="shared" si="40"/>
        <v>-5.6187411939864278</v>
      </c>
      <c r="K74">
        <f t="shared" si="28"/>
        <v>-0.28093705969932142</v>
      </c>
      <c r="L74">
        <f t="shared" si="29"/>
        <v>-0.10405076285160048</v>
      </c>
      <c r="M74">
        <f t="shared" si="30"/>
        <v>13.777715037663475</v>
      </c>
      <c r="N74">
        <f t="shared" si="31"/>
        <v>11.681289502986479</v>
      </c>
      <c r="O74">
        <f t="shared" si="11"/>
        <v>2.6999999999999984</v>
      </c>
      <c r="P74">
        <f t="shared" si="32"/>
        <v>106.78804072188004</v>
      </c>
      <c r="Q74">
        <f t="shared" si="33"/>
        <v>105.2341753500001</v>
      </c>
      <c r="R74">
        <f t="shared" si="12"/>
        <v>212.02221607188014</v>
      </c>
    </row>
    <row r="75" spans="1:18" x14ac:dyDescent="0.3">
      <c r="A75">
        <f t="shared" si="34"/>
        <v>2.7499999999999982</v>
      </c>
      <c r="B75">
        <f t="shared" si="38"/>
        <v>15.451538283462677</v>
      </c>
      <c r="C75">
        <f t="shared" si="23"/>
        <v>2</v>
      </c>
      <c r="D75">
        <f t="shared" si="39"/>
        <v>11.445583913676057</v>
      </c>
      <c r="E75">
        <f t="shared" si="24"/>
        <v>0.57227919568380281</v>
      </c>
      <c r="F75">
        <f t="shared" si="25"/>
        <v>0.20810152570320095</v>
      </c>
      <c r="G75">
        <f t="shared" si="26"/>
        <v>12.340101062373101</v>
      </c>
      <c r="H75">
        <f t="shared" si="27"/>
        <v>10.488326062373092</v>
      </c>
      <c r="I75">
        <f t="shared" si="40"/>
        <v>-6.1549728149364418</v>
      </c>
      <c r="J75">
        <f t="shared" si="40"/>
        <v>-5.7227919568380283</v>
      </c>
      <c r="K75">
        <f t="shared" si="28"/>
        <v>-0.28613959784190141</v>
      </c>
      <c r="L75">
        <f t="shared" si="29"/>
        <v>-0.10405076285160048</v>
      </c>
      <c r="M75">
        <f t="shared" si="30"/>
        <v>14.323685125405015</v>
      </c>
      <c r="N75">
        <f t="shared" si="31"/>
        <v>10.744049086142562</v>
      </c>
      <c r="O75">
        <f t="shared" si="11"/>
        <v>2.7499999999999982</v>
      </c>
      <c r="P75">
        <f t="shared" si="32"/>
        <v>102.89047867188005</v>
      </c>
      <c r="Q75">
        <f t="shared" si="33"/>
        <v>109.16782593750008</v>
      </c>
      <c r="R75">
        <f t="shared" si="12"/>
        <v>212.05830460938012</v>
      </c>
    </row>
    <row r="76" spans="1:18" x14ac:dyDescent="0.3">
      <c r="A76">
        <f t="shared" si="34"/>
        <v>2.799999999999998</v>
      </c>
      <c r="B76">
        <f t="shared" si="38"/>
        <v>16.02381747914648</v>
      </c>
      <c r="C76">
        <f t="shared" si="23"/>
        <v>2</v>
      </c>
      <c r="D76">
        <f t="shared" si="39"/>
        <v>11.653685439379258</v>
      </c>
      <c r="E76">
        <f t="shared" si="24"/>
        <v>0.58268427196896289</v>
      </c>
      <c r="F76">
        <f t="shared" si="25"/>
        <v>0.20810152570320095</v>
      </c>
      <c r="G76">
        <f t="shared" si="26"/>
        <v>12.744763562373102</v>
      </c>
      <c r="H76">
        <f t="shared" si="27"/>
        <v>10.083663562373092</v>
      </c>
      <c r="I76">
        <f t="shared" si="40"/>
        <v>-6.4411124127783435</v>
      </c>
      <c r="J76">
        <f t="shared" si="40"/>
        <v>-5.8268427196896289</v>
      </c>
      <c r="K76">
        <f t="shared" si="28"/>
        <v>-0.29134213598448144</v>
      </c>
      <c r="L76">
        <f t="shared" si="29"/>
        <v>-0.10405076285160048</v>
      </c>
      <c r="M76">
        <f t="shared" si="30"/>
        <v>14.719874386281647</v>
      </c>
      <c r="N76">
        <f t="shared" si="31"/>
        <v>9.7691206666032038</v>
      </c>
      <c r="O76">
        <f t="shared" si="11"/>
        <v>2.799999999999998</v>
      </c>
      <c r="P76">
        <f t="shared" si="32"/>
        <v>98.920739546880029</v>
      </c>
      <c r="Q76">
        <f t="shared" si="33"/>
        <v>113.17365360000011</v>
      </c>
      <c r="R76">
        <f t="shared" si="12"/>
        <v>212.09439314688012</v>
      </c>
    </row>
    <row r="77" spans="1:18" x14ac:dyDescent="0.3">
      <c r="A77">
        <f t="shared" si="34"/>
        <v>2.8499999999999979</v>
      </c>
      <c r="B77">
        <f t="shared" si="38"/>
        <v>16.606501751115442</v>
      </c>
      <c r="C77">
        <f t="shared" si="23"/>
        <v>2</v>
      </c>
      <c r="D77">
        <f t="shared" si="39"/>
        <v>11.861786965082459</v>
      </c>
      <c r="E77">
        <f t="shared" si="24"/>
        <v>0.59308934825412296</v>
      </c>
      <c r="F77">
        <f t="shared" si="25"/>
        <v>0.20810152570320095</v>
      </c>
      <c r="G77">
        <f t="shared" si="26"/>
        <v>13.1567835623731</v>
      </c>
      <c r="H77">
        <f t="shared" si="27"/>
        <v>9.6716435623730916</v>
      </c>
      <c r="I77">
        <f t="shared" si="40"/>
        <v>-6.7324545487628251</v>
      </c>
      <c r="J77">
        <f t="shared" si="40"/>
        <v>-5.9308934825412294</v>
      </c>
      <c r="K77">
        <f t="shared" si="28"/>
        <v>-0.29654467412706148</v>
      </c>
      <c r="L77">
        <f t="shared" si="29"/>
        <v>-0.10405076285160048</v>
      </c>
      <c r="M77">
        <f t="shared" si="30"/>
        <v>14.958312995626169</v>
      </c>
      <c r="N77">
        <f t="shared" si="31"/>
        <v>8.8030287449062943</v>
      </c>
      <c r="O77">
        <f t="shared" si="11"/>
        <v>2.8499999999999979</v>
      </c>
      <c r="P77">
        <f t="shared" si="32"/>
        <v>94.87882334688004</v>
      </c>
      <c r="Q77">
        <f t="shared" si="33"/>
        <v>117.25165833750012</v>
      </c>
      <c r="R77">
        <f t="shared" si="12"/>
        <v>212.13048168438016</v>
      </c>
    </row>
    <row r="78" spans="1:18" x14ac:dyDescent="0.3">
      <c r="A78">
        <f t="shared" si="34"/>
        <v>2.8999999999999977</v>
      </c>
      <c r="B78">
        <f t="shared" si="38"/>
        <v>17.199591099369563</v>
      </c>
      <c r="C78">
        <f t="shared" si="23"/>
        <v>2</v>
      </c>
      <c r="D78">
        <f t="shared" si="39"/>
        <v>12.06988849078566</v>
      </c>
      <c r="E78">
        <f t="shared" si="24"/>
        <v>0.60349442453928304</v>
      </c>
      <c r="F78">
        <f t="shared" si="25"/>
        <v>0.20810152570320095</v>
      </c>
      <c r="G78">
        <f t="shared" si="26"/>
        <v>13.576161062373099</v>
      </c>
      <c r="H78">
        <f t="shared" si="27"/>
        <v>9.2522660623730921</v>
      </c>
      <c r="I78">
        <f t="shared" si="40"/>
        <v>-7.0289992228898868</v>
      </c>
      <c r="J78">
        <f t="shared" si="40"/>
        <v>-6.0349442453928299</v>
      </c>
      <c r="K78">
        <f t="shared" si="28"/>
        <v>-0.30174721226964152</v>
      </c>
      <c r="L78">
        <f t="shared" si="29"/>
        <v>-0.10405076285160048</v>
      </c>
      <c r="M78">
        <f t="shared" si="30"/>
        <v>15.045232756476882</v>
      </c>
      <c r="N78">
        <f t="shared" si="31"/>
        <v>7.8951262915377347</v>
      </c>
      <c r="O78">
        <f t="shared" si="11"/>
        <v>2.8999999999999977</v>
      </c>
      <c r="P78">
        <f t="shared" si="32"/>
        <v>90.764730071880038</v>
      </c>
      <c r="Q78">
        <f t="shared" si="33"/>
        <v>121.40184015000011</v>
      </c>
      <c r="R78">
        <f t="shared" si="12"/>
        <v>212.16657022188014</v>
      </c>
    </row>
    <row r="79" spans="1:18" x14ac:dyDescent="0.3">
      <c r="A79">
        <f t="shared" si="34"/>
        <v>2.9499999999999975</v>
      </c>
      <c r="B79">
        <f t="shared" si="38"/>
        <v>17.803085523908845</v>
      </c>
      <c r="C79">
        <f t="shared" si="23"/>
        <v>2</v>
      </c>
      <c r="D79">
        <f t="shared" si="39"/>
        <v>12.277990016488861</v>
      </c>
      <c r="E79">
        <f t="shared" si="24"/>
        <v>0.61389950082444311</v>
      </c>
      <c r="F79">
        <f t="shared" si="25"/>
        <v>0.20810152570320095</v>
      </c>
      <c r="G79">
        <f t="shared" si="26"/>
        <v>14.0028960623731</v>
      </c>
      <c r="H79">
        <f t="shared" si="27"/>
        <v>8.8255310623730931</v>
      </c>
      <c r="I79">
        <f t="shared" si="40"/>
        <v>-7.3307464351595284</v>
      </c>
      <c r="J79">
        <f t="shared" si="40"/>
        <v>-6.1389950082444305</v>
      </c>
      <c r="K79">
        <f t="shared" si="28"/>
        <v>-0.30694975041222156</v>
      </c>
      <c r="L79">
        <f t="shared" si="29"/>
        <v>-0.10405076285160048</v>
      </c>
      <c r="M79">
        <f t="shared" si="30"/>
        <v>15.002266262831732</v>
      </c>
      <c r="N79">
        <f t="shared" si="31"/>
        <v>7.0931167925071135</v>
      </c>
      <c r="O79">
        <f t="shared" si="11"/>
        <v>2.9499999999999975</v>
      </c>
      <c r="P79">
        <f t="shared" si="32"/>
        <v>86.578459721880051</v>
      </c>
      <c r="Q79">
        <f t="shared" si="33"/>
        <v>125.62419903750012</v>
      </c>
      <c r="R79">
        <f t="shared" si="12"/>
        <v>212.20265875938017</v>
      </c>
    </row>
    <row r="80" spans="1:18" x14ac:dyDescent="0.3">
      <c r="A80">
        <f t="shared" si="34"/>
        <v>2.9999999999999973</v>
      </c>
      <c r="B80">
        <f t="shared" si="38"/>
        <v>18.416985024733286</v>
      </c>
      <c r="C80">
        <f t="shared" si="23"/>
        <v>2</v>
      </c>
      <c r="D80">
        <f t="shared" si="39"/>
        <v>12.486091542192062</v>
      </c>
      <c r="E80">
        <f t="shared" si="24"/>
        <v>0.62430457710960319</v>
      </c>
      <c r="F80">
        <f t="shared" si="25"/>
        <v>0.20810152570320095</v>
      </c>
      <c r="G80">
        <f t="shared" si="26"/>
        <v>14.436988562373099</v>
      </c>
      <c r="H80">
        <f t="shared" si="27"/>
        <v>8.3914385623730947</v>
      </c>
      <c r="I80">
        <f t="shared" si="40"/>
        <v>-7.63769618557175</v>
      </c>
      <c r="J80">
        <f t="shared" si="40"/>
        <v>-6.243045771096031</v>
      </c>
      <c r="K80">
        <f t="shared" si="28"/>
        <v>-0.31215228855480159</v>
      </c>
      <c r="L80">
        <f t="shared" si="29"/>
        <v>-0.10405076285160048</v>
      </c>
      <c r="M80">
        <f t="shared" si="30"/>
        <v>14.86619477124337</v>
      </c>
      <c r="N80">
        <f t="shared" si="31"/>
        <v>6.4380358823638728</v>
      </c>
      <c r="O80">
        <f t="shared" si="11"/>
        <v>2.9999999999999973</v>
      </c>
      <c r="P80">
        <f t="shared" si="32"/>
        <v>82.320012296880066</v>
      </c>
      <c r="Q80">
        <f t="shared" si="33"/>
        <v>129.91873500000011</v>
      </c>
      <c r="R80">
        <f t="shared" si="12"/>
        <v>212.23874729688018</v>
      </c>
    </row>
    <row r="81" spans="1:18" x14ac:dyDescent="0.3">
      <c r="A81">
        <f t="shared" si="34"/>
        <v>3.0499999999999972</v>
      </c>
      <c r="B81">
        <f t="shared" si="38"/>
        <v>19.041289601842891</v>
      </c>
      <c r="C81">
        <f t="shared" si="23"/>
        <v>2</v>
      </c>
      <c r="D81">
        <f t="shared" si="39"/>
        <v>12.694193067895263</v>
      </c>
      <c r="E81">
        <f t="shared" si="24"/>
        <v>0.63470965339476315</v>
      </c>
      <c r="F81">
        <f t="shared" si="25"/>
        <v>0.20810152570320095</v>
      </c>
      <c r="G81">
        <f t="shared" si="26"/>
        <v>14.878438562373098</v>
      </c>
      <c r="H81">
        <f t="shared" si="27"/>
        <v>7.9499885623730933</v>
      </c>
      <c r="I81">
        <f t="shared" si="40"/>
        <v>-7.9498484741265516</v>
      </c>
      <c r="J81">
        <f t="shared" si="40"/>
        <v>-6.3470965339476315</v>
      </c>
      <c r="K81">
        <f t="shared" si="28"/>
        <v>-0.31735482669738158</v>
      </c>
      <c r="L81">
        <f t="shared" si="29"/>
        <v>-0.10405076285160048</v>
      </c>
      <c r="M81">
        <f t="shared" si="30"/>
        <v>14.6869984336432</v>
      </c>
      <c r="N81">
        <f t="shared" si="31"/>
        <v>5.9591719768705813</v>
      </c>
      <c r="O81">
        <f t="shared" si="11"/>
        <v>3.0499999999999972</v>
      </c>
      <c r="P81">
        <f t="shared" si="32"/>
        <v>77.989387796880052</v>
      </c>
      <c r="Q81">
        <f t="shared" si="33"/>
        <v>134.28544803750012</v>
      </c>
      <c r="R81">
        <f t="shared" si="12"/>
        <v>212.27483583438016</v>
      </c>
    </row>
    <row r="82" spans="1:18" x14ac:dyDescent="0.3">
      <c r="A82">
        <f t="shared" si="34"/>
        <v>3.099999999999997</v>
      </c>
      <c r="B82">
        <f t="shared" si="38"/>
        <v>19.675999255237656</v>
      </c>
      <c r="C82">
        <f t="shared" si="23"/>
        <v>2</v>
      </c>
      <c r="D82">
        <f t="shared" si="39"/>
        <v>12.902294593598464</v>
      </c>
      <c r="E82">
        <f t="shared" si="24"/>
        <v>0.64511472967992323</v>
      </c>
      <c r="F82">
        <f t="shared" si="25"/>
        <v>0.20810152570320095</v>
      </c>
      <c r="G82">
        <f t="shared" si="26"/>
        <v>15.327246062373103</v>
      </c>
      <c r="H82">
        <f t="shared" si="27"/>
        <v>7.5011810623730923</v>
      </c>
      <c r="I82">
        <f t="shared" si="40"/>
        <v>-8.2672033008239332</v>
      </c>
      <c r="J82">
        <f t="shared" si="40"/>
        <v>-6.451147296799232</v>
      </c>
      <c r="K82">
        <f t="shared" si="28"/>
        <v>-0.32255736483996161</v>
      </c>
      <c r="L82">
        <f t="shared" si="29"/>
        <v>-0.10405076285160048</v>
      </c>
      <c r="M82">
        <f t="shared" si="30"/>
        <v>14.524122238340262</v>
      </c>
      <c r="N82">
        <f t="shared" si="31"/>
        <v>5.6695173041273641</v>
      </c>
      <c r="O82">
        <f t="shared" si="11"/>
        <v>3.099999999999997</v>
      </c>
      <c r="P82">
        <f t="shared" si="32"/>
        <v>73.58658622188004</v>
      </c>
      <c r="Q82">
        <f t="shared" si="33"/>
        <v>138.72433815000011</v>
      </c>
      <c r="R82">
        <f t="shared" si="12"/>
        <v>212.31092437188016</v>
      </c>
    </row>
    <row r="83" spans="1:18" x14ac:dyDescent="0.3">
      <c r="A83">
        <f t="shared" si="34"/>
        <v>3.1499999999999968</v>
      </c>
      <c r="B83">
        <f t="shared" si="38"/>
        <v>20.321113984917581</v>
      </c>
      <c r="C83">
        <f t="shared" si="23"/>
        <v>2</v>
      </c>
      <c r="D83">
        <f t="shared" si="39"/>
        <v>13.110396119301665</v>
      </c>
      <c r="E83">
        <f t="shared" si="24"/>
        <v>0.6555198059650833</v>
      </c>
      <c r="F83">
        <f t="shared" si="25"/>
        <v>0.20810152570320095</v>
      </c>
      <c r="G83">
        <f t="shared" si="26"/>
        <v>15.783411062373101</v>
      </c>
      <c r="H83">
        <f t="shared" si="27"/>
        <v>7.0450160623730902</v>
      </c>
      <c r="I83">
        <f t="shared" si="40"/>
        <v>-8.5897606656638956</v>
      </c>
      <c r="J83">
        <f t="shared" si="40"/>
        <v>-6.5551980596508326</v>
      </c>
      <c r="K83">
        <f t="shared" si="28"/>
        <v>-0.32775990298254165</v>
      </c>
      <c r="L83">
        <f t="shared" si="29"/>
        <v>-0.10405076285160048</v>
      </c>
      <c r="M83">
        <f t="shared" si="30"/>
        <v>14.441081338856909</v>
      </c>
      <c r="N83">
        <f t="shared" si="31"/>
        <v>5.562399822962182</v>
      </c>
      <c r="O83">
        <f t="shared" si="11"/>
        <v>3.1499999999999968</v>
      </c>
      <c r="P83">
        <f t="shared" si="32"/>
        <v>69.111607571880015</v>
      </c>
      <c r="Q83">
        <f t="shared" si="33"/>
        <v>143.23540533750014</v>
      </c>
      <c r="R83">
        <f t="shared" si="12"/>
        <v>212.34701290938017</v>
      </c>
    </row>
    <row r="84" spans="1:18" x14ac:dyDescent="0.3">
      <c r="A84">
        <f t="shared" si="34"/>
        <v>3.1999999999999966</v>
      </c>
      <c r="B84">
        <f t="shared" si="38"/>
        <v>20.976633790882666</v>
      </c>
      <c r="C84">
        <f t="shared" si="23"/>
        <v>2</v>
      </c>
      <c r="D84">
        <f t="shared" si="39"/>
        <v>13.318497645004866</v>
      </c>
      <c r="E84">
        <f t="shared" ref="E84:E88" si="41">D84*dt</f>
        <v>0.66592488225024338</v>
      </c>
      <c r="F84">
        <f t="shared" si="25"/>
        <v>0.20810152570320095</v>
      </c>
      <c r="G84">
        <f t="shared" si="26"/>
        <v>16.246933562373105</v>
      </c>
      <c r="H84">
        <f t="shared" si="27"/>
        <v>6.5814935623730886</v>
      </c>
      <c r="I84">
        <f t="shared" si="40"/>
        <v>-8.9175205686464381</v>
      </c>
      <c r="J84">
        <f t="shared" si="40"/>
        <v>-6.6592488225024331</v>
      </c>
      <c r="K84">
        <f t="shared" ref="K84:K88" si="42">J84*dt</f>
        <v>-0.33296244112512169</v>
      </c>
      <c r="L84">
        <f t="shared" si="29"/>
        <v>-0.10405076285160048</v>
      </c>
      <c r="M84">
        <f t="shared" si="30"/>
        <v>14.49877335760419</v>
      </c>
      <c r="N84">
        <f t="shared" si="31"/>
        <v>5.6099299265456111</v>
      </c>
      <c r="O84">
        <f t="shared" si="11"/>
        <v>3.1999999999999966</v>
      </c>
      <c r="P84">
        <f t="shared" si="32"/>
        <v>64.564451846880004</v>
      </c>
      <c r="Q84">
        <f t="shared" si="33"/>
        <v>147.81864960000013</v>
      </c>
      <c r="R84">
        <f t="shared" si="12"/>
        <v>212.38310144688012</v>
      </c>
    </row>
    <row r="85" spans="1:18" x14ac:dyDescent="0.3">
      <c r="A85">
        <f t="shared" si="34"/>
        <v>3.2499999999999964</v>
      </c>
      <c r="B85">
        <f t="shared" si="38"/>
        <v>21.64255867313291</v>
      </c>
      <c r="C85">
        <f t="shared" si="23"/>
        <v>2</v>
      </c>
      <c r="D85">
        <f t="shared" si="39"/>
        <v>13.526599170708067</v>
      </c>
      <c r="E85">
        <f t="shared" si="41"/>
        <v>0.67632995853540345</v>
      </c>
      <c r="F85">
        <f t="shared" si="25"/>
        <v>0.20810152570320095</v>
      </c>
      <c r="G85">
        <f t="shared" si="26"/>
        <v>16.717813562373106</v>
      </c>
      <c r="H85">
        <f t="shared" si="27"/>
        <v>6.1106135623730875</v>
      </c>
      <c r="I85">
        <f t="shared" si="40"/>
        <v>-9.2504830097715605</v>
      </c>
      <c r="J85">
        <f t="shared" si="40"/>
        <v>-6.7632995853540336</v>
      </c>
      <c r="K85">
        <f t="shared" si="42"/>
        <v>-0.33816497926770173</v>
      </c>
      <c r="L85">
        <f t="shared" si="29"/>
        <v>-0.10405076285160048</v>
      </c>
      <c r="M85">
        <f t="shared" si="30"/>
        <v>14.748115464547944</v>
      </c>
      <c r="N85">
        <f t="shared" si="31"/>
        <v>5.7637859345463296</v>
      </c>
      <c r="O85">
        <f t="shared" ref="O85:O88" si="43">A85</f>
        <v>3.2499999999999964</v>
      </c>
      <c r="P85">
        <f t="shared" si="32"/>
        <v>59.945119046879988</v>
      </c>
      <c r="Q85">
        <f t="shared" si="33"/>
        <v>152.47407093750016</v>
      </c>
      <c r="R85">
        <f t="shared" ref="R85:R88" si="44">P85+Q85</f>
        <v>212.41918998438015</v>
      </c>
    </row>
    <row r="86" spans="1:18" x14ac:dyDescent="0.3">
      <c r="A86">
        <f t="shared" si="34"/>
        <v>3.2999999999999963</v>
      </c>
      <c r="B86">
        <f t="shared" si="38"/>
        <v>22.318888631668315</v>
      </c>
      <c r="C86">
        <f t="shared" si="23"/>
        <v>2</v>
      </c>
      <c r="D86">
        <f t="shared" si="39"/>
        <v>13.734700696411268</v>
      </c>
      <c r="E86">
        <f t="shared" si="41"/>
        <v>0.68673503482056342</v>
      </c>
      <c r="F86">
        <f t="shared" si="25"/>
        <v>0.20810152570320095</v>
      </c>
      <c r="G86">
        <f t="shared" si="26"/>
        <v>17.196051062373108</v>
      </c>
      <c r="H86">
        <f t="shared" si="27"/>
        <v>5.632376062373087</v>
      </c>
      <c r="I86">
        <f t="shared" ref="I86:J88" si="45">I85+K85</f>
        <v>-9.5886479890392629</v>
      </c>
      <c r="J86">
        <f t="shared" si="45"/>
        <v>-6.8673503482056342</v>
      </c>
      <c r="K86">
        <f t="shared" si="42"/>
        <v>-0.34336751741028171</v>
      </c>
      <c r="L86">
        <f t="shared" si="29"/>
        <v>-0.10405076285160048</v>
      </c>
      <c r="M86">
        <f t="shared" si="30"/>
        <v>15.222844410272598</v>
      </c>
      <c r="N86">
        <f t="shared" si="31"/>
        <v>5.9586512653939421</v>
      </c>
      <c r="O86">
        <f t="shared" si="43"/>
        <v>3.2999999999999963</v>
      </c>
      <c r="P86">
        <f t="shared" si="32"/>
        <v>55.253609171879987</v>
      </c>
      <c r="Q86">
        <f t="shared" si="33"/>
        <v>157.20166935000015</v>
      </c>
      <c r="R86">
        <f t="shared" si="44"/>
        <v>212.45527852188013</v>
      </c>
    </row>
    <row r="87" spans="1:18" x14ac:dyDescent="0.3">
      <c r="A87">
        <f t="shared" si="34"/>
        <v>3.3499999999999961</v>
      </c>
      <c r="B87">
        <f t="shared" si="38"/>
        <v>23.00562366648888</v>
      </c>
      <c r="C87">
        <f t="shared" si="23"/>
        <v>2</v>
      </c>
      <c r="D87">
        <f t="shared" si="39"/>
        <v>13.942802222114469</v>
      </c>
      <c r="E87">
        <f t="shared" si="41"/>
        <v>0.69714011110572349</v>
      </c>
      <c r="F87">
        <f t="shared" si="25"/>
        <v>0.20810152570320095</v>
      </c>
      <c r="G87">
        <f t="shared" si="26"/>
        <v>17.681646062373108</v>
      </c>
      <c r="H87">
        <f t="shared" si="27"/>
        <v>5.146781062373087</v>
      </c>
      <c r="I87">
        <f t="shared" si="45"/>
        <v>-9.9320155064495452</v>
      </c>
      <c r="J87">
        <f t="shared" si="45"/>
        <v>-6.9714011110572347</v>
      </c>
      <c r="K87">
        <f t="shared" si="42"/>
        <v>-0.34857005555286175</v>
      </c>
      <c r="L87">
        <f t="shared" si="29"/>
        <v>-0.10405076285160048</v>
      </c>
      <c r="M87">
        <f t="shared" si="30"/>
        <v>15.933466575866378</v>
      </c>
      <c r="N87">
        <f t="shared" si="31"/>
        <v>6.1183100032477586</v>
      </c>
      <c r="O87">
        <f t="shared" si="43"/>
        <v>3.3499999999999961</v>
      </c>
      <c r="P87">
        <f t="shared" si="32"/>
        <v>50.489922221879986</v>
      </c>
      <c r="Q87">
        <f t="shared" si="33"/>
        <v>162.00144483750017</v>
      </c>
      <c r="R87">
        <f t="shared" si="44"/>
        <v>212.49136705938017</v>
      </c>
    </row>
    <row r="88" spans="1:18" x14ac:dyDescent="0.3">
      <c r="A88">
        <f t="shared" si="34"/>
        <v>3.3999999999999959</v>
      </c>
      <c r="B88">
        <f t="shared" si="38"/>
        <v>23.702763777594605</v>
      </c>
      <c r="C88">
        <f t="shared" si="23"/>
        <v>2</v>
      </c>
      <c r="D88">
        <f t="shared" si="39"/>
        <v>14.15090374781767</v>
      </c>
      <c r="E88">
        <f t="shared" si="41"/>
        <v>0.70754518739088357</v>
      </c>
      <c r="F88">
        <f t="shared" si="25"/>
        <v>0.20810152570320095</v>
      </c>
      <c r="G88">
        <f t="shared" si="26"/>
        <v>18.174598562373109</v>
      </c>
      <c r="H88">
        <f t="shared" si="27"/>
        <v>4.6538285623730857</v>
      </c>
      <c r="I88">
        <f t="shared" si="45"/>
        <v>-10.280585562002408</v>
      </c>
      <c r="J88">
        <f t="shared" si="45"/>
        <v>-7.0754518739088352</v>
      </c>
      <c r="K88">
        <f t="shared" si="42"/>
        <v>-0.35377259369544178</v>
      </c>
      <c r="L88">
        <f t="shared" si="29"/>
        <v>-0.10405076285160048</v>
      </c>
      <c r="M88">
        <f t="shared" si="30"/>
        <v>16.863380755566229</v>
      </c>
      <c r="N88">
        <f t="shared" si="31"/>
        <v>6.1640298281362131</v>
      </c>
      <c r="O88">
        <f t="shared" si="43"/>
        <v>3.3999999999999959</v>
      </c>
      <c r="P88">
        <f t="shared" si="32"/>
        <v>45.654058196879973</v>
      </c>
      <c r="Q88">
        <f t="shared" si="33"/>
        <v>166.87339740000016</v>
      </c>
      <c r="R88">
        <f t="shared" si="44"/>
        <v>212.52745559688015</v>
      </c>
    </row>
  </sheetData>
  <mergeCells count="5">
    <mergeCell ref="E7:F7"/>
    <mergeCell ref="E12:G12"/>
    <mergeCell ref="G18:H18"/>
    <mergeCell ref="M18:N18"/>
    <mergeCell ref="U19:W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05C9-FC3F-4556-B17B-7F09189E92BF}">
  <dimension ref="B4:K141"/>
  <sheetViews>
    <sheetView tabSelected="1" zoomScale="85" zoomScaleNormal="85" workbookViewId="0">
      <selection activeCell="K31" sqref="K31"/>
    </sheetView>
  </sheetViews>
  <sheetFormatPr defaultRowHeight="14.4" x14ac:dyDescent="0.3"/>
  <sheetData>
    <row r="4" spans="10:11" x14ac:dyDescent="0.3">
      <c r="J4" t="s">
        <v>31</v>
      </c>
    </row>
    <row r="5" spans="10:11" x14ac:dyDescent="0.3">
      <c r="J5" t="s">
        <v>33</v>
      </c>
      <c r="K5">
        <v>2</v>
      </c>
    </row>
    <row r="7" spans="10:11" x14ac:dyDescent="0.3">
      <c r="J7" t="s">
        <v>32</v>
      </c>
    </row>
    <row r="8" spans="10:11" x14ac:dyDescent="0.3">
      <c r="J8" t="s">
        <v>33</v>
      </c>
      <c r="K8">
        <v>2</v>
      </c>
    </row>
    <row r="100" spans="2:4" x14ac:dyDescent="0.3">
      <c r="B100" t="s">
        <v>7</v>
      </c>
      <c r="C100" t="s">
        <v>16</v>
      </c>
      <c r="D100" t="s">
        <v>17</v>
      </c>
    </row>
    <row r="101" spans="2:4" x14ac:dyDescent="0.3">
      <c r="B101">
        <v>0</v>
      </c>
      <c r="C101">
        <f t="shared" ref="C101:C141" si="0">_r*COS(B101)+xc</f>
        <v>0</v>
      </c>
      <c r="D101">
        <f t="shared" ref="D101:D141" si="1">_r*SIN(B101)+yc</f>
        <v>0</v>
      </c>
    </row>
    <row r="102" spans="2:4" x14ac:dyDescent="0.3">
      <c r="B102">
        <f>B101+PI()/20</f>
        <v>0.15707963267948966</v>
      </c>
      <c r="C102">
        <f t="shared" si="0"/>
        <v>0</v>
      </c>
      <c r="D102">
        <f t="shared" si="1"/>
        <v>0</v>
      </c>
    </row>
    <row r="103" spans="2:4" x14ac:dyDescent="0.3">
      <c r="B103">
        <f t="shared" ref="B103:B140" si="2">B102+PI()/20</f>
        <v>0.31415926535897931</v>
      </c>
      <c r="C103">
        <f t="shared" si="0"/>
        <v>0</v>
      </c>
      <c r="D103">
        <f t="shared" si="1"/>
        <v>0</v>
      </c>
    </row>
    <row r="104" spans="2:4" x14ac:dyDescent="0.3">
      <c r="B104">
        <f t="shared" si="2"/>
        <v>0.47123889803846897</v>
      </c>
      <c r="C104">
        <f t="shared" si="0"/>
        <v>0</v>
      </c>
      <c r="D104">
        <f t="shared" si="1"/>
        <v>0</v>
      </c>
    </row>
    <row r="105" spans="2:4" x14ac:dyDescent="0.3">
      <c r="B105">
        <f t="shared" si="2"/>
        <v>0.62831853071795862</v>
      </c>
      <c r="C105">
        <f t="shared" si="0"/>
        <v>0</v>
      </c>
      <c r="D105">
        <f t="shared" si="1"/>
        <v>0</v>
      </c>
    </row>
    <row r="106" spans="2:4" x14ac:dyDescent="0.3">
      <c r="B106">
        <f t="shared" si="2"/>
        <v>0.78539816339744828</v>
      </c>
      <c r="C106">
        <f t="shared" si="0"/>
        <v>0</v>
      </c>
      <c r="D106">
        <f t="shared" si="1"/>
        <v>0</v>
      </c>
    </row>
    <row r="107" spans="2:4" x14ac:dyDescent="0.3">
      <c r="B107">
        <f t="shared" si="2"/>
        <v>0.94247779607693793</v>
      </c>
      <c r="C107">
        <f t="shared" si="0"/>
        <v>0</v>
      </c>
      <c r="D107">
        <f t="shared" si="1"/>
        <v>0</v>
      </c>
    </row>
    <row r="108" spans="2:4" x14ac:dyDescent="0.3">
      <c r="B108">
        <f t="shared" si="2"/>
        <v>1.0995574287564276</v>
      </c>
      <c r="C108">
        <f t="shared" si="0"/>
        <v>0</v>
      </c>
      <c r="D108">
        <f t="shared" si="1"/>
        <v>0</v>
      </c>
    </row>
    <row r="109" spans="2:4" x14ac:dyDescent="0.3">
      <c r="B109">
        <f t="shared" si="2"/>
        <v>1.2566370614359172</v>
      </c>
      <c r="C109">
        <f t="shared" si="0"/>
        <v>0</v>
      </c>
      <c r="D109">
        <f t="shared" si="1"/>
        <v>0</v>
      </c>
    </row>
    <row r="110" spans="2:4" x14ac:dyDescent="0.3">
      <c r="B110">
        <f t="shared" si="2"/>
        <v>1.4137166941154069</v>
      </c>
      <c r="C110">
        <f t="shared" si="0"/>
        <v>0</v>
      </c>
      <c r="D110">
        <f t="shared" si="1"/>
        <v>0</v>
      </c>
    </row>
    <row r="111" spans="2:4" x14ac:dyDescent="0.3">
      <c r="B111">
        <f t="shared" si="2"/>
        <v>1.5707963267948966</v>
      </c>
      <c r="C111">
        <f t="shared" si="0"/>
        <v>0</v>
      </c>
      <c r="D111">
        <f t="shared" si="1"/>
        <v>0</v>
      </c>
    </row>
    <row r="112" spans="2:4" x14ac:dyDescent="0.3">
      <c r="B112">
        <f t="shared" si="2"/>
        <v>1.7278759594743862</v>
      </c>
      <c r="C112">
        <f t="shared" si="0"/>
        <v>0</v>
      </c>
      <c r="D112">
        <f t="shared" si="1"/>
        <v>0</v>
      </c>
    </row>
    <row r="113" spans="2:4" x14ac:dyDescent="0.3">
      <c r="B113">
        <f t="shared" si="2"/>
        <v>1.8849555921538759</v>
      </c>
      <c r="C113">
        <f t="shared" si="0"/>
        <v>0</v>
      </c>
      <c r="D113">
        <f t="shared" si="1"/>
        <v>0</v>
      </c>
    </row>
    <row r="114" spans="2:4" x14ac:dyDescent="0.3">
      <c r="B114">
        <f t="shared" si="2"/>
        <v>2.0420352248333655</v>
      </c>
      <c r="C114">
        <f t="shared" si="0"/>
        <v>0</v>
      </c>
      <c r="D114">
        <f t="shared" si="1"/>
        <v>0</v>
      </c>
    </row>
    <row r="115" spans="2:4" x14ac:dyDescent="0.3">
      <c r="B115">
        <f t="shared" si="2"/>
        <v>2.1991148575128552</v>
      </c>
      <c r="C115">
        <f t="shared" si="0"/>
        <v>0</v>
      </c>
      <c r="D115">
        <f t="shared" si="1"/>
        <v>0</v>
      </c>
    </row>
    <row r="116" spans="2:4" x14ac:dyDescent="0.3">
      <c r="B116">
        <f t="shared" si="2"/>
        <v>2.3561944901923448</v>
      </c>
      <c r="C116">
        <f t="shared" si="0"/>
        <v>0</v>
      </c>
      <c r="D116">
        <f t="shared" si="1"/>
        <v>0</v>
      </c>
    </row>
    <row r="117" spans="2:4" x14ac:dyDescent="0.3">
      <c r="B117">
        <f t="shared" si="2"/>
        <v>2.5132741228718345</v>
      </c>
      <c r="C117">
        <f t="shared" si="0"/>
        <v>0</v>
      </c>
      <c r="D117">
        <f t="shared" si="1"/>
        <v>0</v>
      </c>
    </row>
    <row r="118" spans="2:4" x14ac:dyDescent="0.3">
      <c r="B118">
        <f t="shared" si="2"/>
        <v>2.6703537555513241</v>
      </c>
      <c r="C118">
        <f t="shared" si="0"/>
        <v>0</v>
      </c>
      <c r="D118">
        <f t="shared" si="1"/>
        <v>0</v>
      </c>
    </row>
    <row r="119" spans="2:4" x14ac:dyDescent="0.3">
      <c r="B119">
        <f t="shared" si="2"/>
        <v>2.8274333882308138</v>
      </c>
      <c r="C119">
        <f t="shared" si="0"/>
        <v>0</v>
      </c>
      <c r="D119">
        <f t="shared" si="1"/>
        <v>0</v>
      </c>
    </row>
    <row r="120" spans="2:4" x14ac:dyDescent="0.3">
      <c r="B120">
        <f t="shared" si="2"/>
        <v>2.9845130209103035</v>
      </c>
      <c r="C120">
        <f t="shared" si="0"/>
        <v>0</v>
      </c>
      <c r="D120">
        <f t="shared" si="1"/>
        <v>0</v>
      </c>
    </row>
    <row r="121" spans="2:4" x14ac:dyDescent="0.3">
      <c r="B121">
        <f t="shared" si="2"/>
        <v>3.1415926535897931</v>
      </c>
      <c r="C121">
        <f t="shared" si="0"/>
        <v>0</v>
      </c>
      <c r="D121">
        <f t="shared" si="1"/>
        <v>0</v>
      </c>
    </row>
    <row r="122" spans="2:4" x14ac:dyDescent="0.3">
      <c r="B122">
        <f t="shared" si="2"/>
        <v>3.2986722862692828</v>
      </c>
      <c r="C122">
        <f t="shared" si="0"/>
        <v>0</v>
      </c>
      <c r="D122">
        <f t="shared" si="1"/>
        <v>0</v>
      </c>
    </row>
    <row r="123" spans="2:4" x14ac:dyDescent="0.3">
      <c r="B123">
        <f t="shared" si="2"/>
        <v>3.4557519189487724</v>
      </c>
      <c r="C123">
        <f t="shared" si="0"/>
        <v>0</v>
      </c>
      <c r="D123">
        <f t="shared" si="1"/>
        <v>0</v>
      </c>
    </row>
    <row r="124" spans="2:4" x14ac:dyDescent="0.3">
      <c r="B124">
        <f>B123+PI()/20</f>
        <v>3.6128315516282621</v>
      </c>
      <c r="C124">
        <f t="shared" si="0"/>
        <v>0</v>
      </c>
      <c r="D124">
        <f t="shared" si="1"/>
        <v>0</v>
      </c>
    </row>
    <row r="125" spans="2:4" x14ac:dyDescent="0.3">
      <c r="B125">
        <f t="shared" si="2"/>
        <v>3.7699111843077517</v>
      </c>
      <c r="C125">
        <f t="shared" si="0"/>
        <v>0</v>
      </c>
      <c r="D125">
        <f t="shared" si="1"/>
        <v>0</v>
      </c>
    </row>
    <row r="126" spans="2:4" x14ac:dyDescent="0.3">
      <c r="B126">
        <f t="shared" si="2"/>
        <v>3.9269908169872414</v>
      </c>
      <c r="C126">
        <f t="shared" si="0"/>
        <v>0</v>
      </c>
      <c r="D126">
        <f t="shared" si="1"/>
        <v>0</v>
      </c>
    </row>
    <row r="127" spans="2:4" x14ac:dyDescent="0.3">
      <c r="B127">
        <f t="shared" si="2"/>
        <v>4.0840704496667311</v>
      </c>
      <c r="C127">
        <f t="shared" si="0"/>
        <v>0</v>
      </c>
      <c r="D127">
        <f t="shared" si="1"/>
        <v>0</v>
      </c>
    </row>
    <row r="128" spans="2:4" x14ac:dyDescent="0.3">
      <c r="B128">
        <f t="shared" si="2"/>
        <v>4.2411500823462207</v>
      </c>
      <c r="C128">
        <f t="shared" si="0"/>
        <v>0</v>
      </c>
      <c r="D128">
        <f t="shared" si="1"/>
        <v>0</v>
      </c>
    </row>
    <row r="129" spans="2:4" x14ac:dyDescent="0.3">
      <c r="B129">
        <f t="shared" si="2"/>
        <v>4.3982297150257104</v>
      </c>
      <c r="C129">
        <f t="shared" si="0"/>
        <v>0</v>
      </c>
      <c r="D129">
        <f t="shared" si="1"/>
        <v>0</v>
      </c>
    </row>
    <row r="130" spans="2:4" x14ac:dyDescent="0.3">
      <c r="B130">
        <f t="shared" si="2"/>
        <v>4.5553093477052</v>
      </c>
      <c r="C130">
        <f t="shared" si="0"/>
        <v>0</v>
      </c>
      <c r="D130">
        <f t="shared" si="1"/>
        <v>0</v>
      </c>
    </row>
    <row r="131" spans="2:4" x14ac:dyDescent="0.3">
      <c r="B131">
        <f>B130+PI()/20</f>
        <v>4.7123889803846897</v>
      </c>
      <c r="C131">
        <f t="shared" si="0"/>
        <v>0</v>
      </c>
      <c r="D131">
        <f t="shared" si="1"/>
        <v>0</v>
      </c>
    </row>
    <row r="132" spans="2:4" x14ac:dyDescent="0.3">
      <c r="B132">
        <f t="shared" si="2"/>
        <v>4.8694686130641793</v>
      </c>
      <c r="C132">
        <f t="shared" si="0"/>
        <v>0</v>
      </c>
      <c r="D132">
        <f t="shared" si="1"/>
        <v>0</v>
      </c>
    </row>
    <row r="133" spans="2:4" x14ac:dyDescent="0.3">
      <c r="B133">
        <f t="shared" si="2"/>
        <v>5.026548245743669</v>
      </c>
      <c r="C133">
        <f t="shared" si="0"/>
        <v>0</v>
      </c>
      <c r="D133">
        <f t="shared" si="1"/>
        <v>0</v>
      </c>
    </row>
    <row r="134" spans="2:4" x14ac:dyDescent="0.3">
      <c r="B134">
        <f t="shared" si="2"/>
        <v>5.1836278784231586</v>
      </c>
      <c r="C134">
        <f t="shared" si="0"/>
        <v>0</v>
      </c>
      <c r="D134">
        <f t="shared" si="1"/>
        <v>0</v>
      </c>
    </row>
    <row r="135" spans="2:4" x14ac:dyDescent="0.3">
      <c r="B135">
        <f t="shared" si="2"/>
        <v>5.3407075111026483</v>
      </c>
      <c r="C135">
        <f t="shared" si="0"/>
        <v>0</v>
      </c>
      <c r="D135">
        <f t="shared" si="1"/>
        <v>0</v>
      </c>
    </row>
    <row r="136" spans="2:4" x14ac:dyDescent="0.3">
      <c r="B136">
        <f t="shared" si="2"/>
        <v>5.497787143782138</v>
      </c>
      <c r="C136">
        <f t="shared" si="0"/>
        <v>0</v>
      </c>
      <c r="D136">
        <f t="shared" si="1"/>
        <v>0</v>
      </c>
    </row>
    <row r="137" spans="2:4" x14ac:dyDescent="0.3">
      <c r="B137">
        <f t="shared" si="2"/>
        <v>5.6548667764616276</v>
      </c>
      <c r="C137">
        <f t="shared" si="0"/>
        <v>0</v>
      </c>
      <c r="D137">
        <f t="shared" si="1"/>
        <v>0</v>
      </c>
    </row>
    <row r="138" spans="2:4" x14ac:dyDescent="0.3">
      <c r="B138">
        <f t="shared" si="2"/>
        <v>5.8119464091411173</v>
      </c>
      <c r="C138">
        <f t="shared" si="0"/>
        <v>0</v>
      </c>
      <c r="D138">
        <f t="shared" si="1"/>
        <v>0</v>
      </c>
    </row>
    <row r="139" spans="2:4" x14ac:dyDescent="0.3">
      <c r="B139">
        <f t="shared" si="2"/>
        <v>5.9690260418206069</v>
      </c>
      <c r="C139">
        <f t="shared" si="0"/>
        <v>0</v>
      </c>
      <c r="D139">
        <f t="shared" si="1"/>
        <v>0</v>
      </c>
    </row>
    <row r="140" spans="2:4" x14ac:dyDescent="0.3">
      <c r="B140">
        <f t="shared" si="2"/>
        <v>6.1261056745000966</v>
      </c>
      <c r="C140">
        <f t="shared" si="0"/>
        <v>0</v>
      </c>
      <c r="D140">
        <f t="shared" si="1"/>
        <v>0</v>
      </c>
    </row>
    <row r="141" spans="2:4" x14ac:dyDescent="0.3">
      <c r="B141">
        <f>B140+PI()/20</f>
        <v>6.2831853071795862</v>
      </c>
      <c r="C141">
        <f t="shared" si="0"/>
        <v>0</v>
      </c>
      <c r="D141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702B-0401-4ECE-B14E-02CFF4976202}">
  <dimension ref="B3:U141"/>
  <sheetViews>
    <sheetView zoomScale="115" zoomScaleNormal="115" workbookViewId="0">
      <selection activeCell="L26" sqref="L26"/>
    </sheetView>
  </sheetViews>
  <sheetFormatPr defaultRowHeight="14.4" x14ac:dyDescent="0.3"/>
  <sheetData>
    <row r="3" spans="3:8" x14ac:dyDescent="0.3">
      <c r="F3">
        <v>1</v>
      </c>
    </row>
    <row r="4" spans="3:8" x14ac:dyDescent="0.3">
      <c r="C4" t="s">
        <v>0</v>
      </c>
      <c r="D4">
        <v>20</v>
      </c>
    </row>
    <row r="5" spans="3:8" x14ac:dyDescent="0.3">
      <c r="C5" t="s">
        <v>1</v>
      </c>
      <c r="D5">
        <f>RADIANS(45)</f>
        <v>0.78539816339744828</v>
      </c>
      <c r="F5" t="s">
        <v>29</v>
      </c>
    </row>
    <row r="6" spans="3:8" x14ac:dyDescent="0.3">
      <c r="C6" t="s">
        <v>2</v>
      </c>
      <c r="D6">
        <f>h/TAN(alfa)</f>
        <v>20.000000000000004</v>
      </c>
      <c r="F6">
        <f>IF(F3=1,0,IF(F6&lt;68,F6+1,0))</f>
        <v>0</v>
      </c>
    </row>
    <row r="8" spans="3:8" x14ac:dyDescent="0.3">
      <c r="G8">
        <v>0</v>
      </c>
      <c r="H8">
        <f>l</f>
        <v>20.000000000000004</v>
      </c>
    </row>
    <row r="9" spans="3:8" x14ac:dyDescent="0.3">
      <c r="C9" t="s">
        <v>8</v>
      </c>
      <c r="D9">
        <v>9.81</v>
      </c>
      <c r="G9">
        <f>h</f>
        <v>20</v>
      </c>
      <c r="H9">
        <v>0</v>
      </c>
    </row>
    <row r="10" spans="3:8" x14ac:dyDescent="0.3">
      <c r="C10" t="s">
        <v>3</v>
      </c>
      <c r="D10">
        <v>1</v>
      </c>
    </row>
    <row r="11" spans="3:8" x14ac:dyDescent="0.3">
      <c r="C11" t="s">
        <v>4</v>
      </c>
      <c r="D11">
        <v>5</v>
      </c>
      <c r="F11" t="str">
        <f>ADDRESS(26+dr,10)</f>
        <v>$J$26</v>
      </c>
      <c r="G11" t="str">
        <f>ADDRESS(26+dr,11)</f>
        <v>$K$26</v>
      </c>
    </row>
    <row r="12" spans="3:8" x14ac:dyDescent="0.3">
      <c r="C12" t="s">
        <v>5</v>
      </c>
      <c r="D12">
        <v>0.05</v>
      </c>
      <c r="F12" t="str">
        <f>ADDRESS(26+dr,16)</f>
        <v>$P$26</v>
      </c>
      <c r="G12" t="str">
        <f>ADDRESS(26+dr,17)</f>
        <v>$Q$26</v>
      </c>
    </row>
    <row r="14" spans="3:8" x14ac:dyDescent="0.3">
      <c r="C14" t="s">
        <v>6</v>
      </c>
      <c r="D14">
        <f>2/3*m*_r^2</f>
        <v>16.666666666666664</v>
      </c>
      <c r="F14" t="s">
        <v>18</v>
      </c>
      <c r="G14" t="s">
        <v>19</v>
      </c>
    </row>
    <row r="15" spans="3:8" x14ac:dyDescent="0.3">
      <c r="C15" t="s">
        <v>7</v>
      </c>
      <c r="D15">
        <f>g*SIN(alfa)/(1+I/(m*_r^2))</f>
        <v>4.1620305140640186</v>
      </c>
      <c r="F15">
        <f ca="1">INDIRECT(F11)</f>
        <v>3.5355339059327373</v>
      </c>
      <c r="G15">
        <f ca="1">INDIRECT(G11)</f>
        <v>23.535533905932738</v>
      </c>
    </row>
    <row r="16" spans="3:8" x14ac:dyDescent="0.3">
      <c r="C16" t="s">
        <v>22</v>
      </c>
      <c r="D16">
        <f>a/_r</f>
        <v>0.83240610281280369</v>
      </c>
      <c r="F16">
        <f ca="1">INDIRECT(F12)</f>
        <v>3.5355339059327378</v>
      </c>
      <c r="G16">
        <f ca="1">INDIRECT(G12)</f>
        <v>28.535533905932738</v>
      </c>
    </row>
    <row r="25" spans="4:21" x14ac:dyDescent="0.3">
      <c r="D25" t="s">
        <v>9</v>
      </c>
      <c r="E25" t="s">
        <v>10</v>
      </c>
      <c r="F25" t="s">
        <v>11</v>
      </c>
      <c r="G25" t="s">
        <v>12</v>
      </c>
      <c r="H25" t="s">
        <v>13</v>
      </c>
      <c r="I25" t="s">
        <v>14</v>
      </c>
      <c r="J25" t="s">
        <v>15</v>
      </c>
      <c r="K25" t="s">
        <v>25</v>
      </c>
      <c r="L25" t="s">
        <v>20</v>
      </c>
      <c r="M25" t="s">
        <v>21</v>
      </c>
      <c r="N25" t="s">
        <v>23</v>
      </c>
      <c r="O25" t="s">
        <v>24</v>
      </c>
      <c r="P25" t="s">
        <v>16</v>
      </c>
      <c r="Q25" t="s">
        <v>17</v>
      </c>
      <c r="R25" t="s">
        <v>9</v>
      </c>
      <c r="S25" t="s">
        <v>26</v>
      </c>
      <c r="T25" t="s">
        <v>27</v>
      </c>
      <c r="U25" t="s">
        <v>28</v>
      </c>
    </row>
    <row r="26" spans="4:21" x14ac:dyDescent="0.3">
      <c r="D26">
        <v>0</v>
      </c>
      <c r="E26">
        <v>0</v>
      </c>
      <c r="F26">
        <f t="shared" ref="F26:F57" si="0">_r</f>
        <v>5</v>
      </c>
      <c r="G26">
        <v>0</v>
      </c>
      <c r="H26">
        <f t="shared" ref="H26:H57" si="1">G26*dt</f>
        <v>0</v>
      </c>
      <c r="I26">
        <f t="shared" ref="I26:I57" si="2">a*dt</f>
        <v>0.20810152570320095</v>
      </c>
      <c r="J26">
        <f t="shared" ref="J26:J57" si="3">E26*COS(-alfa)-F26*SIN(-alfa)</f>
        <v>3.5355339059327373</v>
      </c>
      <c r="K26">
        <f t="shared" ref="K26:K57" si="4">E26*SIN(-alfa)+F26*COS(-alfa)+h</f>
        <v>23.535533905932738</v>
      </c>
      <c r="L26">
        <f>PI()/2</f>
        <v>1.5707963267948966</v>
      </c>
      <c r="M26">
        <v>0</v>
      </c>
      <c r="N26">
        <f t="shared" ref="N26:N57" si="5">M26*dt</f>
        <v>0</v>
      </c>
      <c r="O26">
        <f t="shared" ref="O26:O57" si="6">-eps*dt</f>
        <v>-4.162030514064019E-2</v>
      </c>
      <c r="P26">
        <f t="shared" ref="P26:P57" si="7">_r*COS(L26)+J26</f>
        <v>3.5355339059327378</v>
      </c>
      <c r="Q26">
        <f t="shared" ref="Q26:Q57" si="8">_r*SIN(L26)+K26</f>
        <v>28.535533905932738</v>
      </c>
      <c r="R26">
        <f>D26</f>
        <v>0</v>
      </c>
      <c r="S26">
        <f t="shared" ref="S26:S57" si="9">m*g*K26</f>
        <v>230.88358761720016</v>
      </c>
      <c r="T26">
        <f t="shared" ref="T26:T57" si="10">m*G26^2/2+I*M26^2/2</f>
        <v>0</v>
      </c>
      <c r="U26">
        <f>S26+T26</f>
        <v>230.88358761720016</v>
      </c>
    </row>
    <row r="27" spans="4:21" x14ac:dyDescent="0.3">
      <c r="D27">
        <f t="shared" ref="D27:D58" si="11">D26+dt</f>
        <v>0.05</v>
      </c>
      <c r="E27">
        <f>E26+H26</f>
        <v>0</v>
      </c>
      <c r="F27">
        <f t="shared" si="0"/>
        <v>5</v>
      </c>
      <c r="G27">
        <f>G26+I26</f>
        <v>0.20810152570320095</v>
      </c>
      <c r="H27">
        <f t="shared" si="1"/>
        <v>1.0405076285160048E-2</v>
      </c>
      <c r="I27">
        <f t="shared" si="2"/>
        <v>0.20810152570320095</v>
      </c>
      <c r="J27">
        <f t="shared" si="3"/>
        <v>3.5355339059327373</v>
      </c>
      <c r="K27">
        <f t="shared" si="4"/>
        <v>23.535533905932738</v>
      </c>
      <c r="L27">
        <f>L26+N26</f>
        <v>1.5707963267948966</v>
      </c>
      <c r="M27">
        <f>M26+O26</f>
        <v>-4.162030514064019E-2</v>
      </c>
      <c r="N27">
        <f t="shared" si="5"/>
        <v>-2.0810152570320097E-3</v>
      </c>
      <c r="O27">
        <f t="shared" si="6"/>
        <v>-4.162030514064019E-2</v>
      </c>
      <c r="P27">
        <f t="shared" si="7"/>
        <v>3.5355339059327378</v>
      </c>
      <c r="Q27">
        <f t="shared" si="8"/>
        <v>28.535533905932738</v>
      </c>
      <c r="R27">
        <f t="shared" ref="R27:R90" si="12">D27</f>
        <v>0.05</v>
      </c>
      <c r="S27">
        <f t="shared" si="9"/>
        <v>230.88358761720016</v>
      </c>
      <c r="T27">
        <f t="shared" si="10"/>
        <v>3.6088537500000004E-2</v>
      </c>
      <c r="U27">
        <f t="shared" ref="U27:U90" si="13">S27+T27</f>
        <v>230.91967615470017</v>
      </c>
    </row>
    <row r="28" spans="4:21" x14ac:dyDescent="0.3">
      <c r="D28">
        <f t="shared" si="11"/>
        <v>0.1</v>
      </c>
      <c r="E28">
        <f t="shared" ref="E28:E37" si="14">E27+H27</f>
        <v>1.0405076285160048E-2</v>
      </c>
      <c r="F28">
        <f t="shared" si="0"/>
        <v>5</v>
      </c>
      <c r="G28">
        <f t="shared" ref="G28:G37" si="15">G27+I27</f>
        <v>0.4162030514064019</v>
      </c>
      <c r="H28">
        <f t="shared" si="1"/>
        <v>2.0810152570320095E-2</v>
      </c>
      <c r="I28">
        <f t="shared" si="2"/>
        <v>0.20810152570320095</v>
      </c>
      <c r="J28">
        <f t="shared" si="3"/>
        <v>3.5428914059327372</v>
      </c>
      <c r="K28">
        <f t="shared" si="4"/>
        <v>23.528176405932737</v>
      </c>
      <c r="L28">
        <f t="shared" ref="L28:L91" si="16">L27+N27</f>
        <v>1.5687153115378645</v>
      </c>
      <c r="M28">
        <f t="shared" ref="M28:M91" si="17">M27+O27</f>
        <v>-8.3240610281280381E-2</v>
      </c>
      <c r="N28">
        <f t="shared" si="5"/>
        <v>-4.1620305140640194E-3</v>
      </c>
      <c r="O28">
        <f t="shared" si="6"/>
        <v>-4.162030514064019E-2</v>
      </c>
      <c r="P28">
        <f t="shared" si="7"/>
        <v>3.5532964747078197</v>
      </c>
      <c r="Q28">
        <f t="shared" si="8"/>
        <v>28.528165579375393</v>
      </c>
      <c r="R28">
        <f t="shared" si="12"/>
        <v>0.1</v>
      </c>
      <c r="S28">
        <f t="shared" si="9"/>
        <v>230.81141054220015</v>
      </c>
      <c r="T28">
        <f t="shared" si="10"/>
        <v>0.14435415000000001</v>
      </c>
      <c r="U28">
        <f t="shared" si="13"/>
        <v>230.95576469220015</v>
      </c>
    </row>
    <row r="29" spans="4:21" x14ac:dyDescent="0.3">
      <c r="D29">
        <f t="shared" si="11"/>
        <v>0.15000000000000002</v>
      </c>
      <c r="E29">
        <f t="shared" si="14"/>
        <v>3.1215228855480143E-2</v>
      </c>
      <c r="F29">
        <f t="shared" si="0"/>
        <v>5</v>
      </c>
      <c r="G29">
        <f t="shared" si="15"/>
        <v>0.62430457710960285</v>
      </c>
      <c r="H29">
        <f t="shared" si="1"/>
        <v>3.1215228855480143E-2</v>
      </c>
      <c r="I29">
        <f t="shared" si="2"/>
        <v>0.20810152570320095</v>
      </c>
      <c r="J29">
        <f t="shared" si="3"/>
        <v>3.5576064059327375</v>
      </c>
      <c r="K29">
        <f t="shared" si="4"/>
        <v>23.513461405932738</v>
      </c>
      <c r="L29">
        <f t="shared" si="16"/>
        <v>1.5645532810238005</v>
      </c>
      <c r="M29">
        <f t="shared" si="17"/>
        <v>-0.12486091542192057</v>
      </c>
      <c r="N29">
        <f t="shared" si="5"/>
        <v>-6.2430457710960291E-3</v>
      </c>
      <c r="O29">
        <f t="shared" si="6"/>
        <v>-4.162030514064019E-2</v>
      </c>
      <c r="P29">
        <f t="shared" si="7"/>
        <v>3.5888214320164606</v>
      </c>
      <c r="Q29">
        <f t="shared" si="8"/>
        <v>28.513363967197968</v>
      </c>
      <c r="R29">
        <f t="shared" si="12"/>
        <v>0.15000000000000002</v>
      </c>
      <c r="S29">
        <f t="shared" si="9"/>
        <v>230.66705639220018</v>
      </c>
      <c r="T29">
        <f t="shared" si="10"/>
        <v>0.32479683750000005</v>
      </c>
      <c r="U29">
        <f t="shared" si="13"/>
        <v>230.99185322970018</v>
      </c>
    </row>
    <row r="30" spans="4:21" x14ac:dyDescent="0.3">
      <c r="D30">
        <f t="shared" si="11"/>
        <v>0.2</v>
      </c>
      <c r="E30">
        <f t="shared" si="14"/>
        <v>6.2430457710960285E-2</v>
      </c>
      <c r="F30">
        <f t="shared" si="0"/>
        <v>5</v>
      </c>
      <c r="G30">
        <f t="shared" si="15"/>
        <v>0.83240610281280381</v>
      </c>
      <c r="H30">
        <f t="shared" si="1"/>
        <v>4.162030514064019E-2</v>
      </c>
      <c r="I30">
        <f t="shared" si="2"/>
        <v>0.20810152570320095</v>
      </c>
      <c r="J30">
        <f t="shared" si="3"/>
        <v>3.5796789059327372</v>
      </c>
      <c r="K30">
        <f t="shared" si="4"/>
        <v>23.491388905932737</v>
      </c>
      <c r="L30">
        <f t="shared" si="16"/>
        <v>1.5583102352527045</v>
      </c>
      <c r="M30">
        <f t="shared" si="17"/>
        <v>-0.16648122056256076</v>
      </c>
      <c r="N30">
        <f t="shared" si="5"/>
        <v>-8.3240610281280387E-3</v>
      </c>
      <c r="O30">
        <f t="shared" si="6"/>
        <v>-4.162030514064019E-2</v>
      </c>
      <c r="P30">
        <f t="shared" si="7"/>
        <v>3.6421077414791245</v>
      </c>
      <c r="Q30">
        <f t="shared" si="8"/>
        <v>28.490999154791375</v>
      </c>
      <c r="R30">
        <f t="shared" si="12"/>
        <v>0.2</v>
      </c>
      <c r="S30">
        <f t="shared" si="9"/>
        <v>230.45052516720017</v>
      </c>
      <c r="T30">
        <f t="shared" si="10"/>
        <v>0.57741660000000006</v>
      </c>
      <c r="U30">
        <f t="shared" si="13"/>
        <v>231.02794176720016</v>
      </c>
    </row>
    <row r="31" spans="4:21" x14ac:dyDescent="0.3">
      <c r="D31">
        <f t="shared" si="11"/>
        <v>0.25</v>
      </c>
      <c r="E31">
        <f t="shared" si="14"/>
        <v>0.10405076285160048</v>
      </c>
      <c r="F31">
        <f t="shared" si="0"/>
        <v>5</v>
      </c>
      <c r="G31">
        <f t="shared" si="15"/>
        <v>1.0405076285160049</v>
      </c>
      <c r="H31">
        <f t="shared" si="1"/>
        <v>5.2025381425800245E-2</v>
      </c>
      <c r="I31">
        <f t="shared" si="2"/>
        <v>0.20810152570320095</v>
      </c>
      <c r="J31">
        <f t="shared" si="3"/>
        <v>3.6091089059327373</v>
      </c>
      <c r="K31">
        <f t="shared" si="4"/>
        <v>23.46195890593274</v>
      </c>
      <c r="L31">
        <f t="shared" si="16"/>
        <v>1.5499861742245764</v>
      </c>
      <c r="M31">
        <f t="shared" si="17"/>
        <v>-0.20810152570320095</v>
      </c>
      <c r="N31">
        <f t="shared" si="5"/>
        <v>-1.0405076285160048E-2</v>
      </c>
      <c r="O31">
        <f t="shared" si="6"/>
        <v>-4.162030514064019E-2</v>
      </c>
      <c r="P31">
        <f t="shared" si="7"/>
        <v>3.7131521588672394</v>
      </c>
      <c r="Q31">
        <f t="shared" si="8"/>
        <v>28.460876288878652</v>
      </c>
      <c r="R31">
        <f t="shared" si="12"/>
        <v>0.25</v>
      </c>
      <c r="S31">
        <f t="shared" si="9"/>
        <v>230.16181686720017</v>
      </c>
      <c r="T31">
        <f t="shared" si="10"/>
        <v>0.90221343750000016</v>
      </c>
      <c r="U31">
        <f t="shared" si="13"/>
        <v>231.06403030470017</v>
      </c>
    </row>
    <row r="32" spans="4:21" x14ac:dyDescent="0.3">
      <c r="D32">
        <f t="shared" si="11"/>
        <v>0.3</v>
      </c>
      <c r="E32">
        <f t="shared" si="14"/>
        <v>0.15607614427740071</v>
      </c>
      <c r="F32">
        <f t="shared" si="0"/>
        <v>5</v>
      </c>
      <c r="G32">
        <f t="shared" si="15"/>
        <v>1.2486091542192059</v>
      </c>
      <c r="H32">
        <f t="shared" si="1"/>
        <v>6.2430457710960299E-2</v>
      </c>
      <c r="I32">
        <f t="shared" si="2"/>
        <v>0.20810152570320095</v>
      </c>
      <c r="J32">
        <f t="shared" si="3"/>
        <v>3.6458964059327372</v>
      </c>
      <c r="K32">
        <f t="shared" si="4"/>
        <v>23.425171405932737</v>
      </c>
      <c r="L32">
        <f t="shared" si="16"/>
        <v>1.5395810979394164</v>
      </c>
      <c r="M32">
        <f t="shared" si="17"/>
        <v>-0.24972183084384114</v>
      </c>
      <c r="N32">
        <f t="shared" si="5"/>
        <v>-1.2486091542192058E-2</v>
      </c>
      <c r="O32">
        <f t="shared" si="6"/>
        <v>-4.162030514064019E-2</v>
      </c>
      <c r="P32">
        <f t="shared" si="7"/>
        <v>3.8019472049259444</v>
      </c>
      <c r="Q32">
        <f t="shared" si="8"/>
        <v>28.422735627444411</v>
      </c>
      <c r="R32">
        <f t="shared" si="12"/>
        <v>0.3</v>
      </c>
      <c r="S32">
        <f t="shared" si="9"/>
        <v>229.80093149220016</v>
      </c>
      <c r="T32">
        <f t="shared" si="10"/>
        <v>1.2991873500000004</v>
      </c>
      <c r="U32">
        <f t="shared" si="13"/>
        <v>231.10011884220017</v>
      </c>
    </row>
    <row r="33" spans="4:21" x14ac:dyDescent="0.3">
      <c r="D33">
        <f t="shared" si="11"/>
        <v>0.35</v>
      </c>
      <c r="E33">
        <f t="shared" si="14"/>
        <v>0.21850660198836103</v>
      </c>
      <c r="F33">
        <f t="shared" si="0"/>
        <v>5</v>
      </c>
      <c r="G33">
        <f t="shared" si="15"/>
        <v>1.456710679922407</v>
      </c>
      <c r="H33">
        <f t="shared" si="1"/>
        <v>7.2835533996120347E-2</v>
      </c>
      <c r="I33">
        <f t="shared" si="2"/>
        <v>0.20810152570320095</v>
      </c>
      <c r="J33">
        <f t="shared" si="3"/>
        <v>3.6900414059327376</v>
      </c>
      <c r="K33">
        <f t="shared" si="4"/>
        <v>23.381026405932737</v>
      </c>
      <c r="L33">
        <f t="shared" si="16"/>
        <v>1.5270950063972244</v>
      </c>
      <c r="M33">
        <f t="shared" si="17"/>
        <v>-0.29134213598448133</v>
      </c>
      <c r="N33">
        <f t="shared" si="5"/>
        <v>-1.4567106799224067E-2</v>
      </c>
      <c r="O33">
        <f t="shared" si="6"/>
        <v>-4.162030514064019E-2</v>
      </c>
      <c r="P33">
        <f t="shared" si="7"/>
        <v>3.9084784637139931</v>
      </c>
      <c r="Q33">
        <f t="shared" si="8"/>
        <v>28.376252652239089</v>
      </c>
      <c r="R33">
        <f t="shared" si="12"/>
        <v>0.35</v>
      </c>
      <c r="S33">
        <f t="shared" si="9"/>
        <v>229.36786904220017</v>
      </c>
      <c r="T33">
        <f t="shared" si="10"/>
        <v>1.7683383375000006</v>
      </c>
      <c r="U33">
        <f t="shared" si="13"/>
        <v>231.13620737970018</v>
      </c>
    </row>
    <row r="34" spans="4:21" x14ac:dyDescent="0.3">
      <c r="D34">
        <f t="shared" si="11"/>
        <v>0.39999999999999997</v>
      </c>
      <c r="E34">
        <f t="shared" si="14"/>
        <v>0.29134213598448139</v>
      </c>
      <c r="F34">
        <f t="shared" si="0"/>
        <v>5</v>
      </c>
      <c r="G34">
        <f t="shared" si="15"/>
        <v>1.6648122056256081</v>
      </c>
      <c r="H34">
        <f t="shared" si="1"/>
        <v>8.3240610281280408E-2</v>
      </c>
      <c r="I34">
        <f t="shared" si="2"/>
        <v>0.20810152570320095</v>
      </c>
      <c r="J34">
        <f t="shared" si="3"/>
        <v>3.7415439059327373</v>
      </c>
      <c r="K34">
        <f t="shared" si="4"/>
        <v>23.329523905932739</v>
      </c>
      <c r="L34">
        <f t="shared" si="16"/>
        <v>1.5125278995980003</v>
      </c>
      <c r="M34">
        <f t="shared" si="17"/>
        <v>-0.33296244112512152</v>
      </c>
      <c r="N34">
        <f t="shared" si="5"/>
        <v>-1.6648122056256077E-2</v>
      </c>
      <c r="O34">
        <f t="shared" si="6"/>
        <v>-4.162030514064019E-2</v>
      </c>
      <c r="P34">
        <f t="shared" si="7"/>
        <v>4.0327212086320001</v>
      </c>
      <c r="Q34">
        <f t="shared" si="8"/>
        <v>28.321038283192689</v>
      </c>
      <c r="R34">
        <f t="shared" si="12"/>
        <v>0.39999999999999997</v>
      </c>
      <c r="S34">
        <f t="shared" si="9"/>
        <v>228.86262951720019</v>
      </c>
      <c r="T34">
        <f t="shared" si="10"/>
        <v>2.3096664000000011</v>
      </c>
      <c r="U34">
        <f t="shared" si="13"/>
        <v>231.17229591720019</v>
      </c>
    </row>
    <row r="35" spans="4:21" x14ac:dyDescent="0.3">
      <c r="D35">
        <f t="shared" si="11"/>
        <v>0.44999999999999996</v>
      </c>
      <c r="E35">
        <f t="shared" si="14"/>
        <v>0.37458274626576182</v>
      </c>
      <c r="F35">
        <f t="shared" si="0"/>
        <v>5</v>
      </c>
      <c r="G35">
        <f t="shared" si="15"/>
        <v>1.8729137313288091</v>
      </c>
      <c r="H35">
        <f t="shared" si="1"/>
        <v>9.3645686566440456E-2</v>
      </c>
      <c r="I35">
        <f t="shared" si="2"/>
        <v>0.20810152570320095</v>
      </c>
      <c r="J35">
        <f t="shared" si="3"/>
        <v>3.8004039059327375</v>
      </c>
      <c r="K35">
        <f t="shared" si="4"/>
        <v>23.270663905932736</v>
      </c>
      <c r="L35">
        <f t="shared" si="16"/>
        <v>1.4958797775417443</v>
      </c>
      <c r="M35">
        <f t="shared" si="17"/>
        <v>-0.37458274626576171</v>
      </c>
      <c r="N35">
        <f t="shared" si="5"/>
        <v>-1.8729137313288086E-2</v>
      </c>
      <c r="O35">
        <f t="shared" si="6"/>
        <v>-4.162030514064019E-2</v>
      </c>
      <c r="P35">
        <f t="shared" si="7"/>
        <v>4.1746363602343024</v>
      </c>
      <c r="Q35">
        <f t="shared" si="8"/>
        <v>28.256639243832776</v>
      </c>
      <c r="R35">
        <f t="shared" si="12"/>
        <v>0.44999999999999996</v>
      </c>
      <c r="S35">
        <f t="shared" si="9"/>
        <v>228.28521291720014</v>
      </c>
      <c r="T35">
        <f t="shared" si="10"/>
        <v>2.9231715375000014</v>
      </c>
      <c r="U35">
        <f t="shared" si="13"/>
        <v>231.20838445470014</v>
      </c>
    </row>
    <row r="36" spans="4:21" x14ac:dyDescent="0.3">
      <c r="D36">
        <f t="shared" si="11"/>
        <v>0.49999999999999994</v>
      </c>
      <c r="E36">
        <f t="shared" si="14"/>
        <v>0.46822843283220228</v>
      </c>
      <c r="F36">
        <f t="shared" si="0"/>
        <v>5</v>
      </c>
      <c r="G36">
        <f t="shared" si="15"/>
        <v>2.0810152570320102</v>
      </c>
      <c r="H36">
        <f t="shared" si="1"/>
        <v>0.10405076285160052</v>
      </c>
      <c r="I36">
        <f t="shared" si="2"/>
        <v>0.20810152570320095</v>
      </c>
      <c r="J36">
        <f t="shared" si="3"/>
        <v>3.8666214059327375</v>
      </c>
      <c r="K36">
        <f t="shared" si="4"/>
        <v>23.204446405932739</v>
      </c>
      <c r="L36">
        <f t="shared" si="16"/>
        <v>1.4771506402284562</v>
      </c>
      <c r="M36">
        <f t="shared" si="17"/>
        <v>-0.4162030514064019</v>
      </c>
      <c r="N36">
        <f t="shared" si="5"/>
        <v>-2.0810152570320095E-2</v>
      </c>
      <c r="O36">
        <f t="shared" si="6"/>
        <v>-4.162030514064019E-2</v>
      </c>
      <c r="P36">
        <f t="shared" si="7"/>
        <v>4.3341657827618443</v>
      </c>
      <c r="Q36">
        <f t="shared" si="8"/>
        <v>28.182538636465985</v>
      </c>
      <c r="R36">
        <f t="shared" si="12"/>
        <v>0.49999999999999994</v>
      </c>
      <c r="S36">
        <f t="shared" si="9"/>
        <v>227.63561924220019</v>
      </c>
      <c r="T36">
        <f t="shared" si="10"/>
        <v>3.6088537500000015</v>
      </c>
      <c r="U36">
        <f t="shared" si="13"/>
        <v>231.2444729922002</v>
      </c>
    </row>
    <row r="37" spans="4:21" x14ac:dyDescent="0.3">
      <c r="D37">
        <f t="shared" si="11"/>
        <v>0.54999999999999993</v>
      </c>
      <c r="E37">
        <f t="shared" si="14"/>
        <v>0.57227919568380281</v>
      </c>
      <c r="F37">
        <f t="shared" si="0"/>
        <v>5</v>
      </c>
      <c r="G37">
        <f t="shared" si="15"/>
        <v>2.2891167827352112</v>
      </c>
      <c r="H37">
        <f t="shared" si="1"/>
        <v>0.11445583913676056</v>
      </c>
      <c r="I37">
        <f t="shared" si="2"/>
        <v>0.20810152570320095</v>
      </c>
      <c r="J37">
        <f t="shared" si="3"/>
        <v>3.9401964059327375</v>
      </c>
      <c r="K37">
        <f t="shared" si="4"/>
        <v>23.130871405932737</v>
      </c>
      <c r="L37">
        <f t="shared" si="16"/>
        <v>1.4563404876581361</v>
      </c>
      <c r="M37">
        <f t="shared" si="17"/>
        <v>-0.45782335654704209</v>
      </c>
      <c r="N37">
        <f t="shared" si="5"/>
        <v>-2.2891167827352107E-2</v>
      </c>
      <c r="O37">
        <f t="shared" si="6"/>
        <v>-4.162030514064019E-2</v>
      </c>
      <c r="P37">
        <f t="shared" si="7"/>
        <v>4.5112269302731942</v>
      </c>
      <c r="Q37">
        <f t="shared" si="8"/>
        <v>28.098156795385556</v>
      </c>
      <c r="R37">
        <f t="shared" si="12"/>
        <v>0.54999999999999993</v>
      </c>
      <c r="S37">
        <f t="shared" si="9"/>
        <v>226.91384849220017</v>
      </c>
      <c r="T37">
        <f t="shared" si="10"/>
        <v>4.3667130375000021</v>
      </c>
      <c r="U37">
        <f t="shared" si="13"/>
        <v>231.28056152970018</v>
      </c>
    </row>
    <row r="38" spans="4:21" x14ac:dyDescent="0.3">
      <c r="D38">
        <f t="shared" si="11"/>
        <v>0.6</v>
      </c>
      <c r="E38">
        <f t="shared" ref="E38:E51" si="18">E37+H37</f>
        <v>0.68673503482056342</v>
      </c>
      <c r="F38">
        <f t="shared" si="0"/>
        <v>5</v>
      </c>
      <c r="G38">
        <f t="shared" ref="G38:G51" si="19">G37+I37</f>
        <v>2.4972183084384123</v>
      </c>
      <c r="H38">
        <f t="shared" si="1"/>
        <v>0.12486091542192063</v>
      </c>
      <c r="I38">
        <f t="shared" si="2"/>
        <v>0.20810152570320095</v>
      </c>
      <c r="J38">
        <f t="shared" si="3"/>
        <v>4.0211289059327378</v>
      </c>
      <c r="K38">
        <f t="shared" si="4"/>
        <v>23.049938905932738</v>
      </c>
      <c r="L38">
        <f t="shared" si="16"/>
        <v>1.4334493198307841</v>
      </c>
      <c r="M38">
        <f t="shared" si="17"/>
        <v>-0.49944366168768228</v>
      </c>
      <c r="N38">
        <f t="shared" si="5"/>
        <v>-2.4972183084384116E-2</v>
      </c>
      <c r="O38">
        <f t="shared" si="6"/>
        <v>-4.162030514064019E-2</v>
      </c>
      <c r="P38">
        <f t="shared" si="7"/>
        <v>4.7057068584629596</v>
      </c>
      <c r="Q38">
        <f t="shared" si="8"/>
        <v>28.002852495620076</v>
      </c>
      <c r="R38">
        <f t="shared" si="12"/>
        <v>0.6</v>
      </c>
      <c r="S38">
        <f t="shared" si="9"/>
        <v>226.11990066720017</v>
      </c>
      <c r="T38">
        <f t="shared" si="10"/>
        <v>5.1967494000000034</v>
      </c>
      <c r="U38">
        <f t="shared" si="13"/>
        <v>231.31665006720019</v>
      </c>
    </row>
    <row r="39" spans="4:21" x14ac:dyDescent="0.3">
      <c r="D39">
        <f t="shared" si="11"/>
        <v>0.65</v>
      </c>
      <c r="E39">
        <f t="shared" si="18"/>
        <v>0.8115959502424841</v>
      </c>
      <c r="F39">
        <f t="shared" si="0"/>
        <v>5</v>
      </c>
      <c r="G39">
        <f t="shared" si="19"/>
        <v>2.7053198341416134</v>
      </c>
      <c r="H39">
        <f t="shared" si="1"/>
        <v>0.13526599170708067</v>
      </c>
      <c r="I39">
        <f t="shared" si="2"/>
        <v>0.20810152570320095</v>
      </c>
      <c r="J39">
        <f t="shared" si="3"/>
        <v>4.1094189059327375</v>
      </c>
      <c r="K39">
        <f t="shared" si="4"/>
        <v>22.961648905932737</v>
      </c>
      <c r="L39">
        <f t="shared" si="16"/>
        <v>1.4084771367464</v>
      </c>
      <c r="M39">
        <f t="shared" si="17"/>
        <v>-0.54106396682832247</v>
      </c>
      <c r="N39">
        <f t="shared" si="5"/>
        <v>-2.7053198341416125E-2</v>
      </c>
      <c r="O39">
        <f t="shared" si="6"/>
        <v>-4.162030514064019E-2</v>
      </c>
      <c r="P39">
        <f t="shared" si="7"/>
        <v>4.9174556249094854</v>
      </c>
      <c r="Q39">
        <f t="shared" si="8"/>
        <v>27.895924603619815</v>
      </c>
      <c r="R39">
        <f t="shared" si="12"/>
        <v>0.65</v>
      </c>
      <c r="S39">
        <f t="shared" si="9"/>
        <v>225.25377576720015</v>
      </c>
      <c r="T39">
        <f t="shared" si="10"/>
        <v>6.0989628375000029</v>
      </c>
      <c r="U39">
        <f t="shared" si="13"/>
        <v>231.35273860470016</v>
      </c>
    </row>
    <row r="40" spans="4:21" x14ac:dyDescent="0.3">
      <c r="D40">
        <f t="shared" si="11"/>
        <v>0.70000000000000007</v>
      </c>
      <c r="E40">
        <f t="shared" si="18"/>
        <v>0.94686194194956474</v>
      </c>
      <c r="F40">
        <f t="shared" si="0"/>
        <v>5</v>
      </c>
      <c r="G40">
        <f t="shared" si="19"/>
        <v>2.9134213598448144</v>
      </c>
      <c r="H40">
        <f t="shared" si="1"/>
        <v>0.14567106799224072</v>
      </c>
      <c r="I40">
        <f t="shared" si="2"/>
        <v>0.20810152570320095</v>
      </c>
      <c r="J40">
        <f t="shared" si="3"/>
        <v>4.2050664059327376</v>
      </c>
      <c r="K40">
        <f t="shared" si="4"/>
        <v>22.866001405932739</v>
      </c>
      <c r="L40">
        <f t="shared" si="16"/>
        <v>1.3814239384049838</v>
      </c>
      <c r="M40">
        <f t="shared" si="17"/>
        <v>-0.58268427196896266</v>
      </c>
      <c r="N40">
        <f t="shared" si="5"/>
        <v>-2.9134213598448134E-2</v>
      </c>
      <c r="O40">
        <f t="shared" si="6"/>
        <v>-4.162030514064019E-2</v>
      </c>
      <c r="P40">
        <f t="shared" si="7"/>
        <v>5.1462791087449133</v>
      </c>
      <c r="Q40">
        <f t="shared" si="8"/>
        <v>27.776614264636322</v>
      </c>
      <c r="R40">
        <f t="shared" si="12"/>
        <v>0.70000000000000007</v>
      </c>
      <c r="S40">
        <f t="shared" si="9"/>
        <v>224.31547379220018</v>
      </c>
      <c r="T40">
        <f t="shared" si="10"/>
        <v>7.0733533500000041</v>
      </c>
      <c r="U40">
        <f t="shared" si="13"/>
        <v>231.38882714220017</v>
      </c>
    </row>
    <row r="41" spans="4:21" x14ac:dyDescent="0.3">
      <c r="D41">
        <f t="shared" si="11"/>
        <v>0.75000000000000011</v>
      </c>
      <c r="E41">
        <f t="shared" si="18"/>
        <v>1.0925330099418056</v>
      </c>
      <c r="F41">
        <f t="shared" si="0"/>
        <v>5</v>
      </c>
      <c r="G41">
        <f t="shared" si="19"/>
        <v>3.1215228855480155</v>
      </c>
      <c r="H41">
        <f t="shared" si="1"/>
        <v>0.1560761442774008</v>
      </c>
      <c r="I41">
        <f t="shared" si="2"/>
        <v>0.20810152570320095</v>
      </c>
      <c r="J41">
        <f t="shared" si="3"/>
        <v>4.3080714059327381</v>
      </c>
      <c r="K41">
        <f t="shared" si="4"/>
        <v>22.762996405932739</v>
      </c>
      <c r="L41">
        <f t="shared" si="16"/>
        <v>1.3522897248065358</v>
      </c>
      <c r="M41">
        <f t="shared" si="17"/>
        <v>-0.62430457710960285</v>
      </c>
      <c r="N41">
        <f t="shared" si="5"/>
        <v>-3.1215228855480143E-2</v>
      </c>
      <c r="O41">
        <f t="shared" si="6"/>
        <v>-4.162030514064019E-2</v>
      </c>
      <c r="P41">
        <f t="shared" si="7"/>
        <v>5.3919312907341812</v>
      </c>
      <c r="Q41">
        <f t="shared" si="8"/>
        <v>27.64410772919901</v>
      </c>
      <c r="R41">
        <f t="shared" si="12"/>
        <v>0.75000000000000011</v>
      </c>
      <c r="S41">
        <f t="shared" si="9"/>
        <v>223.30499474220019</v>
      </c>
      <c r="T41">
        <f t="shared" si="10"/>
        <v>8.1199209375000052</v>
      </c>
      <c r="U41">
        <f t="shared" si="13"/>
        <v>231.42491567970021</v>
      </c>
    </row>
    <row r="42" spans="4:21" x14ac:dyDescent="0.3">
      <c r="D42">
        <f t="shared" si="11"/>
        <v>0.80000000000000016</v>
      </c>
      <c r="E42">
        <f t="shared" si="18"/>
        <v>1.2486091542192064</v>
      </c>
      <c r="F42">
        <f t="shared" si="0"/>
        <v>5</v>
      </c>
      <c r="G42">
        <f t="shared" si="19"/>
        <v>3.3296244112512166</v>
      </c>
      <c r="H42">
        <f t="shared" si="1"/>
        <v>0.16648122056256084</v>
      </c>
      <c r="I42">
        <f t="shared" si="2"/>
        <v>0.20810152570320095</v>
      </c>
      <c r="J42">
        <f t="shared" si="3"/>
        <v>4.418433905932738</v>
      </c>
      <c r="K42">
        <f t="shared" si="4"/>
        <v>22.652633905932738</v>
      </c>
      <c r="L42">
        <f t="shared" si="16"/>
        <v>1.3210744959510556</v>
      </c>
      <c r="M42">
        <f t="shared" si="17"/>
        <v>-0.66592488225024304</v>
      </c>
      <c r="N42">
        <f t="shared" si="5"/>
        <v>-3.3296244112512155E-2</v>
      </c>
      <c r="O42">
        <f t="shared" si="6"/>
        <v>-4.162030514064019E-2</v>
      </c>
      <c r="P42">
        <f t="shared" si="7"/>
        <v>5.654106046609928</v>
      </c>
      <c r="Q42">
        <f t="shared" si="8"/>
        <v>27.497539927802951</v>
      </c>
      <c r="R42">
        <f t="shared" si="12"/>
        <v>0.80000000000000016</v>
      </c>
      <c r="S42">
        <f t="shared" si="9"/>
        <v>222.22233861720017</v>
      </c>
      <c r="T42">
        <f t="shared" si="10"/>
        <v>9.2386656000000045</v>
      </c>
      <c r="U42">
        <f t="shared" si="13"/>
        <v>231.46100421720018</v>
      </c>
    </row>
    <row r="43" spans="4:21" x14ac:dyDescent="0.3">
      <c r="D43">
        <f t="shared" si="11"/>
        <v>0.8500000000000002</v>
      </c>
      <c r="E43">
        <f t="shared" si="18"/>
        <v>1.4150903747817671</v>
      </c>
      <c r="F43">
        <f t="shared" si="0"/>
        <v>5</v>
      </c>
      <c r="G43">
        <f t="shared" si="19"/>
        <v>3.5377259369544176</v>
      </c>
      <c r="H43">
        <f t="shared" si="1"/>
        <v>0.17688629684772089</v>
      </c>
      <c r="I43">
        <f t="shared" si="2"/>
        <v>0.20810152570320095</v>
      </c>
      <c r="J43">
        <f t="shared" si="3"/>
        <v>4.5361539059327374</v>
      </c>
      <c r="K43">
        <f t="shared" si="4"/>
        <v>22.534913905932736</v>
      </c>
      <c r="L43">
        <f t="shared" si="16"/>
        <v>1.2877782518385434</v>
      </c>
      <c r="M43">
        <f t="shared" si="17"/>
        <v>-0.70754518739088323</v>
      </c>
      <c r="N43">
        <f t="shared" si="5"/>
        <v>-3.537725936954416E-2</v>
      </c>
      <c r="O43">
        <f t="shared" si="6"/>
        <v>-4.162030514064019E-2</v>
      </c>
      <c r="P43">
        <f t="shared" si="7"/>
        <v>5.9324285203367477</v>
      </c>
      <c r="Q43">
        <f t="shared" si="8"/>
        <v>27.335998908426539</v>
      </c>
      <c r="R43">
        <f t="shared" si="12"/>
        <v>0.8500000000000002</v>
      </c>
      <c r="S43">
        <f t="shared" si="9"/>
        <v>221.06750541720015</v>
      </c>
      <c r="T43">
        <f t="shared" si="10"/>
        <v>10.429587337500006</v>
      </c>
      <c r="U43">
        <f t="shared" si="13"/>
        <v>231.49709275470016</v>
      </c>
    </row>
    <row r="44" spans="4:21" x14ac:dyDescent="0.3">
      <c r="D44">
        <f t="shared" si="11"/>
        <v>0.90000000000000024</v>
      </c>
      <c r="E44">
        <f t="shared" si="18"/>
        <v>1.5919766716294881</v>
      </c>
      <c r="F44">
        <f t="shared" si="0"/>
        <v>5</v>
      </c>
      <c r="G44">
        <f t="shared" si="19"/>
        <v>3.7458274626576187</v>
      </c>
      <c r="H44">
        <f t="shared" si="1"/>
        <v>0.18729137313288094</v>
      </c>
      <c r="I44">
        <f t="shared" si="2"/>
        <v>0.20810152570320095</v>
      </c>
      <c r="J44">
        <f t="shared" si="3"/>
        <v>4.661231405932738</v>
      </c>
      <c r="K44">
        <f t="shared" si="4"/>
        <v>22.409836405932737</v>
      </c>
      <c r="L44">
        <f t="shared" si="16"/>
        <v>1.2524009924689994</v>
      </c>
      <c r="M44">
        <f t="shared" si="17"/>
        <v>-0.74916549253152342</v>
      </c>
      <c r="N44">
        <f t="shared" si="5"/>
        <v>-3.7458274626576173E-2</v>
      </c>
      <c r="O44">
        <f t="shared" si="6"/>
        <v>-4.162030514064019E-2</v>
      </c>
      <c r="P44">
        <f t="shared" si="7"/>
        <v>6.2264461598376197</v>
      </c>
      <c r="Q44">
        <f t="shared" si="8"/>
        <v>27.158531255484398</v>
      </c>
      <c r="R44">
        <f t="shared" si="12"/>
        <v>0.90000000000000024</v>
      </c>
      <c r="S44">
        <f t="shared" si="9"/>
        <v>219.84049514220015</v>
      </c>
      <c r="T44">
        <f t="shared" si="10"/>
        <v>11.692686150000007</v>
      </c>
      <c r="U44">
        <f t="shared" si="13"/>
        <v>231.53318129220017</v>
      </c>
    </row>
    <row r="45" spans="4:21" x14ac:dyDescent="0.3">
      <c r="D45">
        <f t="shared" si="11"/>
        <v>0.95000000000000029</v>
      </c>
      <c r="E45">
        <f t="shared" si="18"/>
        <v>1.779268044762369</v>
      </c>
      <c r="F45">
        <f t="shared" si="0"/>
        <v>5</v>
      </c>
      <c r="G45">
        <f t="shared" si="19"/>
        <v>3.9539289883608197</v>
      </c>
      <c r="H45">
        <f t="shared" si="1"/>
        <v>0.19769644941804099</v>
      </c>
      <c r="I45">
        <f t="shared" si="2"/>
        <v>0.20810152570320095</v>
      </c>
      <c r="J45">
        <f t="shared" si="3"/>
        <v>4.7936664059327381</v>
      </c>
      <c r="K45">
        <f t="shared" si="4"/>
        <v>22.277401405932736</v>
      </c>
      <c r="L45">
        <f t="shared" si="16"/>
        <v>1.2149427178424232</v>
      </c>
      <c r="M45">
        <f t="shared" si="17"/>
        <v>-0.79078579767216362</v>
      </c>
      <c r="N45">
        <f t="shared" si="5"/>
        <v>-3.9539289883608185E-2</v>
      </c>
      <c r="O45">
        <f t="shared" si="6"/>
        <v>-4.162030514064019E-2</v>
      </c>
      <c r="P45">
        <f t="shared" si="7"/>
        <v>6.535619515633484</v>
      </c>
      <c r="Q45">
        <f t="shared" si="8"/>
        <v>26.964148610935787</v>
      </c>
      <c r="R45">
        <f t="shared" si="12"/>
        <v>0.95000000000000029</v>
      </c>
      <c r="S45">
        <f t="shared" si="9"/>
        <v>218.54130779220014</v>
      </c>
      <c r="T45">
        <f t="shared" si="10"/>
        <v>13.027962037500007</v>
      </c>
      <c r="U45">
        <f t="shared" si="13"/>
        <v>231.56926982970015</v>
      </c>
    </row>
    <row r="46" spans="4:21" x14ac:dyDescent="0.3">
      <c r="D46">
        <f t="shared" si="11"/>
        <v>1.0000000000000002</v>
      </c>
      <c r="E46">
        <f t="shared" si="18"/>
        <v>1.9769644941804101</v>
      </c>
      <c r="F46">
        <f t="shared" si="0"/>
        <v>5</v>
      </c>
      <c r="G46">
        <f t="shared" si="19"/>
        <v>4.1620305140640204</v>
      </c>
      <c r="H46">
        <f t="shared" si="1"/>
        <v>0.20810152570320103</v>
      </c>
      <c r="I46">
        <f t="shared" si="2"/>
        <v>0.20810152570320095</v>
      </c>
      <c r="J46">
        <f t="shared" si="3"/>
        <v>4.9334589059327385</v>
      </c>
      <c r="K46">
        <f t="shared" si="4"/>
        <v>22.137608905932737</v>
      </c>
      <c r="L46">
        <f t="shared" si="16"/>
        <v>1.175403427958815</v>
      </c>
      <c r="M46">
        <f t="shared" si="17"/>
        <v>-0.83240610281280381</v>
      </c>
      <c r="N46">
        <f t="shared" si="5"/>
        <v>-4.162030514064019E-2</v>
      </c>
      <c r="O46">
        <f t="shared" si="6"/>
        <v>-4.162030514064019E-2</v>
      </c>
      <c r="P46">
        <f t="shared" si="7"/>
        <v>6.8593129227999281</v>
      </c>
      <c r="Q46">
        <f t="shared" si="8"/>
        <v>26.751835418114005</v>
      </c>
      <c r="R46">
        <f t="shared" si="12"/>
        <v>1.0000000000000002</v>
      </c>
      <c r="S46">
        <f t="shared" si="9"/>
        <v>217.16994336720015</v>
      </c>
      <c r="T46">
        <f t="shared" si="10"/>
        <v>14.435415000000006</v>
      </c>
      <c r="U46">
        <f t="shared" si="13"/>
        <v>231.60535836720015</v>
      </c>
    </row>
    <row r="47" spans="4:21" x14ac:dyDescent="0.3">
      <c r="D47">
        <f t="shared" si="11"/>
        <v>1.0500000000000003</v>
      </c>
      <c r="E47">
        <f t="shared" si="18"/>
        <v>2.1850660198836112</v>
      </c>
      <c r="F47">
        <f t="shared" si="0"/>
        <v>5</v>
      </c>
      <c r="G47">
        <f t="shared" si="19"/>
        <v>4.3701320397672214</v>
      </c>
      <c r="H47">
        <f t="shared" si="1"/>
        <v>0.21850660198836108</v>
      </c>
      <c r="I47">
        <f t="shared" si="2"/>
        <v>0.20810152570320095</v>
      </c>
      <c r="J47">
        <f t="shared" si="3"/>
        <v>5.0806089059327384</v>
      </c>
      <c r="K47">
        <f t="shared" si="4"/>
        <v>21.990458905932737</v>
      </c>
      <c r="L47">
        <f t="shared" si="16"/>
        <v>1.1337831228181749</v>
      </c>
      <c r="M47">
        <f t="shared" si="17"/>
        <v>-0.874026407953444</v>
      </c>
      <c r="N47">
        <f t="shared" si="5"/>
        <v>-4.3701320397672203E-2</v>
      </c>
      <c r="O47">
        <f t="shared" si="6"/>
        <v>-4.162030514064019E-2</v>
      </c>
      <c r="P47">
        <f t="shared" si="7"/>
        <v>7.1967852085480981</v>
      </c>
      <c r="Q47">
        <f t="shared" si="8"/>
        <v>26.520558005980018</v>
      </c>
      <c r="R47">
        <f t="shared" si="12"/>
        <v>1.0500000000000003</v>
      </c>
      <c r="S47">
        <f t="shared" si="9"/>
        <v>215.72640186720017</v>
      </c>
      <c r="T47">
        <f t="shared" si="10"/>
        <v>15.915045037500008</v>
      </c>
      <c r="U47">
        <f t="shared" si="13"/>
        <v>231.64144690470016</v>
      </c>
    </row>
    <row r="48" spans="4:21" x14ac:dyDescent="0.3">
      <c r="D48">
        <f t="shared" si="11"/>
        <v>1.1000000000000003</v>
      </c>
      <c r="E48">
        <f t="shared" si="18"/>
        <v>2.4035726218719722</v>
      </c>
      <c r="F48">
        <f t="shared" si="0"/>
        <v>5</v>
      </c>
      <c r="G48">
        <f t="shared" si="19"/>
        <v>4.5782335654704225</v>
      </c>
      <c r="H48">
        <f t="shared" si="1"/>
        <v>0.22891167827352113</v>
      </c>
      <c r="I48">
        <f t="shared" si="2"/>
        <v>0.20810152570320095</v>
      </c>
      <c r="J48">
        <f t="shared" si="3"/>
        <v>5.2351164059327386</v>
      </c>
      <c r="K48">
        <f t="shared" si="4"/>
        <v>21.835951405932736</v>
      </c>
      <c r="L48">
        <f t="shared" si="16"/>
        <v>1.0900818024205028</v>
      </c>
      <c r="M48">
        <f t="shared" si="17"/>
        <v>-0.91564671309408419</v>
      </c>
      <c r="N48">
        <f t="shared" si="5"/>
        <v>-4.5782335654704215E-2</v>
      </c>
      <c r="O48">
        <f t="shared" si="6"/>
        <v>-4.162030514064019E-2</v>
      </c>
      <c r="P48">
        <f t="shared" si="7"/>
        <v>7.5471805914342642</v>
      </c>
      <c r="Q48">
        <f t="shared" si="8"/>
        <v>26.269275125459785</v>
      </c>
      <c r="R48">
        <f t="shared" si="12"/>
        <v>1.1000000000000003</v>
      </c>
      <c r="S48">
        <f t="shared" si="9"/>
        <v>214.21068329220014</v>
      </c>
      <c r="T48">
        <f t="shared" si="10"/>
        <v>17.466852150000008</v>
      </c>
      <c r="U48">
        <f t="shared" si="13"/>
        <v>231.67753544220017</v>
      </c>
    </row>
    <row r="49" spans="4:21" x14ac:dyDescent="0.3">
      <c r="D49">
        <f t="shared" si="11"/>
        <v>1.1500000000000004</v>
      </c>
      <c r="E49">
        <f t="shared" si="18"/>
        <v>2.6324843001454932</v>
      </c>
      <c r="F49">
        <f t="shared" si="0"/>
        <v>5</v>
      </c>
      <c r="G49">
        <f t="shared" si="19"/>
        <v>4.7863350911736235</v>
      </c>
      <c r="H49">
        <f t="shared" si="1"/>
        <v>0.23931675455868118</v>
      </c>
      <c r="I49">
        <f t="shared" si="2"/>
        <v>0.20810152570320095</v>
      </c>
      <c r="J49">
        <f t="shared" si="3"/>
        <v>5.3969814059327383</v>
      </c>
      <c r="K49">
        <f t="shared" si="4"/>
        <v>21.674086405932737</v>
      </c>
      <c r="L49">
        <f t="shared" si="16"/>
        <v>1.0442994667657985</v>
      </c>
      <c r="M49">
        <f t="shared" si="17"/>
        <v>-0.95726701823472438</v>
      </c>
      <c r="N49">
        <f t="shared" si="5"/>
        <v>-4.786335091173622E-2</v>
      </c>
      <c r="O49">
        <f t="shared" si="6"/>
        <v>-4.162030514064019E-2</v>
      </c>
      <c r="P49">
        <f t="shared" si="7"/>
        <v>7.9095199634539171</v>
      </c>
      <c r="Q49">
        <f t="shared" si="8"/>
        <v>25.996950039795063</v>
      </c>
      <c r="R49">
        <f t="shared" si="12"/>
        <v>1.1500000000000004</v>
      </c>
      <c r="S49">
        <f t="shared" si="9"/>
        <v>212.62278764220017</v>
      </c>
      <c r="T49">
        <f t="shared" si="10"/>
        <v>19.090836337500008</v>
      </c>
      <c r="U49">
        <f t="shared" si="13"/>
        <v>231.71362397970017</v>
      </c>
    </row>
    <row r="50" spans="4:21" x14ac:dyDescent="0.3">
      <c r="D50">
        <f t="shared" si="11"/>
        <v>1.2000000000000004</v>
      </c>
      <c r="E50">
        <f t="shared" si="18"/>
        <v>2.8718010547041741</v>
      </c>
      <c r="F50">
        <f t="shared" si="0"/>
        <v>5</v>
      </c>
      <c r="G50">
        <f t="shared" si="19"/>
        <v>4.9944366168768246</v>
      </c>
      <c r="H50">
        <f t="shared" si="1"/>
        <v>0.24972183084384125</v>
      </c>
      <c r="I50">
        <f t="shared" si="2"/>
        <v>0.20810152570320095</v>
      </c>
      <c r="J50">
        <f t="shared" si="3"/>
        <v>5.5662039059327384</v>
      </c>
      <c r="K50">
        <f t="shared" si="4"/>
        <v>21.504863905932737</v>
      </c>
      <c r="L50">
        <f t="shared" si="16"/>
        <v>0.99643611585406233</v>
      </c>
      <c r="M50">
        <f t="shared" si="17"/>
        <v>-0.99888732337536457</v>
      </c>
      <c r="N50">
        <f t="shared" si="5"/>
        <v>-4.9944366168768232E-2</v>
      </c>
      <c r="O50">
        <f t="shared" si="6"/>
        <v>-4.162030514064019E-2</v>
      </c>
      <c r="P50">
        <f t="shared" si="7"/>
        <v>8.2826927727461985</v>
      </c>
      <c r="Q50">
        <f t="shared" si="8"/>
        <v>25.702564256896171</v>
      </c>
      <c r="R50">
        <f t="shared" si="12"/>
        <v>1.2000000000000004</v>
      </c>
      <c r="S50">
        <f t="shared" si="9"/>
        <v>210.96271491720017</v>
      </c>
      <c r="T50">
        <f t="shared" si="10"/>
        <v>20.786997600000014</v>
      </c>
      <c r="U50">
        <f t="shared" si="13"/>
        <v>231.74971251720018</v>
      </c>
    </row>
    <row r="51" spans="4:21" x14ac:dyDescent="0.3">
      <c r="D51">
        <f t="shared" si="11"/>
        <v>1.2500000000000004</v>
      </c>
      <c r="E51">
        <f t="shared" si="18"/>
        <v>3.1215228855480155</v>
      </c>
      <c r="F51">
        <f t="shared" si="0"/>
        <v>5</v>
      </c>
      <c r="G51">
        <f t="shared" si="19"/>
        <v>5.2025381425800257</v>
      </c>
      <c r="H51">
        <f t="shared" si="1"/>
        <v>0.26012690712900127</v>
      </c>
      <c r="I51">
        <f t="shared" si="2"/>
        <v>0.20810152570320095</v>
      </c>
      <c r="J51">
        <f t="shared" si="3"/>
        <v>5.7427839059327379</v>
      </c>
      <c r="K51">
        <f t="shared" si="4"/>
        <v>21.328283905932736</v>
      </c>
      <c r="L51">
        <f t="shared" si="16"/>
        <v>0.94649174968529415</v>
      </c>
      <c r="M51">
        <f t="shared" si="17"/>
        <v>-1.0405076285160049</v>
      </c>
      <c r="N51">
        <f t="shared" si="5"/>
        <v>-5.2025381425800245E-2</v>
      </c>
      <c r="O51">
        <f t="shared" si="6"/>
        <v>-4.162030514064019E-2</v>
      </c>
      <c r="P51">
        <f t="shared" si="7"/>
        <v>8.6654497518778868</v>
      </c>
      <c r="Q51">
        <f t="shared" si="8"/>
        <v>25.385132972997681</v>
      </c>
      <c r="R51">
        <f t="shared" si="12"/>
        <v>1.2500000000000004</v>
      </c>
      <c r="S51">
        <f t="shared" si="9"/>
        <v>209.23046511720014</v>
      </c>
      <c r="T51">
        <f t="shared" si="10"/>
        <v>22.555335937500011</v>
      </c>
      <c r="U51">
        <f t="shared" si="13"/>
        <v>231.78580105470016</v>
      </c>
    </row>
    <row r="52" spans="4:21" x14ac:dyDescent="0.3">
      <c r="D52">
        <f t="shared" si="11"/>
        <v>1.3000000000000005</v>
      </c>
      <c r="E52">
        <f>E51+H51</f>
        <v>3.3816497926770168</v>
      </c>
      <c r="F52">
        <f t="shared" si="0"/>
        <v>5</v>
      </c>
      <c r="G52">
        <f>G51+I51</f>
        <v>5.4106396682832267</v>
      </c>
      <c r="H52">
        <f t="shared" si="1"/>
        <v>0.27053198341416135</v>
      </c>
      <c r="I52">
        <f t="shared" si="2"/>
        <v>0.20810152570320095</v>
      </c>
      <c r="J52">
        <f t="shared" si="3"/>
        <v>5.9267214059327387</v>
      </c>
      <c r="K52">
        <f t="shared" si="4"/>
        <v>21.144346405932737</v>
      </c>
      <c r="L52">
        <f t="shared" si="16"/>
        <v>0.89446636825949388</v>
      </c>
      <c r="M52">
        <f t="shared" si="17"/>
        <v>-1.0821279336566452</v>
      </c>
      <c r="N52">
        <f t="shared" si="5"/>
        <v>-5.4106396682832264E-2</v>
      </c>
      <c r="O52">
        <f t="shared" si="6"/>
        <v>-4.162030514064019E-2</v>
      </c>
      <c r="P52">
        <f t="shared" si="7"/>
        <v>9.0563967641278698</v>
      </c>
      <c r="Q52">
        <f t="shared" si="8"/>
        <v>25.043722272953787</v>
      </c>
      <c r="R52">
        <f t="shared" si="12"/>
        <v>1.3000000000000005</v>
      </c>
      <c r="S52">
        <f t="shared" si="9"/>
        <v>207.42603824220015</v>
      </c>
      <c r="T52">
        <f t="shared" si="10"/>
        <v>24.395851350000015</v>
      </c>
      <c r="U52">
        <f t="shared" si="13"/>
        <v>231.82188959220016</v>
      </c>
    </row>
    <row r="53" spans="4:21" x14ac:dyDescent="0.3">
      <c r="D53">
        <f t="shared" si="11"/>
        <v>1.3500000000000005</v>
      </c>
      <c r="E53">
        <f t="shared" ref="E53:E60" si="20">E52+H52</f>
        <v>3.6521817760911781</v>
      </c>
      <c r="F53">
        <f t="shared" si="0"/>
        <v>5</v>
      </c>
      <c r="G53">
        <f t="shared" ref="G53:G60" si="21">G52+I52</f>
        <v>5.6187411939864278</v>
      </c>
      <c r="H53">
        <f t="shared" si="1"/>
        <v>0.28093705969932142</v>
      </c>
      <c r="I53">
        <f t="shared" si="2"/>
        <v>0.20810152570320095</v>
      </c>
      <c r="J53">
        <f t="shared" si="3"/>
        <v>6.1180164059327389</v>
      </c>
      <c r="K53">
        <f t="shared" si="4"/>
        <v>20.953051405932737</v>
      </c>
      <c r="L53">
        <f t="shared" si="16"/>
        <v>0.84035997157666165</v>
      </c>
      <c r="M53">
        <f t="shared" si="17"/>
        <v>-1.1237482387972855</v>
      </c>
      <c r="N53">
        <f t="shared" si="5"/>
        <v>-5.6187411939864276E-2</v>
      </c>
      <c r="O53">
        <f t="shared" si="6"/>
        <v>-4.162030514064019E-2</v>
      </c>
      <c r="P53">
        <f t="shared" si="7"/>
        <v>9.4539900671546881</v>
      </c>
      <c r="Q53">
        <f t="shared" si="8"/>
        <v>24.677468102763722</v>
      </c>
      <c r="R53">
        <f t="shared" si="12"/>
        <v>1.3500000000000005</v>
      </c>
      <c r="S53">
        <f t="shared" si="9"/>
        <v>205.54943429220015</v>
      </c>
      <c r="T53">
        <f t="shared" si="10"/>
        <v>26.308543837500018</v>
      </c>
      <c r="U53">
        <f t="shared" si="13"/>
        <v>231.85797812970017</v>
      </c>
    </row>
    <row r="54" spans="4:21" x14ac:dyDescent="0.3">
      <c r="D54">
        <f t="shared" si="11"/>
        <v>1.4000000000000006</v>
      </c>
      <c r="E54">
        <f t="shared" si="20"/>
        <v>3.9331188357904994</v>
      </c>
      <c r="F54">
        <f t="shared" si="0"/>
        <v>5</v>
      </c>
      <c r="G54">
        <f t="shared" si="21"/>
        <v>5.8268427196896289</v>
      </c>
      <c r="H54">
        <f t="shared" si="1"/>
        <v>0.29134213598448144</v>
      </c>
      <c r="I54">
        <f t="shared" si="2"/>
        <v>0.20810152570320095</v>
      </c>
      <c r="J54">
        <f t="shared" si="3"/>
        <v>6.3166689059327386</v>
      </c>
      <c r="K54">
        <f t="shared" si="4"/>
        <v>20.754398905932739</v>
      </c>
      <c r="L54">
        <f t="shared" si="16"/>
        <v>0.78417255963679733</v>
      </c>
      <c r="M54">
        <f t="shared" si="17"/>
        <v>-1.1653685439379258</v>
      </c>
      <c r="N54">
        <f t="shared" si="5"/>
        <v>-5.8268427196896289E-2</v>
      </c>
      <c r="O54">
        <f t="shared" si="6"/>
        <v>-4.162030514064019E-2</v>
      </c>
      <c r="P54">
        <f t="shared" si="7"/>
        <v>9.8565333190611852</v>
      </c>
      <c r="Q54">
        <f t="shared" si="8"/>
        <v>24.285596993928767</v>
      </c>
      <c r="R54">
        <f t="shared" si="12"/>
        <v>1.4000000000000006</v>
      </c>
      <c r="S54">
        <f t="shared" si="9"/>
        <v>203.60065326720019</v>
      </c>
      <c r="T54">
        <f t="shared" si="10"/>
        <v>28.293413400000027</v>
      </c>
      <c r="U54">
        <f t="shared" si="13"/>
        <v>231.89406666720021</v>
      </c>
    </row>
    <row r="55" spans="4:21" x14ac:dyDescent="0.3">
      <c r="D55">
        <f t="shared" si="11"/>
        <v>1.4500000000000006</v>
      </c>
      <c r="E55">
        <f t="shared" si="20"/>
        <v>4.224460971774981</v>
      </c>
      <c r="F55">
        <f t="shared" si="0"/>
        <v>5</v>
      </c>
      <c r="G55">
        <f t="shared" si="21"/>
        <v>6.0349442453928299</v>
      </c>
      <c r="H55">
        <f t="shared" si="1"/>
        <v>0.30174721226964152</v>
      </c>
      <c r="I55">
        <f t="shared" si="2"/>
        <v>0.20810152570320095</v>
      </c>
      <c r="J55">
        <f t="shared" si="3"/>
        <v>6.5226789059327395</v>
      </c>
      <c r="K55">
        <f t="shared" si="4"/>
        <v>20.548388905932736</v>
      </c>
      <c r="L55">
        <f t="shared" si="16"/>
        <v>0.72590413243990104</v>
      </c>
      <c r="M55">
        <f t="shared" si="17"/>
        <v>-1.2069888490785661</v>
      </c>
      <c r="N55">
        <f t="shared" si="5"/>
        <v>-6.0349442453928308E-2</v>
      </c>
      <c r="O55">
        <f t="shared" si="6"/>
        <v>-4.162030514064019E-2</v>
      </c>
      <c r="P55">
        <f t="shared" si="7"/>
        <v>10.262176675180934</v>
      </c>
      <c r="Q55">
        <f t="shared" si="8"/>
        <v>23.86744847662257</v>
      </c>
      <c r="R55">
        <f t="shared" si="12"/>
        <v>1.4500000000000006</v>
      </c>
      <c r="S55">
        <f t="shared" si="9"/>
        <v>201.57969516720016</v>
      </c>
      <c r="T55">
        <f t="shared" si="10"/>
        <v>30.350460037500028</v>
      </c>
      <c r="U55">
        <f t="shared" si="13"/>
        <v>231.93015520470018</v>
      </c>
    </row>
    <row r="56" spans="4:21" x14ac:dyDescent="0.3">
      <c r="D56">
        <f t="shared" si="11"/>
        <v>1.5000000000000007</v>
      </c>
      <c r="E56">
        <f t="shared" si="20"/>
        <v>4.5262081840446227</v>
      </c>
      <c r="F56">
        <f t="shared" si="0"/>
        <v>5</v>
      </c>
      <c r="G56">
        <f t="shared" si="21"/>
        <v>6.243045771096031</v>
      </c>
      <c r="H56">
        <f t="shared" si="1"/>
        <v>0.31215228855480159</v>
      </c>
      <c r="I56">
        <f t="shared" si="2"/>
        <v>0.20810152570320095</v>
      </c>
      <c r="J56">
        <f t="shared" si="3"/>
        <v>6.736046405932739</v>
      </c>
      <c r="K56">
        <f t="shared" si="4"/>
        <v>20.335021405932736</v>
      </c>
      <c r="L56">
        <f t="shared" si="16"/>
        <v>0.66555468998597278</v>
      </c>
      <c r="M56">
        <f t="shared" si="17"/>
        <v>-1.2486091542192064</v>
      </c>
      <c r="N56">
        <f t="shared" si="5"/>
        <v>-6.243045771096032E-2</v>
      </c>
      <c r="O56">
        <f t="shared" si="6"/>
        <v>-4.162030514064019E-2</v>
      </c>
      <c r="P56">
        <f t="shared" si="7"/>
        <v>10.668918343755951</v>
      </c>
      <c r="Q56">
        <f t="shared" si="8"/>
        <v>23.422499069120388</v>
      </c>
      <c r="R56">
        <f t="shared" si="12"/>
        <v>1.5000000000000007</v>
      </c>
      <c r="S56">
        <f t="shared" si="9"/>
        <v>199.48655999220014</v>
      </c>
      <c r="T56">
        <f t="shared" si="10"/>
        <v>32.479683750000028</v>
      </c>
      <c r="U56">
        <f t="shared" si="13"/>
        <v>231.96624374220016</v>
      </c>
    </row>
    <row r="57" spans="4:21" x14ac:dyDescent="0.3">
      <c r="D57">
        <f t="shared" si="11"/>
        <v>1.5500000000000007</v>
      </c>
      <c r="E57">
        <f t="shared" si="20"/>
        <v>4.8383604725994243</v>
      </c>
      <c r="F57">
        <f t="shared" si="0"/>
        <v>5</v>
      </c>
      <c r="G57">
        <f t="shared" si="21"/>
        <v>6.451147296799232</v>
      </c>
      <c r="H57">
        <f t="shared" si="1"/>
        <v>0.32255736483996161</v>
      </c>
      <c r="I57">
        <f t="shared" si="2"/>
        <v>0.20810152570320095</v>
      </c>
      <c r="J57">
        <f t="shared" si="3"/>
        <v>6.9567714059327397</v>
      </c>
      <c r="K57">
        <f t="shared" si="4"/>
        <v>20.114296405932738</v>
      </c>
      <c r="L57">
        <f t="shared" si="16"/>
        <v>0.60312423227501244</v>
      </c>
      <c r="M57">
        <f t="shared" si="17"/>
        <v>-1.2902294593598467</v>
      </c>
      <c r="N57">
        <f t="shared" si="5"/>
        <v>-6.4511472967992339E-2</v>
      </c>
      <c r="O57">
        <f t="shared" si="6"/>
        <v>-4.162030514064019E-2</v>
      </c>
      <c r="P57">
        <f t="shared" si="7"/>
        <v>11.074608983754388</v>
      </c>
      <c r="Q57">
        <f t="shared" si="8"/>
        <v>22.950387674330134</v>
      </c>
      <c r="R57">
        <f t="shared" si="12"/>
        <v>1.5500000000000007</v>
      </c>
      <c r="S57">
        <f t="shared" si="9"/>
        <v>197.32124774220017</v>
      </c>
      <c r="T57">
        <f t="shared" si="10"/>
        <v>34.681084537500034</v>
      </c>
      <c r="U57">
        <f t="shared" si="13"/>
        <v>232.0023322797002</v>
      </c>
    </row>
    <row r="58" spans="4:21" x14ac:dyDescent="0.3">
      <c r="D58">
        <f t="shared" si="11"/>
        <v>1.6000000000000008</v>
      </c>
      <c r="E58">
        <f t="shared" si="20"/>
        <v>5.1609178374393858</v>
      </c>
      <c r="F58">
        <f t="shared" ref="F58:F94" si="22">_r</f>
        <v>5</v>
      </c>
      <c r="G58">
        <f t="shared" si="21"/>
        <v>6.6592488225024331</v>
      </c>
      <c r="H58">
        <f t="shared" ref="H58:H89" si="23">G58*dt</f>
        <v>0.33296244112512169</v>
      </c>
      <c r="I58">
        <f t="shared" ref="I58:I94" si="24">a*dt</f>
        <v>0.20810152570320095</v>
      </c>
      <c r="J58">
        <f t="shared" ref="J58:J94" si="25">E58*COS(-alfa)-F58*SIN(-alfa)</f>
        <v>7.184853905932739</v>
      </c>
      <c r="K58">
        <f t="shared" ref="K58:K94" si="26">E58*SIN(-alfa)+F58*COS(-alfa)+h</f>
        <v>19.886213905932735</v>
      </c>
      <c r="L58">
        <f t="shared" si="16"/>
        <v>0.53861275930702013</v>
      </c>
      <c r="M58">
        <f t="shared" si="17"/>
        <v>-1.331849764500487</v>
      </c>
      <c r="N58">
        <f t="shared" ref="N58:N89" si="27">M58*dt</f>
        <v>-6.6592488225024352E-2</v>
      </c>
      <c r="O58">
        <f t="shared" ref="O58:O94" si="28">-eps*dt</f>
        <v>-4.162030514064019E-2</v>
      </c>
      <c r="P58">
        <f t="shared" ref="P58:P94" si="29">_r*COS(L58)+J58</f>
        <v>11.476959336940203</v>
      </c>
      <c r="Q58">
        <f t="shared" ref="Q58:Q94" si="30">_r*SIN(L58)+K58</f>
        <v>22.450942150623824</v>
      </c>
      <c r="R58">
        <f t="shared" si="12"/>
        <v>1.6000000000000008</v>
      </c>
      <c r="S58">
        <f t="shared" ref="S58:S94" si="31">m*g*K58</f>
        <v>195.08375841720013</v>
      </c>
      <c r="T58">
        <f t="shared" ref="T58:T94" si="32">m*G58^2/2+I*M58^2/2</f>
        <v>36.954662400000039</v>
      </c>
      <c r="U58">
        <f t="shared" si="13"/>
        <v>232.03842081720018</v>
      </c>
    </row>
    <row r="59" spans="4:21" x14ac:dyDescent="0.3">
      <c r="D59">
        <f t="shared" ref="D59:D94" si="33">D58+dt</f>
        <v>1.6500000000000008</v>
      </c>
      <c r="E59">
        <f t="shared" si="20"/>
        <v>5.4938802785645073</v>
      </c>
      <c r="F59">
        <f t="shared" si="22"/>
        <v>5</v>
      </c>
      <c r="G59">
        <f t="shared" si="21"/>
        <v>6.8673503482056342</v>
      </c>
      <c r="H59">
        <f t="shared" si="23"/>
        <v>0.34336751741028171</v>
      </c>
      <c r="I59">
        <f t="shared" si="24"/>
        <v>0.20810152570320095</v>
      </c>
      <c r="J59">
        <f t="shared" si="25"/>
        <v>7.4202939059327395</v>
      </c>
      <c r="K59">
        <f t="shared" si="26"/>
        <v>19.650773905932738</v>
      </c>
      <c r="L59">
        <f t="shared" si="16"/>
        <v>0.47202027108199579</v>
      </c>
      <c r="M59">
        <f t="shared" si="17"/>
        <v>-1.3734700696411273</v>
      </c>
      <c r="N59">
        <f t="shared" si="27"/>
        <v>-6.8673503482056364E-2</v>
      </c>
      <c r="O59">
        <f t="shared" si="28"/>
        <v>-4.162030514064019E-2</v>
      </c>
      <c r="P59">
        <f t="shared" si="29"/>
        <v>11.873551487366218</v>
      </c>
      <c r="Q59">
        <f t="shared" si="30"/>
        <v>21.92420675372157</v>
      </c>
      <c r="R59">
        <f t="shared" si="12"/>
        <v>1.6500000000000008</v>
      </c>
      <c r="S59">
        <f t="shared" si="31"/>
        <v>192.77409201720016</v>
      </c>
      <c r="T59">
        <f t="shared" si="32"/>
        <v>39.300417337500051</v>
      </c>
      <c r="U59">
        <f t="shared" si="13"/>
        <v>232.07450935470021</v>
      </c>
    </row>
    <row r="60" spans="4:21" x14ac:dyDescent="0.3">
      <c r="D60">
        <f t="shared" si="33"/>
        <v>1.7000000000000008</v>
      </c>
      <c r="E60">
        <f t="shared" si="20"/>
        <v>5.8372477959747888</v>
      </c>
      <c r="F60">
        <f t="shared" si="22"/>
        <v>5</v>
      </c>
      <c r="G60">
        <f t="shared" si="21"/>
        <v>7.0754518739088352</v>
      </c>
      <c r="H60">
        <f t="shared" si="23"/>
        <v>0.35377259369544178</v>
      </c>
      <c r="I60">
        <f t="shared" si="24"/>
        <v>0.20810152570320095</v>
      </c>
      <c r="J60">
        <f t="shared" si="25"/>
        <v>7.6630914059327395</v>
      </c>
      <c r="K60">
        <f t="shared" si="26"/>
        <v>19.407976405932736</v>
      </c>
      <c r="L60">
        <f t="shared" si="16"/>
        <v>0.40334676759993943</v>
      </c>
      <c r="M60">
        <f t="shared" si="17"/>
        <v>-1.4150903747817676</v>
      </c>
      <c r="N60">
        <f t="shared" si="27"/>
        <v>-7.0754518739088376E-2</v>
      </c>
      <c r="O60">
        <f t="shared" si="28"/>
        <v>-4.162030514064019E-2</v>
      </c>
      <c r="P60">
        <f t="shared" si="29"/>
        <v>12.261854133009079</v>
      </c>
      <c r="Q60">
        <f t="shared" si="30"/>
        <v>21.370470069630379</v>
      </c>
      <c r="R60">
        <f t="shared" si="12"/>
        <v>1.7000000000000008</v>
      </c>
      <c r="S60">
        <f t="shared" si="31"/>
        <v>190.39224854220015</v>
      </c>
      <c r="T60">
        <f t="shared" si="32"/>
        <v>41.718349350000054</v>
      </c>
      <c r="U60">
        <f t="shared" si="13"/>
        <v>232.11059789220019</v>
      </c>
    </row>
    <row r="61" spans="4:21" x14ac:dyDescent="0.3">
      <c r="D61">
        <f t="shared" si="33"/>
        <v>1.7500000000000009</v>
      </c>
      <c r="E61">
        <f>E60+H60</f>
        <v>6.1910203896702303</v>
      </c>
      <c r="F61">
        <f t="shared" si="22"/>
        <v>5</v>
      </c>
      <c r="G61">
        <f>G60+I60</f>
        <v>7.2835533996120363</v>
      </c>
      <c r="H61">
        <f t="shared" si="23"/>
        <v>0.36417766998060186</v>
      </c>
      <c r="I61">
        <f t="shared" si="24"/>
        <v>0.20810152570320095</v>
      </c>
      <c r="J61">
        <f t="shared" si="25"/>
        <v>7.913246405932739</v>
      </c>
      <c r="K61">
        <f t="shared" si="26"/>
        <v>19.157821405932737</v>
      </c>
      <c r="L61">
        <f t="shared" si="16"/>
        <v>0.33259224886085104</v>
      </c>
      <c r="M61">
        <f t="shared" si="17"/>
        <v>-1.4567106799224079</v>
      </c>
      <c r="N61">
        <f t="shared" si="27"/>
        <v>-7.2835533996120402E-2</v>
      </c>
      <c r="O61">
        <f t="shared" si="28"/>
        <v>-4.162030514064019E-2</v>
      </c>
      <c r="P61">
        <f t="shared" si="29"/>
        <v>12.63924223450136</v>
      </c>
      <c r="Q61">
        <f t="shared" si="30"/>
        <v>20.790292976390244</v>
      </c>
      <c r="R61">
        <f t="shared" si="12"/>
        <v>1.7500000000000009</v>
      </c>
      <c r="S61">
        <f t="shared" si="31"/>
        <v>187.93822799220015</v>
      </c>
      <c r="T61">
        <f t="shared" si="32"/>
        <v>44.208458437500056</v>
      </c>
      <c r="U61">
        <f t="shared" si="13"/>
        <v>232.1466864297002</v>
      </c>
    </row>
    <row r="62" spans="4:21" x14ac:dyDescent="0.3">
      <c r="D62">
        <f t="shared" si="33"/>
        <v>1.8000000000000009</v>
      </c>
      <c r="E62">
        <f t="shared" ref="E62:E74" si="34">E61+H61</f>
        <v>6.5551980596508326</v>
      </c>
      <c r="F62">
        <f t="shared" si="22"/>
        <v>5</v>
      </c>
      <c r="G62">
        <f t="shared" ref="G62:G74" si="35">G61+I61</f>
        <v>7.4916549253152374</v>
      </c>
      <c r="H62">
        <f t="shared" si="23"/>
        <v>0.37458274626576188</v>
      </c>
      <c r="I62">
        <f t="shared" si="24"/>
        <v>0.20810152570320095</v>
      </c>
      <c r="J62">
        <f t="shared" si="25"/>
        <v>8.1707589059327397</v>
      </c>
      <c r="K62">
        <f t="shared" si="26"/>
        <v>18.900308905932736</v>
      </c>
      <c r="L62">
        <f t="shared" si="16"/>
        <v>0.25975671486473062</v>
      </c>
      <c r="M62">
        <f t="shared" si="17"/>
        <v>-1.4983309850630482</v>
      </c>
      <c r="N62">
        <f t="shared" si="27"/>
        <v>-7.4916549253152415E-2</v>
      </c>
      <c r="O62">
        <f t="shared" si="28"/>
        <v>-4.162030514064019E-2</v>
      </c>
      <c r="P62">
        <f t="shared" si="29"/>
        <v>13.003021372990535</v>
      </c>
      <c r="Q62">
        <f t="shared" si="30"/>
        <v>20.184536085782351</v>
      </c>
      <c r="R62">
        <f t="shared" si="12"/>
        <v>1.8000000000000009</v>
      </c>
      <c r="S62">
        <f t="shared" si="31"/>
        <v>185.41203036720015</v>
      </c>
      <c r="T62">
        <f t="shared" si="32"/>
        <v>46.770744600000057</v>
      </c>
      <c r="U62">
        <f t="shared" si="13"/>
        <v>232.1827749672002</v>
      </c>
    </row>
    <row r="63" spans="4:21" x14ac:dyDescent="0.3">
      <c r="D63">
        <f t="shared" si="33"/>
        <v>1.850000000000001</v>
      </c>
      <c r="E63">
        <f t="shared" si="34"/>
        <v>6.9297808059165948</v>
      </c>
      <c r="F63">
        <f t="shared" si="22"/>
        <v>5</v>
      </c>
      <c r="G63">
        <f t="shared" si="35"/>
        <v>7.6997564510184384</v>
      </c>
      <c r="H63">
        <f t="shared" si="23"/>
        <v>0.38498782255092195</v>
      </c>
      <c r="I63">
        <f t="shared" si="24"/>
        <v>0.20810152570320095</v>
      </c>
      <c r="J63">
        <f t="shared" si="25"/>
        <v>8.4356289059327398</v>
      </c>
      <c r="K63">
        <f t="shared" si="26"/>
        <v>18.635438905932737</v>
      </c>
      <c r="L63">
        <f t="shared" si="16"/>
        <v>0.18484016561157821</v>
      </c>
      <c r="M63">
        <f t="shared" si="17"/>
        <v>-1.5399512902036885</v>
      </c>
      <c r="N63">
        <f t="shared" si="27"/>
        <v>-7.6997564510184427E-2</v>
      </c>
      <c r="O63">
        <f t="shared" si="28"/>
        <v>-4.162030514064019E-2</v>
      </c>
      <c r="P63">
        <f t="shared" si="29"/>
        <v>13.350457101213955</v>
      </c>
      <c r="Q63">
        <f t="shared" si="30"/>
        <v>19.554386026755683</v>
      </c>
      <c r="R63">
        <f t="shared" si="12"/>
        <v>1.850000000000001</v>
      </c>
      <c r="S63">
        <f t="shared" si="31"/>
        <v>182.81365566720015</v>
      </c>
      <c r="T63">
        <f t="shared" si="32"/>
        <v>49.405207837500072</v>
      </c>
      <c r="U63">
        <f t="shared" si="13"/>
        <v>232.21886350470021</v>
      </c>
    </row>
    <row r="64" spans="4:21" x14ac:dyDescent="0.3">
      <c r="D64">
        <f t="shared" si="33"/>
        <v>1.900000000000001</v>
      </c>
      <c r="E64">
        <f t="shared" si="34"/>
        <v>7.3147686284675171</v>
      </c>
      <c r="F64">
        <f t="shared" si="22"/>
        <v>5</v>
      </c>
      <c r="G64">
        <f t="shared" si="35"/>
        <v>7.9078579767216395</v>
      </c>
      <c r="H64">
        <f t="shared" si="23"/>
        <v>0.39539289883608197</v>
      </c>
      <c r="I64">
        <f t="shared" si="24"/>
        <v>0.20810152570320095</v>
      </c>
      <c r="J64">
        <f t="shared" si="25"/>
        <v>8.7078564059327412</v>
      </c>
      <c r="K64">
        <f t="shared" si="26"/>
        <v>18.363211405932734</v>
      </c>
      <c r="L64">
        <f t="shared" si="16"/>
        <v>0.10784260110139378</v>
      </c>
      <c r="M64">
        <f t="shared" si="17"/>
        <v>-1.5815715953443288</v>
      </c>
      <c r="N64">
        <f t="shared" si="27"/>
        <v>-7.9078579767216439E-2</v>
      </c>
      <c r="O64">
        <f t="shared" si="28"/>
        <v>-4.162030514064019E-2</v>
      </c>
      <c r="P64">
        <f t="shared" si="29"/>
        <v>13.678809507130069</v>
      </c>
      <c r="Q64">
        <f t="shared" si="30"/>
        <v>18.901379842109254</v>
      </c>
      <c r="R64">
        <f t="shared" si="12"/>
        <v>1.900000000000001</v>
      </c>
      <c r="S64">
        <f t="shared" si="31"/>
        <v>180.14310389220014</v>
      </c>
      <c r="T64">
        <f t="shared" si="32"/>
        <v>52.111848150000071</v>
      </c>
      <c r="U64">
        <f t="shared" si="13"/>
        <v>232.25495204220022</v>
      </c>
    </row>
    <row r="65" spans="4:21" x14ac:dyDescent="0.3">
      <c r="D65">
        <f t="shared" si="33"/>
        <v>1.9500000000000011</v>
      </c>
      <c r="E65">
        <f t="shared" si="34"/>
        <v>7.7101615273035993</v>
      </c>
      <c r="F65">
        <f t="shared" si="22"/>
        <v>5</v>
      </c>
      <c r="G65">
        <f t="shared" si="35"/>
        <v>8.1159595024248397</v>
      </c>
      <c r="H65">
        <f t="shared" si="23"/>
        <v>0.40579797512124199</v>
      </c>
      <c r="I65">
        <f t="shared" si="24"/>
        <v>0.20810152570320095</v>
      </c>
      <c r="J65">
        <f t="shared" si="25"/>
        <v>8.9874414059327403</v>
      </c>
      <c r="K65">
        <f t="shared" si="26"/>
        <v>18.083626405932733</v>
      </c>
      <c r="L65">
        <f t="shared" si="16"/>
        <v>2.8764021334177339E-2</v>
      </c>
      <c r="M65">
        <f t="shared" si="17"/>
        <v>-1.6231919004849691</v>
      </c>
      <c r="N65">
        <f t="shared" si="27"/>
        <v>-8.1159595024248465E-2</v>
      </c>
      <c r="O65">
        <f t="shared" si="28"/>
        <v>-4.162030514064019E-2</v>
      </c>
      <c r="P65">
        <f t="shared" si="29"/>
        <v>13.985373126232886</v>
      </c>
      <c r="Q65">
        <f t="shared" si="30"/>
        <v>18.227426681376222</v>
      </c>
      <c r="R65">
        <f t="shared" si="12"/>
        <v>1.9500000000000011</v>
      </c>
      <c r="S65">
        <f t="shared" si="31"/>
        <v>177.40037504220012</v>
      </c>
      <c r="T65">
        <f t="shared" si="32"/>
        <v>54.89066553750007</v>
      </c>
      <c r="U65">
        <f t="shared" si="13"/>
        <v>232.29104057970019</v>
      </c>
    </row>
    <row r="66" spans="4:21" x14ac:dyDescent="0.3">
      <c r="D66">
        <f t="shared" si="33"/>
        <v>2.0000000000000009</v>
      </c>
      <c r="E66">
        <f t="shared" si="34"/>
        <v>8.1159595024248414</v>
      </c>
      <c r="F66">
        <f t="shared" si="22"/>
        <v>5</v>
      </c>
      <c r="G66">
        <f t="shared" si="35"/>
        <v>8.3240610281280407</v>
      </c>
      <c r="H66">
        <f t="shared" si="23"/>
        <v>0.41620305140640207</v>
      </c>
      <c r="I66">
        <f t="shared" si="24"/>
        <v>0.20810152570320095</v>
      </c>
      <c r="J66">
        <f t="shared" si="25"/>
        <v>9.2743839059327406</v>
      </c>
      <c r="K66">
        <f t="shared" si="26"/>
        <v>17.796683905932735</v>
      </c>
      <c r="L66">
        <f t="shared" si="16"/>
        <v>-5.2395573690071126E-2</v>
      </c>
      <c r="M66">
        <f t="shared" si="17"/>
        <v>-1.6648122056256094</v>
      </c>
      <c r="N66">
        <f t="shared" si="27"/>
        <v>-8.3240610281280478E-2</v>
      </c>
      <c r="O66">
        <f t="shared" si="28"/>
        <v>-4.162030514064019E-2</v>
      </c>
      <c r="P66">
        <f t="shared" si="29"/>
        <v>14.267522235568892</v>
      </c>
      <c r="Q66">
        <f t="shared" si="30"/>
        <v>17.534825888835094</v>
      </c>
      <c r="R66">
        <f t="shared" si="12"/>
        <v>2.0000000000000009</v>
      </c>
      <c r="S66">
        <f t="shared" si="31"/>
        <v>174.58546911720015</v>
      </c>
      <c r="T66">
        <f t="shared" si="32"/>
        <v>57.741660000000081</v>
      </c>
      <c r="U66">
        <f t="shared" si="13"/>
        <v>232.32712911720023</v>
      </c>
    </row>
    <row r="67" spans="4:21" x14ac:dyDescent="0.3">
      <c r="D67">
        <f t="shared" si="33"/>
        <v>2.0500000000000007</v>
      </c>
      <c r="E67">
        <f t="shared" si="34"/>
        <v>8.5321625538312436</v>
      </c>
      <c r="F67">
        <f t="shared" si="22"/>
        <v>5</v>
      </c>
      <c r="G67">
        <f t="shared" si="35"/>
        <v>8.5321625538312418</v>
      </c>
      <c r="H67">
        <f t="shared" si="23"/>
        <v>0.42660812769156209</v>
      </c>
      <c r="I67">
        <f t="shared" si="24"/>
        <v>0.20810152570320095</v>
      </c>
      <c r="J67">
        <f t="shared" si="25"/>
        <v>9.5686839059327422</v>
      </c>
      <c r="K67">
        <f t="shared" si="26"/>
        <v>17.502383905932735</v>
      </c>
      <c r="L67">
        <f t="shared" si="16"/>
        <v>-0.1356361839713516</v>
      </c>
      <c r="M67">
        <f t="shared" si="17"/>
        <v>-1.7064325107662497</v>
      </c>
      <c r="N67">
        <f t="shared" si="27"/>
        <v>-8.532162553831249E-2</v>
      </c>
      <c r="O67">
        <f t="shared" si="28"/>
        <v>-4.162030514064019E-2</v>
      </c>
      <c r="P67">
        <f t="shared" si="29"/>
        <v>14.522761438372733</v>
      </c>
      <c r="Q67">
        <f t="shared" si="30"/>
        <v>16.826280509569944</v>
      </c>
      <c r="R67">
        <f t="shared" si="12"/>
        <v>2.0500000000000007</v>
      </c>
      <c r="S67">
        <f t="shared" si="31"/>
        <v>171.69838611720013</v>
      </c>
      <c r="T67">
        <f t="shared" si="32"/>
        <v>60.664831537500085</v>
      </c>
      <c r="U67">
        <f t="shared" si="13"/>
        <v>232.36321765470021</v>
      </c>
    </row>
    <row r="68" spans="4:21" x14ac:dyDescent="0.3">
      <c r="D68">
        <f t="shared" si="33"/>
        <v>2.1000000000000005</v>
      </c>
      <c r="E68">
        <f t="shared" si="34"/>
        <v>8.9587706815228056</v>
      </c>
      <c r="F68">
        <f t="shared" si="22"/>
        <v>5</v>
      </c>
      <c r="G68">
        <f t="shared" si="35"/>
        <v>8.7402640795344428</v>
      </c>
      <c r="H68">
        <f t="shared" si="23"/>
        <v>0.43701320397672216</v>
      </c>
      <c r="I68">
        <f t="shared" si="24"/>
        <v>0.20810152570320095</v>
      </c>
      <c r="J68">
        <f t="shared" si="25"/>
        <v>9.8703414059327415</v>
      </c>
      <c r="K68">
        <f t="shared" si="26"/>
        <v>17.200726405932734</v>
      </c>
      <c r="L68">
        <f t="shared" si="16"/>
        <v>-0.22095780950966409</v>
      </c>
      <c r="M68">
        <f t="shared" si="17"/>
        <v>-1.74805281590689</v>
      </c>
      <c r="N68">
        <f t="shared" si="27"/>
        <v>-8.7402640795344502E-2</v>
      </c>
      <c r="O68">
        <f t="shared" si="28"/>
        <v>-4.162030514064019E-2</v>
      </c>
      <c r="P68">
        <f t="shared" si="29"/>
        <v>14.748781302485853</v>
      </c>
      <c r="Q68">
        <f t="shared" si="30"/>
        <v>16.104905172464942</v>
      </c>
      <c r="R68">
        <f t="shared" si="12"/>
        <v>2.1000000000000005</v>
      </c>
      <c r="S68">
        <f t="shared" si="31"/>
        <v>168.73912604220013</v>
      </c>
      <c r="T68">
        <f t="shared" si="32"/>
        <v>63.660180150000087</v>
      </c>
      <c r="U68">
        <f t="shared" si="13"/>
        <v>232.39930619220021</v>
      </c>
    </row>
    <row r="69" spans="4:21" x14ac:dyDescent="0.3">
      <c r="D69">
        <f t="shared" si="33"/>
        <v>2.1500000000000004</v>
      </c>
      <c r="E69">
        <f t="shared" si="34"/>
        <v>9.3957838854995277</v>
      </c>
      <c r="F69">
        <f t="shared" si="22"/>
        <v>5</v>
      </c>
      <c r="G69">
        <f t="shared" si="35"/>
        <v>8.9483656052376439</v>
      </c>
      <c r="H69">
        <f t="shared" si="23"/>
        <v>0.44741828026188224</v>
      </c>
      <c r="I69">
        <f t="shared" si="24"/>
        <v>0.20810152570320095</v>
      </c>
      <c r="J69">
        <f t="shared" si="25"/>
        <v>10.179356405932742</v>
      </c>
      <c r="K69">
        <f t="shared" si="26"/>
        <v>16.891711405932735</v>
      </c>
      <c r="L69">
        <f t="shared" si="16"/>
        <v>-0.30836045030500858</v>
      </c>
      <c r="M69">
        <f t="shared" si="17"/>
        <v>-1.7896731210475303</v>
      </c>
      <c r="N69">
        <f t="shared" si="27"/>
        <v>-8.9483656052376515E-2</v>
      </c>
      <c r="O69">
        <f t="shared" si="28"/>
        <v>-4.162030514064019E-2</v>
      </c>
      <c r="P69">
        <f t="shared" si="29"/>
        <v>14.943518648239099</v>
      </c>
      <c r="Q69">
        <f t="shared" si="30"/>
        <v>15.374227261375545</v>
      </c>
      <c r="R69">
        <f t="shared" si="12"/>
        <v>2.1500000000000004</v>
      </c>
      <c r="S69">
        <f t="shared" si="31"/>
        <v>165.70768889220014</v>
      </c>
      <c r="T69">
        <f t="shared" si="32"/>
        <v>66.727705837500096</v>
      </c>
      <c r="U69">
        <f t="shared" si="13"/>
        <v>232.43539472970025</v>
      </c>
    </row>
    <row r="70" spans="4:21" x14ac:dyDescent="0.3">
      <c r="D70">
        <f t="shared" si="33"/>
        <v>2.2000000000000002</v>
      </c>
      <c r="E70">
        <f t="shared" si="34"/>
        <v>9.8432021657614097</v>
      </c>
      <c r="F70">
        <f t="shared" si="22"/>
        <v>5</v>
      </c>
      <c r="G70">
        <f t="shared" si="35"/>
        <v>9.156467130940845</v>
      </c>
      <c r="H70">
        <f t="shared" si="23"/>
        <v>0.45782335654704226</v>
      </c>
      <c r="I70">
        <f t="shared" si="24"/>
        <v>0.20810152570320095</v>
      </c>
      <c r="J70">
        <f t="shared" si="25"/>
        <v>10.495728905932742</v>
      </c>
      <c r="K70">
        <f t="shared" si="26"/>
        <v>16.575338905932735</v>
      </c>
      <c r="L70">
        <f t="shared" si="16"/>
        <v>-0.3978441063573851</v>
      </c>
      <c r="M70">
        <f t="shared" si="17"/>
        <v>-1.8312934261881706</v>
      </c>
      <c r="N70">
        <f t="shared" si="27"/>
        <v>-9.1564671309408541E-2</v>
      </c>
      <c r="O70">
        <f t="shared" si="28"/>
        <v>-4.162030514064019E-2</v>
      </c>
      <c r="P70">
        <f t="shared" si="29"/>
        <v>15.105220892895627</v>
      </c>
      <c r="Q70">
        <f t="shared" si="30"/>
        <v>14.638180259325557</v>
      </c>
      <c r="R70">
        <f t="shared" si="12"/>
        <v>2.2000000000000002</v>
      </c>
      <c r="S70">
        <f t="shared" si="31"/>
        <v>162.60407466720014</v>
      </c>
      <c r="T70">
        <f t="shared" si="32"/>
        <v>69.867408600000104</v>
      </c>
      <c r="U70">
        <f t="shared" si="13"/>
        <v>232.47148326720026</v>
      </c>
    </row>
    <row r="71" spans="4:21" x14ac:dyDescent="0.3">
      <c r="D71">
        <f t="shared" si="33"/>
        <v>2.25</v>
      </c>
      <c r="E71">
        <f t="shared" si="34"/>
        <v>10.301025522308452</v>
      </c>
      <c r="F71">
        <f t="shared" si="22"/>
        <v>5</v>
      </c>
      <c r="G71">
        <f t="shared" si="35"/>
        <v>9.364568656644046</v>
      </c>
      <c r="H71">
        <f t="shared" si="23"/>
        <v>0.46822843283220233</v>
      </c>
      <c r="I71">
        <f t="shared" si="24"/>
        <v>0.20810152570320095</v>
      </c>
      <c r="J71">
        <f t="shared" si="25"/>
        <v>10.819458905932741</v>
      </c>
      <c r="K71">
        <f t="shared" si="26"/>
        <v>16.251608905932734</v>
      </c>
      <c r="L71">
        <f t="shared" si="16"/>
        <v>-0.48940877766679364</v>
      </c>
      <c r="M71">
        <f t="shared" si="17"/>
        <v>-1.8729137313288109</v>
      </c>
      <c r="N71">
        <f t="shared" si="27"/>
        <v>-9.3645686566440553E-2</v>
      </c>
      <c r="O71">
        <f t="shared" si="28"/>
        <v>-4.162030514064019E-2</v>
      </c>
      <c r="P71">
        <f t="shared" si="29"/>
        <v>15.232513650545627</v>
      </c>
      <c r="Q71">
        <f t="shared" si="30"/>
        <v>13.9010881506426</v>
      </c>
      <c r="R71">
        <f t="shared" si="12"/>
        <v>2.25</v>
      </c>
      <c r="S71">
        <f t="shared" si="31"/>
        <v>159.42828336720012</v>
      </c>
      <c r="T71">
        <f t="shared" si="32"/>
        <v>73.079288437500111</v>
      </c>
      <c r="U71">
        <f t="shared" si="13"/>
        <v>232.50757180470023</v>
      </c>
    </row>
    <row r="72" spans="4:21" x14ac:dyDescent="0.3">
      <c r="D72">
        <f t="shared" si="33"/>
        <v>2.2999999999999998</v>
      </c>
      <c r="E72">
        <f t="shared" si="34"/>
        <v>10.769253955140654</v>
      </c>
      <c r="F72">
        <f t="shared" si="22"/>
        <v>5</v>
      </c>
      <c r="G72">
        <f t="shared" si="35"/>
        <v>9.5726701823472471</v>
      </c>
      <c r="H72">
        <f t="shared" si="23"/>
        <v>0.47863350911736235</v>
      </c>
      <c r="I72">
        <f t="shared" si="24"/>
        <v>0.20810152570320095</v>
      </c>
      <c r="J72">
        <f t="shared" si="25"/>
        <v>11.150546405932742</v>
      </c>
      <c r="K72">
        <f t="shared" si="26"/>
        <v>15.920521405932735</v>
      </c>
      <c r="L72">
        <f t="shared" si="16"/>
        <v>-0.58305446423323415</v>
      </c>
      <c r="M72">
        <f t="shared" si="17"/>
        <v>-1.9145340364694512</v>
      </c>
      <c r="N72">
        <f t="shared" si="27"/>
        <v>-9.5726701823472565E-2</v>
      </c>
      <c r="O72">
        <f t="shared" si="28"/>
        <v>-4.162030514064019E-2</v>
      </c>
      <c r="P72">
        <f t="shared" si="29"/>
        <v>15.324470560996598</v>
      </c>
      <c r="Q72">
        <f t="shared" si="30"/>
        <v>13.167639797912791</v>
      </c>
      <c r="R72">
        <f t="shared" si="12"/>
        <v>2.2999999999999998</v>
      </c>
      <c r="S72">
        <f t="shared" si="31"/>
        <v>156.18031499220015</v>
      </c>
      <c r="T72">
        <f t="shared" si="32"/>
        <v>76.363345350000117</v>
      </c>
      <c r="U72">
        <f t="shared" si="13"/>
        <v>232.54366034220027</v>
      </c>
    </row>
    <row r="73" spans="4:21" x14ac:dyDescent="0.3">
      <c r="D73">
        <f t="shared" si="33"/>
        <v>2.3499999999999996</v>
      </c>
      <c r="E73">
        <f t="shared" si="34"/>
        <v>11.247887464258016</v>
      </c>
      <c r="F73">
        <f t="shared" si="22"/>
        <v>5</v>
      </c>
      <c r="G73">
        <f t="shared" si="35"/>
        <v>9.7807717080504482</v>
      </c>
      <c r="H73">
        <f t="shared" si="23"/>
        <v>0.48903858540252243</v>
      </c>
      <c r="I73">
        <f t="shared" si="24"/>
        <v>0.20810152570320095</v>
      </c>
      <c r="J73">
        <f t="shared" si="25"/>
        <v>11.488991405932742</v>
      </c>
      <c r="K73">
        <f t="shared" si="26"/>
        <v>15.582076405932735</v>
      </c>
      <c r="L73">
        <f t="shared" si="16"/>
        <v>-0.67878116605670669</v>
      </c>
      <c r="M73">
        <f t="shared" si="17"/>
        <v>-1.9561543416100915</v>
      </c>
      <c r="N73">
        <f t="shared" si="27"/>
        <v>-9.7807717080504578E-2</v>
      </c>
      <c r="O73">
        <f t="shared" si="28"/>
        <v>-4.162030514064019E-2</v>
      </c>
      <c r="P73">
        <f t="shared" si="29"/>
        <v>15.380684082323974</v>
      </c>
      <c r="Q73">
        <f t="shared" si="30"/>
        <v>12.442852280050218</v>
      </c>
      <c r="R73">
        <f t="shared" si="12"/>
        <v>2.3499999999999996</v>
      </c>
      <c r="S73">
        <f t="shared" si="31"/>
        <v>152.86016954220014</v>
      </c>
      <c r="T73">
        <f t="shared" si="32"/>
        <v>79.719579337500122</v>
      </c>
      <c r="U73">
        <f t="shared" si="13"/>
        <v>232.57974887970028</v>
      </c>
    </row>
    <row r="74" spans="4:21" x14ac:dyDescent="0.3">
      <c r="D74">
        <f t="shared" si="33"/>
        <v>2.3999999999999995</v>
      </c>
      <c r="E74">
        <f t="shared" si="34"/>
        <v>11.736926049660537</v>
      </c>
      <c r="F74">
        <f t="shared" si="22"/>
        <v>5</v>
      </c>
      <c r="G74">
        <f t="shared" si="35"/>
        <v>9.9888732337536492</v>
      </c>
      <c r="H74">
        <f t="shared" si="23"/>
        <v>0.49944366168768251</v>
      </c>
      <c r="I74">
        <f t="shared" si="24"/>
        <v>0.20810152570320095</v>
      </c>
      <c r="J74">
        <f t="shared" si="25"/>
        <v>11.834793905932742</v>
      </c>
      <c r="K74">
        <f t="shared" si="26"/>
        <v>15.236273905932736</v>
      </c>
      <c r="L74">
        <f t="shared" si="16"/>
        <v>-0.77658888313721131</v>
      </c>
      <c r="M74">
        <f t="shared" si="17"/>
        <v>-1.9977746467507318</v>
      </c>
      <c r="N74">
        <f t="shared" si="27"/>
        <v>-9.988873233753659E-2</v>
      </c>
      <c r="O74">
        <f t="shared" si="28"/>
        <v>-4.162030514064019E-2</v>
      </c>
      <c r="P74">
        <f t="shared" si="29"/>
        <v>15.401335734209121</v>
      </c>
      <c r="Q74">
        <f t="shared" si="30"/>
        <v>11.732022290087354</v>
      </c>
      <c r="R74">
        <f t="shared" si="12"/>
        <v>2.3999999999999995</v>
      </c>
      <c r="S74">
        <f t="shared" si="31"/>
        <v>149.46784701720014</v>
      </c>
      <c r="T74">
        <f t="shared" si="32"/>
        <v>83.14799040000014</v>
      </c>
      <c r="U74">
        <f t="shared" si="13"/>
        <v>232.61583741720028</v>
      </c>
    </row>
    <row r="75" spans="4:21" x14ac:dyDescent="0.3">
      <c r="D75">
        <f t="shared" si="33"/>
        <v>2.4499999999999993</v>
      </c>
      <c r="E75">
        <f>E74+H74</f>
        <v>12.236369711348219</v>
      </c>
      <c r="F75">
        <f t="shared" si="22"/>
        <v>5</v>
      </c>
      <c r="G75">
        <f>G74+I74</f>
        <v>10.19697475945685</v>
      </c>
      <c r="H75">
        <f t="shared" si="23"/>
        <v>0.50984873797284258</v>
      </c>
      <c r="I75">
        <f t="shared" si="24"/>
        <v>0.20810152570320095</v>
      </c>
      <c r="J75">
        <f t="shared" si="25"/>
        <v>12.187953905932741</v>
      </c>
      <c r="K75">
        <f t="shared" si="26"/>
        <v>14.883113905932735</v>
      </c>
      <c r="L75">
        <f t="shared" si="16"/>
        <v>-0.8764776154747479</v>
      </c>
      <c r="M75">
        <f t="shared" si="17"/>
        <v>-2.0393949518913721</v>
      </c>
      <c r="N75">
        <f t="shared" si="27"/>
        <v>-0.10196974759456862</v>
      </c>
      <c r="O75">
        <f t="shared" si="28"/>
        <v>-4.162030514064019E-2</v>
      </c>
      <c r="P75">
        <f t="shared" si="29"/>
        <v>15.387264029234075</v>
      </c>
      <c r="Q75">
        <f t="shared" si="30"/>
        <v>11.040664851626145</v>
      </c>
      <c r="R75">
        <f t="shared" si="12"/>
        <v>2.4499999999999993</v>
      </c>
      <c r="S75">
        <f t="shared" si="31"/>
        <v>146.00334741720013</v>
      </c>
      <c r="T75">
        <f t="shared" si="32"/>
        <v>86.648578537500129</v>
      </c>
      <c r="U75">
        <f t="shared" si="13"/>
        <v>232.65192595470026</v>
      </c>
    </row>
    <row r="76" spans="4:21" x14ac:dyDescent="0.3">
      <c r="D76">
        <f t="shared" si="33"/>
        <v>2.4999999999999991</v>
      </c>
      <c r="E76">
        <f t="shared" ref="E76:E86" si="36">E75+H75</f>
        <v>12.746218449321061</v>
      </c>
      <c r="F76">
        <f t="shared" si="22"/>
        <v>5</v>
      </c>
      <c r="G76">
        <f t="shared" ref="G76:G86" si="37">G75+I75</f>
        <v>10.405076285160051</v>
      </c>
      <c r="H76">
        <f t="shared" si="23"/>
        <v>0.52025381425800254</v>
      </c>
      <c r="I76">
        <f t="shared" si="24"/>
        <v>0.20810152570320095</v>
      </c>
      <c r="J76">
        <f t="shared" si="25"/>
        <v>12.548471405932741</v>
      </c>
      <c r="K76">
        <f t="shared" si="26"/>
        <v>14.522596405932736</v>
      </c>
      <c r="L76">
        <f t="shared" si="16"/>
        <v>-0.97844736306931646</v>
      </c>
      <c r="M76">
        <f t="shared" si="17"/>
        <v>-2.0810152570320124</v>
      </c>
      <c r="N76">
        <f t="shared" si="27"/>
        <v>-0.10405076285160063</v>
      </c>
      <c r="O76">
        <f t="shared" si="28"/>
        <v>-4.162030514064019E-2</v>
      </c>
      <c r="P76">
        <f t="shared" si="29"/>
        <v>15.340028084605624</v>
      </c>
      <c r="Q76">
        <f t="shared" si="30"/>
        <v>10.374438825782626</v>
      </c>
      <c r="R76">
        <f t="shared" si="12"/>
        <v>2.4999999999999991</v>
      </c>
      <c r="S76">
        <f t="shared" si="31"/>
        <v>142.46667074220017</v>
      </c>
      <c r="T76">
        <f t="shared" si="32"/>
        <v>90.221343750000145</v>
      </c>
      <c r="U76">
        <f t="shared" si="13"/>
        <v>232.6880144922003</v>
      </c>
    </row>
    <row r="77" spans="4:21" x14ac:dyDescent="0.3">
      <c r="D77">
        <f t="shared" si="33"/>
        <v>2.5499999999999989</v>
      </c>
      <c r="E77">
        <f t="shared" si="36"/>
        <v>13.266472263579063</v>
      </c>
      <c r="F77">
        <f t="shared" si="22"/>
        <v>5</v>
      </c>
      <c r="G77">
        <f t="shared" si="37"/>
        <v>10.613177810863252</v>
      </c>
      <c r="H77">
        <f t="shared" si="23"/>
        <v>0.53065889054316262</v>
      </c>
      <c r="I77">
        <f t="shared" si="24"/>
        <v>0.20810152570320095</v>
      </c>
      <c r="J77">
        <f t="shared" si="25"/>
        <v>12.916346405932741</v>
      </c>
      <c r="K77">
        <f t="shared" si="26"/>
        <v>14.154721405932737</v>
      </c>
      <c r="L77">
        <f t="shared" si="16"/>
        <v>-1.082498125920917</v>
      </c>
      <c r="M77">
        <f t="shared" si="17"/>
        <v>-2.1226355621726527</v>
      </c>
      <c r="N77">
        <f t="shared" si="27"/>
        <v>-0.10613177810863264</v>
      </c>
      <c r="O77">
        <f t="shared" si="28"/>
        <v>-4.162030514064019E-2</v>
      </c>
      <c r="P77">
        <f t="shared" si="29"/>
        <v>15.261964676502114</v>
      </c>
      <c r="Q77">
        <f t="shared" si="30"/>
        <v>9.7390589495428515</v>
      </c>
      <c r="R77">
        <f t="shared" si="12"/>
        <v>2.5499999999999989</v>
      </c>
      <c r="S77">
        <f t="shared" si="31"/>
        <v>138.85781699220016</v>
      </c>
      <c r="T77">
        <f t="shared" si="32"/>
        <v>93.86628603750016</v>
      </c>
      <c r="U77">
        <f t="shared" si="13"/>
        <v>232.7241030297003</v>
      </c>
    </row>
    <row r="78" spans="4:21" x14ac:dyDescent="0.3">
      <c r="D78">
        <f t="shared" si="33"/>
        <v>2.5999999999999988</v>
      </c>
      <c r="E78">
        <f t="shared" si="36"/>
        <v>13.797131154122226</v>
      </c>
      <c r="F78">
        <f t="shared" si="22"/>
        <v>5</v>
      </c>
      <c r="G78">
        <f t="shared" si="37"/>
        <v>10.821279336566453</v>
      </c>
      <c r="H78">
        <f t="shared" si="23"/>
        <v>0.5410639668283227</v>
      </c>
      <c r="I78">
        <f t="shared" si="24"/>
        <v>0.20810152570320095</v>
      </c>
      <c r="J78">
        <f t="shared" si="25"/>
        <v>13.291578905932742</v>
      </c>
      <c r="K78">
        <f t="shared" si="26"/>
        <v>13.779488905932736</v>
      </c>
      <c r="L78">
        <f t="shared" si="16"/>
        <v>-1.1886299040295496</v>
      </c>
      <c r="M78">
        <f t="shared" si="17"/>
        <v>-2.164255867313293</v>
      </c>
      <c r="N78">
        <f t="shared" si="27"/>
        <v>-0.10821279336566465</v>
      </c>
      <c r="O78">
        <f t="shared" si="28"/>
        <v>-4.162030514064019E-2</v>
      </c>
      <c r="P78">
        <f t="shared" si="29"/>
        <v>15.156236293986181</v>
      </c>
      <c r="Q78">
        <f t="shared" si="30"/>
        <v>9.1401944741060888</v>
      </c>
      <c r="R78">
        <f t="shared" si="12"/>
        <v>2.5999999999999988</v>
      </c>
      <c r="S78">
        <f t="shared" si="31"/>
        <v>135.17678616720013</v>
      </c>
      <c r="T78">
        <f t="shared" si="32"/>
        <v>97.58340540000016</v>
      </c>
      <c r="U78">
        <f t="shared" si="13"/>
        <v>232.76019156720031</v>
      </c>
    </row>
    <row r="79" spans="4:21" x14ac:dyDescent="0.3">
      <c r="D79">
        <f t="shared" si="33"/>
        <v>2.6499999999999986</v>
      </c>
      <c r="E79">
        <f t="shared" si="36"/>
        <v>14.33819512095055</v>
      </c>
      <c r="F79">
        <f t="shared" si="22"/>
        <v>5</v>
      </c>
      <c r="G79">
        <f t="shared" si="37"/>
        <v>11.029380862269655</v>
      </c>
      <c r="H79">
        <f t="shared" si="23"/>
        <v>0.55146904311348277</v>
      </c>
      <c r="I79">
        <f t="shared" si="24"/>
        <v>0.20810152570320095</v>
      </c>
      <c r="J79">
        <f t="shared" si="25"/>
        <v>13.674168905932742</v>
      </c>
      <c r="K79">
        <f t="shared" si="26"/>
        <v>13.396898905932735</v>
      </c>
      <c r="L79">
        <f t="shared" si="16"/>
        <v>-1.2968426973952143</v>
      </c>
      <c r="M79">
        <f t="shared" si="17"/>
        <v>-2.2058761724539333</v>
      </c>
      <c r="N79">
        <f t="shared" si="27"/>
        <v>-0.11029380862269667</v>
      </c>
      <c r="O79">
        <f t="shared" si="28"/>
        <v>-4.162030514064019E-2</v>
      </c>
      <c r="P79">
        <f t="shared" si="29"/>
        <v>15.026867581187165</v>
      </c>
      <c r="Q79">
        <f t="shared" si="30"/>
        <v>8.5833548587711306</v>
      </c>
      <c r="R79">
        <f t="shared" si="12"/>
        <v>2.6499999999999986</v>
      </c>
      <c r="S79">
        <f t="shared" si="31"/>
        <v>131.42357826720013</v>
      </c>
      <c r="T79">
        <f t="shared" si="32"/>
        <v>101.37270183750019</v>
      </c>
      <c r="U79">
        <f t="shared" si="13"/>
        <v>232.79628010470032</v>
      </c>
    </row>
    <row r="80" spans="4:21" x14ac:dyDescent="0.3">
      <c r="D80">
        <f t="shared" si="33"/>
        <v>2.6999999999999984</v>
      </c>
      <c r="E80">
        <f t="shared" si="36"/>
        <v>14.889664164064033</v>
      </c>
      <c r="F80">
        <f t="shared" si="22"/>
        <v>5</v>
      </c>
      <c r="G80">
        <f t="shared" si="37"/>
        <v>11.237482387972856</v>
      </c>
      <c r="H80">
        <f t="shared" si="23"/>
        <v>0.56187411939864285</v>
      </c>
      <c r="I80">
        <f t="shared" si="24"/>
        <v>0.20810152570320095</v>
      </c>
      <c r="J80">
        <f t="shared" si="25"/>
        <v>14.064116405932744</v>
      </c>
      <c r="K80">
        <f t="shared" si="26"/>
        <v>13.006951405932734</v>
      </c>
      <c r="L80">
        <f t="shared" si="16"/>
        <v>-1.4071365060179111</v>
      </c>
      <c r="M80">
        <f t="shared" si="17"/>
        <v>-2.2474964775945736</v>
      </c>
      <c r="N80">
        <f t="shared" si="27"/>
        <v>-0.11237482387972869</v>
      </c>
      <c r="O80">
        <f t="shared" si="28"/>
        <v>-4.162030514064019E-2</v>
      </c>
      <c r="P80">
        <f t="shared" si="29"/>
        <v>14.878767438412771</v>
      </c>
      <c r="Q80">
        <f t="shared" si="30"/>
        <v>8.0737634209397413</v>
      </c>
      <c r="R80">
        <f t="shared" si="12"/>
        <v>2.6999999999999984</v>
      </c>
      <c r="S80">
        <f t="shared" si="31"/>
        <v>127.59819329220012</v>
      </c>
      <c r="T80">
        <f t="shared" si="32"/>
        <v>105.23417535000019</v>
      </c>
      <c r="U80">
        <f t="shared" si="13"/>
        <v>232.83236864220032</v>
      </c>
    </row>
    <row r="81" spans="4:21" x14ac:dyDescent="0.3">
      <c r="D81">
        <f t="shared" si="33"/>
        <v>2.7499999999999982</v>
      </c>
      <c r="E81">
        <f t="shared" si="36"/>
        <v>15.451538283462677</v>
      </c>
      <c r="F81">
        <f t="shared" si="22"/>
        <v>5</v>
      </c>
      <c r="G81">
        <f t="shared" si="37"/>
        <v>11.445583913676057</v>
      </c>
      <c r="H81">
        <f t="shared" si="23"/>
        <v>0.57227919568380281</v>
      </c>
      <c r="I81">
        <f t="shared" si="24"/>
        <v>0.20810152570320095</v>
      </c>
      <c r="J81">
        <f t="shared" si="25"/>
        <v>14.461421405932743</v>
      </c>
      <c r="K81">
        <f t="shared" si="26"/>
        <v>12.609646405932734</v>
      </c>
      <c r="L81">
        <f t="shared" si="16"/>
        <v>-1.5195113298976397</v>
      </c>
      <c r="M81">
        <f t="shared" si="17"/>
        <v>-2.2891167827352139</v>
      </c>
      <c r="N81">
        <f t="shared" si="27"/>
        <v>-0.1144558391367607</v>
      </c>
      <c r="O81">
        <f t="shared" si="28"/>
        <v>-4.162030514064019E-2</v>
      </c>
      <c r="P81">
        <f t="shared" si="29"/>
        <v>14.717733999132772</v>
      </c>
      <c r="Q81">
        <f t="shared" si="30"/>
        <v>7.6162203421397523</v>
      </c>
      <c r="R81">
        <f t="shared" si="12"/>
        <v>2.7499999999999982</v>
      </c>
      <c r="S81">
        <f t="shared" si="31"/>
        <v>123.70063124220013</v>
      </c>
      <c r="T81">
        <f t="shared" si="32"/>
        <v>109.1678259375002</v>
      </c>
      <c r="U81">
        <f t="shared" si="13"/>
        <v>232.86845717970033</v>
      </c>
    </row>
    <row r="82" spans="4:21" x14ac:dyDescent="0.3">
      <c r="D82">
        <f t="shared" si="33"/>
        <v>2.799999999999998</v>
      </c>
      <c r="E82">
        <f t="shared" si="36"/>
        <v>16.02381747914648</v>
      </c>
      <c r="F82">
        <f t="shared" si="22"/>
        <v>5</v>
      </c>
      <c r="G82">
        <f t="shared" si="37"/>
        <v>11.653685439379258</v>
      </c>
      <c r="H82">
        <f t="shared" si="23"/>
        <v>0.58268427196896289</v>
      </c>
      <c r="I82">
        <f t="shared" si="24"/>
        <v>0.20810152570320095</v>
      </c>
      <c r="J82">
        <f t="shared" si="25"/>
        <v>14.866083905932744</v>
      </c>
      <c r="K82">
        <f t="shared" si="26"/>
        <v>12.204983905932734</v>
      </c>
      <c r="L82">
        <f t="shared" si="16"/>
        <v>-1.6339671690344004</v>
      </c>
      <c r="M82">
        <f t="shared" si="17"/>
        <v>-2.3307370878758542</v>
      </c>
      <c r="N82">
        <f t="shared" si="27"/>
        <v>-0.11653685439379272</v>
      </c>
      <c r="O82">
        <f t="shared" si="28"/>
        <v>-4.162030514064019E-2</v>
      </c>
      <c r="P82">
        <f t="shared" si="29"/>
        <v>14.550439725107195</v>
      </c>
      <c r="Q82">
        <f t="shared" si="30"/>
        <v>7.2149569770363611</v>
      </c>
      <c r="R82">
        <f t="shared" si="12"/>
        <v>2.799999999999998</v>
      </c>
      <c r="S82">
        <f t="shared" si="31"/>
        <v>119.73089211720013</v>
      </c>
      <c r="T82">
        <f t="shared" si="32"/>
        <v>113.17365360000021</v>
      </c>
      <c r="U82">
        <f t="shared" si="13"/>
        <v>232.90454571720034</v>
      </c>
    </row>
    <row r="83" spans="4:21" x14ac:dyDescent="0.3">
      <c r="D83">
        <f t="shared" si="33"/>
        <v>2.8499999999999979</v>
      </c>
      <c r="E83">
        <f t="shared" si="36"/>
        <v>16.606501751115442</v>
      </c>
      <c r="F83">
        <f t="shared" si="22"/>
        <v>5</v>
      </c>
      <c r="G83">
        <f t="shared" si="37"/>
        <v>11.861786965082459</v>
      </c>
      <c r="H83">
        <f t="shared" si="23"/>
        <v>0.59308934825412296</v>
      </c>
      <c r="I83">
        <f t="shared" si="24"/>
        <v>0.20810152570320095</v>
      </c>
      <c r="J83">
        <f t="shared" si="25"/>
        <v>15.278103905932744</v>
      </c>
      <c r="K83">
        <f t="shared" si="26"/>
        <v>11.792963905932734</v>
      </c>
      <c r="L83">
        <f t="shared" si="16"/>
        <v>-1.7505040234281932</v>
      </c>
      <c r="M83">
        <f t="shared" si="17"/>
        <v>-2.3723573930164945</v>
      </c>
      <c r="N83">
        <f t="shared" si="27"/>
        <v>-0.11861786965082473</v>
      </c>
      <c r="O83">
        <f t="shared" si="28"/>
        <v>-4.162030514064019E-2</v>
      </c>
      <c r="P83">
        <f t="shared" si="29"/>
        <v>14.384393981142987</v>
      </c>
      <c r="Q83">
        <f t="shared" si="30"/>
        <v>6.8734839974126993</v>
      </c>
      <c r="R83">
        <f t="shared" si="12"/>
        <v>2.8499999999999979</v>
      </c>
      <c r="S83">
        <f t="shared" si="31"/>
        <v>115.68897591720012</v>
      </c>
      <c r="T83">
        <f t="shared" si="32"/>
        <v>117.25165833750022</v>
      </c>
      <c r="U83">
        <f t="shared" si="13"/>
        <v>232.94063425470034</v>
      </c>
    </row>
    <row r="84" spans="4:21" x14ac:dyDescent="0.3">
      <c r="D84">
        <f t="shared" si="33"/>
        <v>2.8999999999999977</v>
      </c>
      <c r="E84">
        <f t="shared" si="36"/>
        <v>17.199591099369563</v>
      </c>
      <c r="F84">
        <f t="shared" si="22"/>
        <v>5</v>
      </c>
      <c r="G84">
        <f t="shared" si="37"/>
        <v>12.06988849078566</v>
      </c>
      <c r="H84">
        <f t="shared" si="23"/>
        <v>0.60349442453928304</v>
      </c>
      <c r="I84">
        <f t="shared" si="24"/>
        <v>0.20810152570320095</v>
      </c>
      <c r="J84">
        <f t="shared" si="25"/>
        <v>15.697481405932743</v>
      </c>
      <c r="K84">
        <f t="shared" si="26"/>
        <v>11.373586405932734</v>
      </c>
      <c r="L84">
        <f t="shared" si="16"/>
        <v>-1.8691218930790179</v>
      </c>
      <c r="M84">
        <f t="shared" si="17"/>
        <v>-2.4139776981571348</v>
      </c>
      <c r="N84">
        <f t="shared" si="27"/>
        <v>-0.12069888490785674</v>
      </c>
      <c r="O84">
        <f t="shared" si="28"/>
        <v>-4.162030514064019E-2</v>
      </c>
      <c r="P84">
        <f t="shared" si="29"/>
        <v>14.227880678420981</v>
      </c>
      <c r="Q84">
        <f t="shared" si="30"/>
        <v>6.5944365127302937</v>
      </c>
      <c r="R84">
        <f t="shared" si="12"/>
        <v>2.8999999999999977</v>
      </c>
      <c r="S84">
        <f t="shared" si="31"/>
        <v>111.57488264220012</v>
      </c>
      <c r="T84">
        <f t="shared" si="32"/>
        <v>121.40184015000023</v>
      </c>
      <c r="U84">
        <f t="shared" si="13"/>
        <v>232.97672279220035</v>
      </c>
    </row>
    <row r="85" spans="4:21" x14ac:dyDescent="0.3">
      <c r="D85">
        <f t="shared" si="33"/>
        <v>2.9499999999999975</v>
      </c>
      <c r="E85">
        <f t="shared" si="36"/>
        <v>17.803085523908845</v>
      </c>
      <c r="F85">
        <f t="shared" si="22"/>
        <v>5</v>
      </c>
      <c r="G85">
        <f t="shared" si="37"/>
        <v>12.277990016488861</v>
      </c>
      <c r="H85">
        <f t="shared" si="23"/>
        <v>0.61389950082444311</v>
      </c>
      <c r="I85">
        <f t="shared" si="24"/>
        <v>0.20810152570320095</v>
      </c>
      <c r="J85">
        <f t="shared" si="25"/>
        <v>16.124216405932742</v>
      </c>
      <c r="K85">
        <f t="shared" si="26"/>
        <v>10.946851405932735</v>
      </c>
      <c r="L85">
        <f t="shared" si="16"/>
        <v>-1.9898207779868746</v>
      </c>
      <c r="M85">
        <f t="shared" si="17"/>
        <v>-2.4555980032977751</v>
      </c>
      <c r="N85">
        <f t="shared" si="27"/>
        <v>-0.12277990016488877</v>
      </c>
      <c r="O85">
        <f t="shared" si="28"/>
        <v>-4.162030514064019E-2</v>
      </c>
      <c r="P85">
        <f t="shared" si="29"/>
        <v>14.089868924224515</v>
      </c>
      <c r="Q85">
        <f t="shared" si="30"/>
        <v>6.3794199260233331</v>
      </c>
      <c r="R85">
        <f t="shared" si="12"/>
        <v>2.9499999999999975</v>
      </c>
      <c r="S85">
        <f t="shared" si="31"/>
        <v>107.38861229220014</v>
      </c>
      <c r="T85">
        <f t="shared" si="32"/>
        <v>125.62419903750023</v>
      </c>
      <c r="U85">
        <f t="shared" si="13"/>
        <v>233.01281132970036</v>
      </c>
    </row>
    <row r="86" spans="4:21" x14ac:dyDescent="0.3">
      <c r="D86">
        <f t="shared" si="33"/>
        <v>2.9999999999999973</v>
      </c>
      <c r="E86">
        <f t="shared" si="36"/>
        <v>18.416985024733286</v>
      </c>
      <c r="F86">
        <f t="shared" si="22"/>
        <v>5</v>
      </c>
      <c r="G86">
        <f t="shared" si="37"/>
        <v>12.486091542192062</v>
      </c>
      <c r="H86">
        <f t="shared" si="23"/>
        <v>0.62430457710960319</v>
      </c>
      <c r="I86">
        <f t="shared" si="24"/>
        <v>0.20810152570320095</v>
      </c>
      <c r="J86">
        <f t="shared" si="25"/>
        <v>16.558308905932741</v>
      </c>
      <c r="K86">
        <f t="shared" si="26"/>
        <v>10.512758905932737</v>
      </c>
      <c r="L86">
        <f t="shared" si="16"/>
        <v>-2.1126006781517632</v>
      </c>
      <c r="M86">
        <f t="shared" si="17"/>
        <v>-2.4972183084384154</v>
      </c>
      <c r="N86">
        <f t="shared" si="27"/>
        <v>-0.12486091542192078</v>
      </c>
      <c r="O86">
        <f t="shared" si="28"/>
        <v>-4.162030514064019E-2</v>
      </c>
      <c r="P86">
        <f t="shared" si="29"/>
        <v>13.979895097410303</v>
      </c>
      <c r="Q86">
        <f t="shared" si="30"/>
        <v>6.2288608875363103</v>
      </c>
      <c r="R86">
        <f t="shared" si="12"/>
        <v>2.9999999999999973</v>
      </c>
      <c r="S86">
        <f t="shared" si="31"/>
        <v>103.13016486720015</v>
      </c>
      <c r="T86">
        <f t="shared" si="32"/>
        <v>129.91873500000023</v>
      </c>
      <c r="U86">
        <f t="shared" si="13"/>
        <v>233.04889986720036</v>
      </c>
    </row>
    <row r="87" spans="4:21" x14ac:dyDescent="0.3">
      <c r="D87">
        <f t="shared" si="33"/>
        <v>3.0499999999999972</v>
      </c>
      <c r="E87">
        <f t="shared" ref="E87:E94" si="38">E86+H86</f>
        <v>19.041289601842891</v>
      </c>
      <c r="F87">
        <f t="shared" si="22"/>
        <v>5</v>
      </c>
      <c r="G87">
        <f t="shared" ref="G87:G94" si="39">G86+I86</f>
        <v>12.694193067895263</v>
      </c>
      <c r="H87">
        <f t="shared" si="23"/>
        <v>0.63470965339476315</v>
      </c>
      <c r="I87">
        <f t="shared" si="24"/>
        <v>0.20810152570320095</v>
      </c>
      <c r="J87">
        <f t="shared" si="25"/>
        <v>16.99975890593274</v>
      </c>
      <c r="K87">
        <f t="shared" si="26"/>
        <v>10.071308905932735</v>
      </c>
      <c r="L87">
        <f t="shared" si="16"/>
        <v>-2.2374615935736841</v>
      </c>
      <c r="M87">
        <f t="shared" si="17"/>
        <v>-2.5388386135790557</v>
      </c>
      <c r="N87">
        <f t="shared" si="27"/>
        <v>-0.12694193067895279</v>
      </c>
      <c r="O87">
        <f t="shared" si="28"/>
        <v>-4.162030514064019E-2</v>
      </c>
      <c r="P87">
        <f t="shared" si="29"/>
        <v>13.907915391357339</v>
      </c>
      <c r="Q87">
        <f t="shared" si="30"/>
        <v>6.1418682738098846</v>
      </c>
      <c r="R87">
        <f t="shared" si="12"/>
        <v>3.0499999999999972</v>
      </c>
      <c r="S87">
        <f t="shared" si="31"/>
        <v>98.799540367200137</v>
      </c>
      <c r="T87">
        <f t="shared" si="32"/>
        <v>134.28544803750026</v>
      </c>
      <c r="U87">
        <f t="shared" si="13"/>
        <v>233.0849884047004</v>
      </c>
    </row>
    <row r="88" spans="4:21" x14ac:dyDescent="0.3">
      <c r="D88">
        <f t="shared" si="33"/>
        <v>3.099999999999997</v>
      </c>
      <c r="E88">
        <f t="shared" si="38"/>
        <v>19.675999255237656</v>
      </c>
      <c r="F88">
        <f t="shared" si="22"/>
        <v>5</v>
      </c>
      <c r="G88">
        <f t="shared" si="39"/>
        <v>12.902294593598464</v>
      </c>
      <c r="H88">
        <f t="shared" si="23"/>
        <v>0.64511472967992323</v>
      </c>
      <c r="I88">
        <f t="shared" si="24"/>
        <v>0.20810152570320095</v>
      </c>
      <c r="J88">
        <f t="shared" si="25"/>
        <v>17.448566405932745</v>
      </c>
      <c r="K88">
        <f t="shared" si="26"/>
        <v>9.6225014059327343</v>
      </c>
      <c r="L88">
        <f t="shared" si="16"/>
        <v>-2.3644035242526371</v>
      </c>
      <c r="M88">
        <f t="shared" si="17"/>
        <v>-2.580458918719696</v>
      </c>
      <c r="N88">
        <f t="shared" si="27"/>
        <v>-0.12902294593598482</v>
      </c>
      <c r="O88">
        <f t="shared" si="28"/>
        <v>-4.162030514064019E-2</v>
      </c>
      <c r="P88">
        <f t="shared" si="29"/>
        <v>13.884128633750585</v>
      </c>
      <c r="Q88">
        <f t="shared" si="30"/>
        <v>6.1161096183195642</v>
      </c>
      <c r="R88">
        <f t="shared" si="12"/>
        <v>3.099999999999997</v>
      </c>
      <c r="S88">
        <f t="shared" si="31"/>
        <v>94.396738792200125</v>
      </c>
      <c r="T88">
        <f t="shared" si="32"/>
        <v>138.72433815000025</v>
      </c>
      <c r="U88">
        <f t="shared" si="13"/>
        <v>233.12107694220038</v>
      </c>
    </row>
    <row r="89" spans="4:21" x14ac:dyDescent="0.3">
      <c r="D89">
        <f t="shared" si="33"/>
        <v>3.1499999999999968</v>
      </c>
      <c r="E89">
        <f t="shared" si="38"/>
        <v>20.321113984917581</v>
      </c>
      <c r="F89">
        <f t="shared" si="22"/>
        <v>5</v>
      </c>
      <c r="G89">
        <f t="shared" si="39"/>
        <v>13.110396119301665</v>
      </c>
      <c r="H89">
        <f t="shared" si="23"/>
        <v>0.6555198059650833</v>
      </c>
      <c r="I89">
        <f t="shared" si="24"/>
        <v>0.20810152570320095</v>
      </c>
      <c r="J89">
        <f t="shared" si="25"/>
        <v>17.904731405932743</v>
      </c>
      <c r="K89">
        <f t="shared" si="26"/>
        <v>9.1663364059327321</v>
      </c>
      <c r="L89">
        <f t="shared" si="16"/>
        <v>-2.4934264701886217</v>
      </c>
      <c r="M89">
        <f t="shared" si="17"/>
        <v>-2.6220792238603363</v>
      </c>
      <c r="N89">
        <f t="shared" si="27"/>
        <v>-0.13110396119301682</v>
      </c>
      <c r="O89">
        <f t="shared" si="28"/>
        <v>-4.162030514064019E-2</v>
      </c>
      <c r="P89">
        <f t="shared" si="29"/>
        <v>13.918770104756891</v>
      </c>
      <c r="Q89">
        <f t="shared" si="30"/>
        <v>6.1477088195073195</v>
      </c>
      <c r="R89">
        <f t="shared" si="12"/>
        <v>3.1499999999999968</v>
      </c>
      <c r="S89">
        <f t="shared" si="31"/>
        <v>89.921760142200114</v>
      </c>
      <c r="T89">
        <f t="shared" si="32"/>
        <v>143.23540533750025</v>
      </c>
      <c r="U89">
        <f t="shared" si="13"/>
        <v>233.15716547970038</v>
      </c>
    </row>
    <row r="90" spans="4:21" x14ac:dyDescent="0.3">
      <c r="D90">
        <f t="shared" si="33"/>
        <v>3.1999999999999966</v>
      </c>
      <c r="E90">
        <f t="shared" si="38"/>
        <v>20.976633790882666</v>
      </c>
      <c r="F90">
        <f t="shared" si="22"/>
        <v>5</v>
      </c>
      <c r="G90">
        <f t="shared" si="39"/>
        <v>13.318497645004866</v>
      </c>
      <c r="H90">
        <f t="shared" ref="H90:H121" si="40">G90*dt</f>
        <v>0.66592488225024338</v>
      </c>
      <c r="I90">
        <f t="shared" si="24"/>
        <v>0.20810152570320095</v>
      </c>
      <c r="J90">
        <f t="shared" si="25"/>
        <v>18.368253905932747</v>
      </c>
      <c r="K90">
        <f t="shared" si="26"/>
        <v>8.7028139059327305</v>
      </c>
      <c r="L90">
        <f t="shared" si="16"/>
        <v>-2.6245304313816384</v>
      </c>
      <c r="M90">
        <f t="shared" si="17"/>
        <v>-2.6636995290009766</v>
      </c>
      <c r="N90">
        <f t="shared" ref="N90:N121" si="41">M90*dt</f>
        <v>-0.13318497645004884</v>
      </c>
      <c r="O90">
        <f t="shared" si="28"/>
        <v>-4.162030514064019E-2</v>
      </c>
      <c r="P90">
        <f t="shared" si="29"/>
        <v>14.021878125225481</v>
      </c>
      <c r="Q90">
        <f t="shared" si="30"/>
        <v>6.2311712187950246</v>
      </c>
      <c r="R90">
        <f t="shared" si="12"/>
        <v>3.1999999999999966</v>
      </c>
      <c r="S90">
        <f t="shared" si="31"/>
        <v>85.374604417200089</v>
      </c>
      <c r="T90">
        <f t="shared" si="32"/>
        <v>147.8186496000003</v>
      </c>
      <c r="U90">
        <f t="shared" si="13"/>
        <v>233.19325401720039</v>
      </c>
    </row>
    <row r="91" spans="4:21" x14ac:dyDescent="0.3">
      <c r="D91">
        <f t="shared" si="33"/>
        <v>3.2499999999999964</v>
      </c>
      <c r="E91">
        <f t="shared" si="38"/>
        <v>21.64255867313291</v>
      </c>
      <c r="F91">
        <f t="shared" si="22"/>
        <v>5</v>
      </c>
      <c r="G91">
        <f t="shared" si="39"/>
        <v>13.526599170708067</v>
      </c>
      <c r="H91">
        <f t="shared" si="40"/>
        <v>0.67632995853540345</v>
      </c>
      <c r="I91">
        <f t="shared" si="24"/>
        <v>0.20810152570320095</v>
      </c>
      <c r="J91">
        <f t="shared" si="25"/>
        <v>18.839133905932748</v>
      </c>
      <c r="K91">
        <f t="shared" si="26"/>
        <v>8.2319339059327294</v>
      </c>
      <c r="L91">
        <f t="shared" si="16"/>
        <v>-2.7577154078316872</v>
      </c>
      <c r="M91">
        <f t="shared" si="17"/>
        <v>-2.7053198341416169</v>
      </c>
      <c r="N91">
        <f t="shared" si="41"/>
        <v>-0.13526599170708084</v>
      </c>
      <c r="O91">
        <f t="shared" si="28"/>
        <v>-4.162030514064019E-2</v>
      </c>
      <c r="P91">
        <f t="shared" si="29"/>
        <v>14.203036360692311</v>
      </c>
      <c r="Q91">
        <f t="shared" si="30"/>
        <v>6.3593422390134329</v>
      </c>
      <c r="R91">
        <f t="shared" ref="R91:R94" si="42">D91</f>
        <v>3.2499999999999964</v>
      </c>
      <c r="S91">
        <f t="shared" si="31"/>
        <v>80.75527161720008</v>
      </c>
      <c r="T91">
        <f t="shared" si="32"/>
        <v>152.4740709375003</v>
      </c>
      <c r="U91">
        <f t="shared" ref="U91:U94" si="43">S91+T91</f>
        <v>233.22934255470039</v>
      </c>
    </row>
    <row r="92" spans="4:21" x14ac:dyDescent="0.3">
      <c r="D92">
        <f t="shared" si="33"/>
        <v>3.2999999999999963</v>
      </c>
      <c r="E92">
        <f t="shared" si="38"/>
        <v>22.318888631668315</v>
      </c>
      <c r="F92">
        <f t="shared" si="22"/>
        <v>5</v>
      </c>
      <c r="G92">
        <f t="shared" si="39"/>
        <v>13.734700696411268</v>
      </c>
      <c r="H92">
        <f t="shared" si="40"/>
        <v>0.68673503482056342</v>
      </c>
      <c r="I92">
        <f t="shared" si="24"/>
        <v>0.20810152570320095</v>
      </c>
      <c r="J92">
        <f t="shared" si="25"/>
        <v>19.31737140593275</v>
      </c>
      <c r="K92">
        <f t="shared" si="26"/>
        <v>7.7536964059327289</v>
      </c>
      <c r="L92">
        <f t="shared" ref="L92:L94" si="44">L91+N91</f>
        <v>-2.8929813995387681</v>
      </c>
      <c r="M92">
        <f t="shared" ref="M92:M94" si="45">M91+O91</f>
        <v>-2.7469401392822572</v>
      </c>
      <c r="N92">
        <f t="shared" si="41"/>
        <v>-0.13734700696411287</v>
      </c>
      <c r="O92">
        <f t="shared" si="28"/>
        <v>-4.162030514064019E-2</v>
      </c>
      <c r="P92">
        <f t="shared" si="29"/>
        <v>14.471096063348424</v>
      </c>
      <c r="Q92">
        <f t="shared" si="30"/>
        <v>6.5234056663678146</v>
      </c>
      <c r="R92">
        <f t="shared" si="42"/>
        <v>3.2999999999999963</v>
      </c>
      <c r="S92">
        <f t="shared" si="31"/>
        <v>76.063761742200072</v>
      </c>
      <c r="T92">
        <f t="shared" si="32"/>
        <v>157.20166935000032</v>
      </c>
      <c r="U92">
        <f t="shared" si="43"/>
        <v>233.2654310922004</v>
      </c>
    </row>
    <row r="93" spans="4:21" x14ac:dyDescent="0.3">
      <c r="D93">
        <f t="shared" si="33"/>
        <v>3.3499999999999961</v>
      </c>
      <c r="E93">
        <f t="shared" si="38"/>
        <v>23.00562366648888</v>
      </c>
      <c r="F93">
        <f t="shared" si="22"/>
        <v>5</v>
      </c>
      <c r="G93">
        <f t="shared" si="39"/>
        <v>13.942802222114469</v>
      </c>
      <c r="H93">
        <f t="shared" si="40"/>
        <v>0.69714011110572349</v>
      </c>
      <c r="I93">
        <f t="shared" si="24"/>
        <v>0.20810152570320095</v>
      </c>
      <c r="J93">
        <f t="shared" si="25"/>
        <v>19.80296640593275</v>
      </c>
      <c r="K93">
        <f t="shared" si="26"/>
        <v>7.2681014059327289</v>
      </c>
      <c r="L93">
        <f t="shared" si="44"/>
        <v>-3.030328406502881</v>
      </c>
      <c r="M93">
        <f t="shared" si="45"/>
        <v>-2.7885604444228975</v>
      </c>
      <c r="N93">
        <f t="shared" si="41"/>
        <v>-0.13942802222114489</v>
      </c>
      <c r="O93">
        <f t="shared" si="28"/>
        <v>-4.162030514064019E-2</v>
      </c>
      <c r="P93">
        <f t="shared" si="29"/>
        <v>14.833883822100587</v>
      </c>
      <c r="Q93">
        <f t="shared" si="30"/>
        <v>6.7129273115660366</v>
      </c>
      <c r="R93">
        <f t="shared" si="42"/>
        <v>3.3499999999999961</v>
      </c>
      <c r="S93">
        <f t="shared" si="31"/>
        <v>71.300074792200078</v>
      </c>
      <c r="T93">
        <f t="shared" si="32"/>
        <v>162.00144483750032</v>
      </c>
      <c r="U93">
        <f t="shared" si="43"/>
        <v>233.30151962970041</v>
      </c>
    </row>
    <row r="94" spans="4:21" x14ac:dyDescent="0.3">
      <c r="D94">
        <f t="shared" si="33"/>
        <v>3.3999999999999959</v>
      </c>
      <c r="E94">
        <f t="shared" si="38"/>
        <v>23.702763777594605</v>
      </c>
      <c r="F94">
        <f t="shared" si="22"/>
        <v>5</v>
      </c>
      <c r="G94">
        <f t="shared" si="39"/>
        <v>14.15090374781767</v>
      </c>
      <c r="H94">
        <f t="shared" si="40"/>
        <v>0.70754518739088357</v>
      </c>
      <c r="I94">
        <f t="shared" si="24"/>
        <v>0.20810152570320095</v>
      </c>
      <c r="J94">
        <f t="shared" si="25"/>
        <v>20.295918905932751</v>
      </c>
      <c r="K94">
        <f t="shared" si="26"/>
        <v>6.7751489059327277</v>
      </c>
      <c r="L94">
        <f t="shared" si="44"/>
        <v>-3.1697564287240261</v>
      </c>
      <c r="M94">
        <f t="shared" si="45"/>
        <v>-2.8301807495635378</v>
      </c>
      <c r="N94">
        <f t="shared" si="41"/>
        <v>-0.14150903747817689</v>
      </c>
      <c r="O94">
        <f t="shared" si="28"/>
        <v>-4.162030514064019E-2</v>
      </c>
      <c r="P94">
        <f t="shared" si="29"/>
        <v>15.297901770435031</v>
      </c>
      <c r="Q94">
        <f t="shared" si="30"/>
        <v>6.9159491661283772</v>
      </c>
      <c r="R94">
        <f t="shared" si="42"/>
        <v>3.3999999999999959</v>
      </c>
      <c r="S94">
        <f t="shared" si="31"/>
        <v>66.464210767200058</v>
      </c>
      <c r="T94">
        <f t="shared" si="32"/>
        <v>166.87339740000033</v>
      </c>
      <c r="U94">
        <f t="shared" si="43"/>
        <v>233.33760816720039</v>
      </c>
    </row>
    <row r="100" spans="2:4" x14ac:dyDescent="0.3">
      <c r="B100" t="s">
        <v>7</v>
      </c>
      <c r="C100" t="s">
        <v>16</v>
      </c>
      <c r="D100" t="s">
        <v>17</v>
      </c>
    </row>
    <row r="101" spans="2:4" x14ac:dyDescent="0.3">
      <c r="B101">
        <v>0</v>
      </c>
      <c r="C101">
        <f t="shared" ref="C101:C141" ca="1" si="46">_r*COS(B101)+xc</f>
        <v>8.5355339059327378</v>
      </c>
      <c r="D101">
        <f t="shared" ref="D101:D141" ca="1" si="47">_r*SIN(B101)+yc</f>
        <v>23.535533905932738</v>
      </c>
    </row>
    <row r="102" spans="2:4" x14ac:dyDescent="0.3">
      <c r="B102">
        <f>B101+PI()/20</f>
        <v>0.15707963267948966</v>
      </c>
      <c r="C102">
        <f t="shared" ca="1" si="46"/>
        <v>8.473975608908427</v>
      </c>
      <c r="D102">
        <f t="shared" ca="1" si="47"/>
        <v>24.317706231133894</v>
      </c>
    </row>
    <row r="103" spans="2:4" x14ac:dyDescent="0.3">
      <c r="B103">
        <f t="shared" ref="B103:B140" si="48">B102+PI()/20</f>
        <v>0.31415926535897931</v>
      </c>
      <c r="C103">
        <f t="shared" ca="1" si="46"/>
        <v>8.2908164874085042</v>
      </c>
      <c r="D103">
        <f t="shared" ca="1" si="47"/>
        <v>25.080618877807474</v>
      </c>
    </row>
    <row r="104" spans="2:4" x14ac:dyDescent="0.3">
      <c r="B104">
        <f t="shared" si="48"/>
        <v>0.47123889803846897</v>
      </c>
      <c r="C104">
        <f t="shared" ca="1" si="46"/>
        <v>7.9905665268745771</v>
      </c>
      <c r="D104">
        <f t="shared" ca="1" si="47"/>
        <v>25.805486404630471</v>
      </c>
    </row>
    <row r="105" spans="2:4" x14ac:dyDescent="0.3">
      <c r="B105">
        <f t="shared" si="48"/>
        <v>0.62831853071795862</v>
      </c>
      <c r="C105">
        <f t="shared" ca="1" si="46"/>
        <v>7.5806188778074741</v>
      </c>
      <c r="D105">
        <f t="shared" ca="1" si="47"/>
        <v>26.474460167395105</v>
      </c>
    </row>
    <row r="106" spans="2:4" x14ac:dyDescent="0.3">
      <c r="B106">
        <f t="shared" si="48"/>
        <v>0.78539816339744828</v>
      </c>
      <c r="C106">
        <f t="shared" ca="1" si="46"/>
        <v>7.0710678118654755</v>
      </c>
      <c r="D106">
        <f t="shared" ca="1" si="47"/>
        <v>27.071067811865476</v>
      </c>
    </row>
    <row r="107" spans="2:4" x14ac:dyDescent="0.3">
      <c r="B107">
        <f t="shared" si="48"/>
        <v>0.94247779607693793</v>
      </c>
      <c r="C107">
        <f t="shared" ca="1" si="46"/>
        <v>6.4744601673951028</v>
      </c>
      <c r="D107">
        <f t="shared" ca="1" si="47"/>
        <v>27.580618877807474</v>
      </c>
    </row>
    <row r="108" spans="2:4" x14ac:dyDescent="0.3">
      <c r="B108">
        <f t="shared" si="48"/>
        <v>1.0995574287564276</v>
      </c>
      <c r="C108">
        <f t="shared" ca="1" si="46"/>
        <v>5.8054864046304715</v>
      </c>
      <c r="D108">
        <f t="shared" ca="1" si="47"/>
        <v>27.990566526874577</v>
      </c>
    </row>
    <row r="109" spans="2:4" x14ac:dyDescent="0.3">
      <c r="B109">
        <f t="shared" si="48"/>
        <v>1.2566370614359172</v>
      </c>
      <c r="C109">
        <f t="shared" ca="1" si="46"/>
        <v>5.0806188778074741</v>
      </c>
      <c r="D109">
        <f t="shared" ca="1" si="47"/>
        <v>28.290816487408506</v>
      </c>
    </row>
    <row r="110" spans="2:4" x14ac:dyDescent="0.3">
      <c r="B110">
        <f t="shared" si="48"/>
        <v>1.4137166941154069</v>
      </c>
      <c r="C110">
        <f t="shared" ca="1" si="46"/>
        <v>4.3177062311338918</v>
      </c>
      <c r="D110">
        <f t="shared" ca="1" si="47"/>
        <v>28.473975608908425</v>
      </c>
    </row>
    <row r="111" spans="2:4" x14ac:dyDescent="0.3">
      <c r="B111">
        <f t="shared" si="48"/>
        <v>1.5707963267948966</v>
      </c>
      <c r="C111">
        <f t="shared" ca="1" si="46"/>
        <v>3.5355339059327378</v>
      </c>
      <c r="D111">
        <f t="shared" ca="1" si="47"/>
        <v>28.535533905932738</v>
      </c>
    </row>
    <row r="112" spans="2:4" x14ac:dyDescent="0.3">
      <c r="B112">
        <f t="shared" si="48"/>
        <v>1.7278759594743862</v>
      </c>
      <c r="C112">
        <f t="shared" ca="1" si="46"/>
        <v>2.7533615807315832</v>
      </c>
      <c r="D112">
        <f t="shared" ca="1" si="47"/>
        <v>28.473975608908425</v>
      </c>
    </row>
    <row r="113" spans="2:4" x14ac:dyDescent="0.3">
      <c r="B113">
        <f t="shared" si="48"/>
        <v>1.8849555921538759</v>
      </c>
      <c r="C113">
        <f t="shared" ca="1" si="46"/>
        <v>1.9904489340580005</v>
      </c>
      <c r="D113">
        <f t="shared" ca="1" si="47"/>
        <v>28.290816487408506</v>
      </c>
    </row>
    <row r="114" spans="2:4" x14ac:dyDescent="0.3">
      <c r="B114">
        <f t="shared" si="48"/>
        <v>2.0420352248333655</v>
      </c>
      <c r="C114">
        <f t="shared" ca="1" si="46"/>
        <v>1.265581407235004</v>
      </c>
      <c r="D114">
        <f t="shared" ca="1" si="47"/>
        <v>27.990566526874577</v>
      </c>
    </row>
    <row r="115" spans="2:4" x14ac:dyDescent="0.3">
      <c r="B115">
        <f t="shared" si="48"/>
        <v>2.1991148575128552</v>
      </c>
      <c r="C115">
        <f t="shared" ca="1" si="46"/>
        <v>0.59660764447037229</v>
      </c>
      <c r="D115">
        <f t="shared" ca="1" si="47"/>
        <v>27.580618877807474</v>
      </c>
    </row>
    <row r="116" spans="2:4" x14ac:dyDescent="0.3">
      <c r="B116">
        <f t="shared" si="48"/>
        <v>2.3561944901923448</v>
      </c>
      <c r="C116">
        <f t="shared" ca="1" si="46"/>
        <v>0</v>
      </c>
      <c r="D116">
        <f t="shared" ca="1" si="47"/>
        <v>27.071067811865476</v>
      </c>
    </row>
    <row r="117" spans="2:4" x14ac:dyDescent="0.3">
      <c r="B117">
        <f t="shared" si="48"/>
        <v>2.5132741228718345</v>
      </c>
      <c r="C117">
        <f t="shared" ca="1" si="46"/>
        <v>-0.50955106594199906</v>
      </c>
      <c r="D117">
        <f t="shared" ca="1" si="47"/>
        <v>26.474460167395105</v>
      </c>
    </row>
    <row r="118" spans="2:4" x14ac:dyDescent="0.3">
      <c r="B118">
        <f t="shared" si="48"/>
        <v>2.6703537555513241</v>
      </c>
      <c r="C118">
        <f t="shared" ca="1" si="46"/>
        <v>-0.91949871500910207</v>
      </c>
      <c r="D118">
        <f t="shared" ca="1" si="47"/>
        <v>25.805486404630471</v>
      </c>
    </row>
    <row r="119" spans="2:4" x14ac:dyDescent="0.3">
      <c r="B119">
        <f t="shared" si="48"/>
        <v>2.8274333882308138</v>
      </c>
      <c r="C119">
        <f t="shared" ca="1" si="46"/>
        <v>-1.21974867554303</v>
      </c>
      <c r="D119">
        <f t="shared" ca="1" si="47"/>
        <v>25.080618877807474</v>
      </c>
    </row>
    <row r="120" spans="2:4" x14ac:dyDescent="0.3">
      <c r="B120">
        <f t="shared" si="48"/>
        <v>2.9845130209103035</v>
      </c>
      <c r="C120">
        <f t="shared" ca="1" si="46"/>
        <v>-1.4029077970429511</v>
      </c>
      <c r="D120">
        <f t="shared" ca="1" si="47"/>
        <v>24.317706231133894</v>
      </c>
    </row>
    <row r="121" spans="2:4" x14ac:dyDescent="0.3">
      <c r="B121">
        <f t="shared" si="48"/>
        <v>3.1415926535897931</v>
      </c>
      <c r="C121">
        <f t="shared" ca="1" si="46"/>
        <v>-1.4644660940672627</v>
      </c>
      <c r="D121">
        <f t="shared" ca="1" si="47"/>
        <v>23.535533905932738</v>
      </c>
    </row>
    <row r="122" spans="2:4" x14ac:dyDescent="0.3">
      <c r="B122">
        <f t="shared" si="48"/>
        <v>3.2986722862692828</v>
      </c>
      <c r="C122">
        <f t="shared" ca="1" si="46"/>
        <v>-1.402907797042952</v>
      </c>
      <c r="D122">
        <f t="shared" ca="1" si="47"/>
        <v>22.753361580731585</v>
      </c>
    </row>
    <row r="123" spans="2:4" x14ac:dyDescent="0.3">
      <c r="B123">
        <f t="shared" si="48"/>
        <v>3.4557519189487724</v>
      </c>
      <c r="C123">
        <f t="shared" ca="1" si="46"/>
        <v>-1.2197486755430309</v>
      </c>
      <c r="D123">
        <f t="shared" ca="1" si="47"/>
        <v>21.990448934058001</v>
      </c>
    </row>
    <row r="124" spans="2:4" x14ac:dyDescent="0.3">
      <c r="B124">
        <f>B123+PI()/20</f>
        <v>3.6128315516282621</v>
      </c>
      <c r="C124">
        <f t="shared" ca="1" si="46"/>
        <v>-0.91949871500910207</v>
      </c>
      <c r="D124">
        <f t="shared" ca="1" si="47"/>
        <v>21.265581407235004</v>
      </c>
    </row>
    <row r="125" spans="2:4" x14ac:dyDescent="0.3">
      <c r="B125">
        <f t="shared" si="48"/>
        <v>3.7699111843077517</v>
      </c>
      <c r="C125">
        <f t="shared" ca="1" si="46"/>
        <v>-0.50955106594200084</v>
      </c>
      <c r="D125">
        <f t="shared" ca="1" si="47"/>
        <v>20.596607644470375</v>
      </c>
    </row>
    <row r="126" spans="2:4" x14ac:dyDescent="0.3">
      <c r="B126">
        <f t="shared" si="48"/>
        <v>3.9269908169872414</v>
      </c>
      <c r="C126">
        <f t="shared" ca="1" si="46"/>
        <v>0</v>
      </c>
      <c r="D126">
        <f t="shared" ca="1" si="47"/>
        <v>20</v>
      </c>
    </row>
    <row r="127" spans="2:4" x14ac:dyDescent="0.3">
      <c r="B127">
        <f t="shared" si="48"/>
        <v>4.0840704496667311</v>
      </c>
      <c r="C127">
        <f t="shared" ca="1" si="46"/>
        <v>0.59660764447037096</v>
      </c>
      <c r="D127">
        <f t="shared" ca="1" si="47"/>
        <v>19.490448934058001</v>
      </c>
    </row>
    <row r="128" spans="2:4" x14ac:dyDescent="0.3">
      <c r="B128">
        <f t="shared" si="48"/>
        <v>4.2411500823462207</v>
      </c>
      <c r="C128">
        <f t="shared" ca="1" si="46"/>
        <v>1.2655814072350027</v>
      </c>
      <c r="D128">
        <f t="shared" ca="1" si="47"/>
        <v>19.080501284990898</v>
      </c>
    </row>
    <row r="129" spans="2:4" x14ac:dyDescent="0.3">
      <c r="B129">
        <f t="shared" si="48"/>
        <v>4.3982297150257104</v>
      </c>
      <c r="C129">
        <f t="shared" ca="1" si="46"/>
        <v>1.9904489340579996</v>
      </c>
      <c r="D129">
        <f t="shared" ca="1" si="47"/>
        <v>18.78025132445697</v>
      </c>
    </row>
    <row r="130" spans="2:4" x14ac:dyDescent="0.3">
      <c r="B130">
        <f t="shared" si="48"/>
        <v>4.5553093477052</v>
      </c>
      <c r="C130">
        <f t="shared" ca="1" si="46"/>
        <v>2.7533615807315819</v>
      </c>
      <c r="D130">
        <f t="shared" ca="1" si="47"/>
        <v>18.59709220295705</v>
      </c>
    </row>
    <row r="131" spans="2:4" x14ac:dyDescent="0.3">
      <c r="B131">
        <f>B130+PI()/20</f>
        <v>4.7123889803846897</v>
      </c>
      <c r="C131">
        <f t="shared" ca="1" si="46"/>
        <v>3.5355339059327364</v>
      </c>
      <c r="D131">
        <f t="shared" ca="1" si="47"/>
        <v>18.535533905932738</v>
      </c>
    </row>
    <row r="132" spans="2:4" x14ac:dyDescent="0.3">
      <c r="B132">
        <f t="shared" si="48"/>
        <v>4.8694686130641793</v>
      </c>
      <c r="C132">
        <f t="shared" ca="1" si="46"/>
        <v>4.317706231133891</v>
      </c>
      <c r="D132">
        <f t="shared" ca="1" si="47"/>
        <v>18.59709220295705</v>
      </c>
    </row>
    <row r="133" spans="2:4" x14ac:dyDescent="0.3">
      <c r="B133">
        <f t="shared" si="48"/>
        <v>5.026548245743669</v>
      </c>
      <c r="C133">
        <f t="shared" ca="1" si="46"/>
        <v>5.0806188778074732</v>
      </c>
      <c r="D133">
        <f t="shared" ca="1" si="47"/>
        <v>18.78025132445697</v>
      </c>
    </row>
    <row r="134" spans="2:4" x14ac:dyDescent="0.3">
      <c r="B134">
        <f t="shared" si="48"/>
        <v>5.1836278784231586</v>
      </c>
      <c r="C134">
        <f t="shared" ca="1" si="46"/>
        <v>5.8054864046304706</v>
      </c>
      <c r="D134">
        <f t="shared" ca="1" si="47"/>
        <v>19.080501284990898</v>
      </c>
    </row>
    <row r="135" spans="2:4" x14ac:dyDescent="0.3">
      <c r="B135">
        <f t="shared" si="48"/>
        <v>5.3407075111026483</v>
      </c>
      <c r="C135">
        <f t="shared" ca="1" si="46"/>
        <v>6.4744601673951019</v>
      </c>
      <c r="D135">
        <f t="shared" ca="1" si="47"/>
        <v>19.490448934058001</v>
      </c>
    </row>
    <row r="136" spans="2:4" x14ac:dyDescent="0.3">
      <c r="B136">
        <f t="shared" si="48"/>
        <v>5.497787143782138</v>
      </c>
      <c r="C136">
        <f t="shared" ca="1" si="46"/>
        <v>7.0710678118654737</v>
      </c>
      <c r="D136">
        <f t="shared" ca="1" si="47"/>
        <v>20</v>
      </c>
    </row>
    <row r="137" spans="2:4" x14ac:dyDescent="0.3">
      <c r="B137">
        <f t="shared" si="48"/>
        <v>5.6548667764616276</v>
      </c>
      <c r="C137">
        <f t="shared" ca="1" si="46"/>
        <v>7.5806188778074741</v>
      </c>
      <c r="D137">
        <f t="shared" ca="1" si="47"/>
        <v>20.596607644470371</v>
      </c>
    </row>
    <row r="138" spans="2:4" x14ac:dyDescent="0.3">
      <c r="B138">
        <f t="shared" si="48"/>
        <v>5.8119464091411173</v>
      </c>
      <c r="C138">
        <f t="shared" ca="1" si="46"/>
        <v>7.9905665268745771</v>
      </c>
      <c r="D138">
        <f t="shared" ca="1" si="47"/>
        <v>21.265581407235004</v>
      </c>
    </row>
    <row r="139" spans="2:4" x14ac:dyDescent="0.3">
      <c r="B139">
        <f t="shared" si="48"/>
        <v>5.9690260418206069</v>
      </c>
      <c r="C139">
        <f t="shared" ca="1" si="46"/>
        <v>8.2908164874085042</v>
      </c>
      <c r="D139">
        <f t="shared" ca="1" si="47"/>
        <v>21.990448934058001</v>
      </c>
    </row>
    <row r="140" spans="2:4" x14ac:dyDescent="0.3">
      <c r="B140">
        <f t="shared" si="48"/>
        <v>6.1261056745000966</v>
      </c>
      <c r="C140">
        <f t="shared" ca="1" si="46"/>
        <v>8.4739756089084253</v>
      </c>
      <c r="D140">
        <f t="shared" ca="1" si="47"/>
        <v>22.753361580731582</v>
      </c>
    </row>
    <row r="141" spans="2:4" x14ac:dyDescent="0.3">
      <c r="B141">
        <f>B140+PI()/20</f>
        <v>6.2831853071795862</v>
      </c>
      <c r="C141">
        <f t="shared" ca="1" si="46"/>
        <v>8.5355339059327378</v>
      </c>
      <c r="D141">
        <f t="shared" ca="1" si="47"/>
        <v>23.535533905932738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30E51C0AEA5942B7D54021397BD9DE" ma:contentTypeVersion="11" ma:contentTypeDescription="Utwórz nowy dokument." ma:contentTypeScope="" ma:versionID="18e239c23edc3cfbed7cef317ba4f182">
  <xsd:schema xmlns:xsd="http://www.w3.org/2001/XMLSchema" xmlns:xs="http://www.w3.org/2001/XMLSchema" xmlns:p="http://schemas.microsoft.com/office/2006/metadata/properties" xmlns:ns2="5b61eafc-e93c-418b-88d1-474680b015c0" xmlns:ns3="2e2ebfa8-8f89-4949-91ed-f51d459a2ca1" targetNamespace="http://schemas.microsoft.com/office/2006/metadata/properties" ma:root="true" ma:fieldsID="d23501ecde82af4f149cb0a4704bcabb" ns2:_="" ns3:_="">
    <xsd:import namespace="5b61eafc-e93c-418b-88d1-474680b015c0"/>
    <xsd:import namespace="2e2ebfa8-8f89-4949-91ed-f51d459a2c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1eafc-e93c-418b-88d1-474680b015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ebfa8-8f89-4949-91ed-f51d459a2c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e77ef61-1cd1-4994-83c3-844ee98902ac}" ma:internalName="TaxCatchAll" ma:showField="CatchAllData" ma:web="2e2ebfa8-8f89-4949-91ed-f51d459a2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61eafc-e93c-418b-88d1-474680b015c0">
      <Terms xmlns="http://schemas.microsoft.com/office/infopath/2007/PartnerControls"/>
    </lcf76f155ced4ddcb4097134ff3c332f>
    <TaxCatchAll xmlns="2e2ebfa8-8f89-4949-91ed-f51d459a2ca1" xsi:nil="true"/>
  </documentManagement>
</p:properties>
</file>

<file path=customXml/itemProps1.xml><?xml version="1.0" encoding="utf-8"?>
<ds:datastoreItem xmlns:ds="http://schemas.openxmlformats.org/officeDocument/2006/customXml" ds:itemID="{B2F42181-FE58-47ED-81CD-3E5AE1CA17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4EF49E-F96F-4E20-98A7-E1320BC7E6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1eafc-e93c-418b-88d1-474680b015c0"/>
    <ds:schemaRef ds:uri="2e2ebfa8-8f89-4949-91ed-f51d459a2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5BBFAE-A11C-4318-A7E5-C9AEFF124F92}">
  <ds:schemaRefs>
    <ds:schemaRef ds:uri="http://schemas.microsoft.com/office/2006/metadata/properties"/>
    <ds:schemaRef ds:uri="http://schemas.microsoft.com/office/infopath/2007/PartnerControls"/>
    <ds:schemaRef ds:uri="5b61eafc-e93c-418b-88d1-474680b015c0"/>
    <ds:schemaRef ds:uri="2e2ebfa8-8f89-4949-91ed-f51d459a2c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51</vt:i4>
      </vt:variant>
    </vt:vector>
  </HeadingPairs>
  <TitlesOfParts>
    <vt:vector size="55" baseType="lpstr">
      <vt:lpstr>obliczenia dla kuli</vt:lpstr>
      <vt:lpstr>obliczenia dla sfery</vt:lpstr>
      <vt:lpstr>Wykresy porownawcze</vt:lpstr>
      <vt:lpstr>cwiczenia</vt:lpstr>
      <vt:lpstr>'obliczenia dla kuli'!_r</vt:lpstr>
      <vt:lpstr>'obliczenia dla sfery'!_r</vt:lpstr>
      <vt:lpstr>'Wykresy porownawcze'!_r</vt:lpstr>
      <vt:lpstr>_r</vt:lpstr>
      <vt:lpstr>'obliczenia dla kuli'!a</vt:lpstr>
      <vt:lpstr>'obliczenia dla sfery'!a</vt:lpstr>
      <vt:lpstr>'Wykresy porownawcze'!a</vt:lpstr>
      <vt:lpstr>a</vt:lpstr>
      <vt:lpstr>'obliczenia dla kuli'!alfa</vt:lpstr>
      <vt:lpstr>'obliczenia dla sfery'!alfa</vt:lpstr>
      <vt:lpstr>'Wykresy porownawcze'!alfa</vt:lpstr>
      <vt:lpstr>alfa</vt:lpstr>
      <vt:lpstr>'obliczenia dla kuli'!dr</vt:lpstr>
      <vt:lpstr>'obliczenia dla sfery'!dr</vt:lpstr>
      <vt:lpstr>dr</vt:lpstr>
      <vt:lpstr>'obliczenia dla kuli'!dt</vt:lpstr>
      <vt:lpstr>'obliczenia dla sfery'!dt</vt:lpstr>
      <vt:lpstr>'Wykresy porownawcze'!dt</vt:lpstr>
      <vt:lpstr>dt</vt:lpstr>
      <vt:lpstr>'obliczenia dla kuli'!eps</vt:lpstr>
      <vt:lpstr>'obliczenia dla sfery'!eps</vt:lpstr>
      <vt:lpstr>'Wykresy porownawcze'!eps</vt:lpstr>
      <vt:lpstr>eps</vt:lpstr>
      <vt:lpstr>'obliczenia dla kuli'!g</vt:lpstr>
      <vt:lpstr>'obliczenia dla sfery'!g</vt:lpstr>
      <vt:lpstr>'Wykresy porownawcze'!g</vt:lpstr>
      <vt:lpstr>g</vt:lpstr>
      <vt:lpstr>'obliczenia dla kuli'!h</vt:lpstr>
      <vt:lpstr>'obliczenia dla sfery'!h</vt:lpstr>
      <vt:lpstr>'Wykresy porownawcze'!h</vt:lpstr>
      <vt:lpstr>h</vt:lpstr>
      <vt:lpstr>'obliczenia dla kuli'!I</vt:lpstr>
      <vt:lpstr>'obliczenia dla sfery'!I</vt:lpstr>
      <vt:lpstr>'Wykresy porownawcze'!I</vt:lpstr>
      <vt:lpstr>I</vt:lpstr>
      <vt:lpstr>'obliczenia dla kuli'!l</vt:lpstr>
      <vt:lpstr>'obliczenia dla sfery'!l</vt:lpstr>
      <vt:lpstr>'Wykresy porownawcze'!l</vt:lpstr>
      <vt:lpstr>l</vt:lpstr>
      <vt:lpstr>'obliczenia dla kuli'!m</vt:lpstr>
      <vt:lpstr>'obliczenia dla sfery'!m</vt:lpstr>
      <vt:lpstr>'Wykresy porownawcze'!m</vt:lpstr>
      <vt:lpstr>m</vt:lpstr>
      <vt:lpstr>'obliczenia dla kuli'!xc</vt:lpstr>
      <vt:lpstr>'obliczenia dla sfery'!xc</vt:lpstr>
      <vt:lpstr>'Wykresy porownawcze'!xc</vt:lpstr>
      <vt:lpstr>xc</vt:lpstr>
      <vt:lpstr>'obliczenia dla kuli'!yc</vt:lpstr>
      <vt:lpstr>'obliczenia dla sfery'!yc</vt:lpstr>
      <vt:lpstr>'Wykresy porownawcze'!yc</vt:lpstr>
      <vt:lpstr>yc</vt:lpstr>
    </vt:vector>
  </TitlesOfParts>
  <Company>PJWSTK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Kasia_ Mikusek</cp:lastModifiedBy>
  <dcterms:created xsi:type="dcterms:W3CDTF">2025-03-26T13:20:01Z</dcterms:created>
  <dcterms:modified xsi:type="dcterms:W3CDTF">2025-03-27T21:21:31Z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0x0101009230E51C0AEA5942B7D54021397BD9DE</vt:lpwstr>
  </property>
</Properties>
</file>