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sch\Dropbox\IFMO\1 курс\2 семестр\Физика\лабораторная 5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G35" i="1"/>
  <c r="G36" i="1"/>
  <c r="G37" i="1"/>
  <c r="G38" i="1"/>
  <c r="G34" i="1"/>
  <c r="F41" i="1"/>
  <c r="F35" i="1"/>
  <c r="F36" i="1"/>
  <c r="F37" i="1"/>
  <c r="F38" i="1"/>
  <c r="F34" i="1"/>
  <c r="B35" i="1"/>
  <c r="B36" i="1"/>
  <c r="B37" i="1"/>
  <c r="B38" i="1"/>
  <c r="B34" i="1"/>
  <c r="H36" i="1"/>
  <c r="L6" i="1" l="1"/>
  <c r="J6" i="1" s="1"/>
  <c r="K6" i="1" s="1"/>
  <c r="L10" i="1"/>
  <c r="J10" i="1" s="1"/>
  <c r="K10" i="1" s="1"/>
  <c r="J19" i="1"/>
  <c r="L3" i="1" s="1"/>
  <c r="J3" i="1" s="1"/>
  <c r="K3" i="1" s="1"/>
  <c r="G3" i="1"/>
  <c r="I3" i="1" s="1"/>
  <c r="G6" i="1"/>
  <c r="I6" i="1" s="1"/>
  <c r="G7" i="1"/>
  <c r="I7" i="1" s="1"/>
  <c r="G10" i="1"/>
  <c r="I10" i="1" s="1"/>
  <c r="G11" i="1"/>
  <c r="I11" i="1" s="1"/>
  <c r="F3" i="1"/>
  <c r="H3" i="1" s="1"/>
  <c r="F4" i="1"/>
  <c r="G4" i="1" s="1"/>
  <c r="I4" i="1" s="1"/>
  <c r="F5" i="1"/>
  <c r="G5" i="1" s="1"/>
  <c r="I5" i="1" s="1"/>
  <c r="F6" i="1"/>
  <c r="H6" i="1" s="1"/>
  <c r="F7" i="1"/>
  <c r="H7" i="1" s="1"/>
  <c r="F8" i="1"/>
  <c r="G8" i="1" s="1"/>
  <c r="I8" i="1" s="1"/>
  <c r="F9" i="1"/>
  <c r="G9" i="1" s="1"/>
  <c r="I9" i="1" s="1"/>
  <c r="F10" i="1"/>
  <c r="H10" i="1" s="1"/>
  <c r="F11" i="1"/>
  <c r="H11" i="1" s="1"/>
  <c r="F2" i="1"/>
  <c r="G2" i="1" s="1"/>
  <c r="I2" i="1" s="1"/>
  <c r="H9" i="1" l="1"/>
  <c r="H5" i="1"/>
  <c r="H2" i="1"/>
  <c r="H8" i="1"/>
  <c r="H4" i="1"/>
  <c r="L9" i="1"/>
  <c r="J9" i="1" s="1"/>
  <c r="K9" i="1" s="1"/>
  <c r="L5" i="1"/>
  <c r="J5" i="1" s="1"/>
  <c r="K5" i="1" s="1"/>
  <c r="L2" i="1"/>
  <c r="J2" i="1" s="1"/>
  <c r="J14" i="1" s="1"/>
  <c r="L8" i="1"/>
  <c r="J8" i="1" s="1"/>
  <c r="K8" i="1" s="1"/>
  <c r="L4" i="1"/>
  <c r="J4" i="1" s="1"/>
  <c r="K4" i="1" s="1"/>
  <c r="L11" i="1"/>
  <c r="J11" i="1" s="1"/>
  <c r="K11" i="1" s="1"/>
  <c r="L7" i="1"/>
  <c r="J7" i="1" s="1"/>
  <c r="K7" i="1" s="1"/>
  <c r="K2" i="1" l="1"/>
  <c r="K14" i="1" s="1"/>
  <c r="K19" i="1"/>
</calcChain>
</file>

<file path=xl/sharedStrings.xml><?xml version="1.0" encoding="utf-8"?>
<sst xmlns="http://schemas.openxmlformats.org/spreadsheetml/2006/main" count="26" uniqueCount="22">
  <si>
    <t>Rm, Ом</t>
  </si>
  <si>
    <t>T, мс</t>
  </si>
  <si>
    <t>γ, с^(-1)</t>
  </si>
  <si>
    <t>L, мГн</t>
  </si>
  <si>
    <t>C, мкФ</t>
  </si>
  <si>
    <t>R, Ом</t>
  </si>
  <si>
    <t>Ui, дел (мм)</t>
  </si>
  <si>
    <t>U(i+n), дел (мм)</t>
  </si>
  <si>
    <t>n, штуки</t>
  </si>
  <si>
    <t>λ, безразмерное удовольствие</t>
  </si>
  <si>
    <t>Q, добро</t>
  </si>
  <si>
    <t>τ, с</t>
  </si>
  <si>
    <t>Rk, Ом</t>
  </si>
  <si>
    <t>Lср, мГн</t>
  </si>
  <si>
    <t>Cсср, мкФ</t>
  </si>
  <si>
    <t>Rкр, Ом</t>
  </si>
  <si>
    <t>U1, дел</t>
  </si>
  <si>
    <t>U2, дел</t>
  </si>
  <si>
    <t>U3, дел</t>
  </si>
  <si>
    <t>λср, безразмерное удовольствие</t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</si>
  <si>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charset val="204"/>
        <scheme val="minor"/>
      </rPr>
      <t>λ</t>
    </r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</si>
  <si>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charset val="204"/>
        <scheme val="minor"/>
      </rPr>
      <t>λср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</si>
</sst>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Зависисмость логарифмического декремента от внешнего сопротивления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Завсисмость логарифмического декремента от внешнего сопротивления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6729221347331583E-2"/>
                  <c:y val="-0.1596875911344416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771522309711286E-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2284776902887135E-2"/>
                  <c:y val="-0.1689468503937008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0493000874890638E-2"/>
                  <c:y val="8.56827792359287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7.7840332458442699E-2"/>
                  <c:y val="-0.182835739282589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1048556430446194E-2"/>
                  <c:y val="9.4942038495188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6.6729221347331585E-2"/>
                  <c:y val="-0.1365394429862934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8403324584426945E-3"/>
                  <c:y val="8.5682779235928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8.3395888013998346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5062554680664918E-2"/>
                  <c:y val="6.25346310877806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sq" cmpd="tri">
                <a:solidFill>
                  <a:schemeClr val="tx1"/>
                </a:solidFill>
                <a:prstDash val="lgDash"/>
                <a:bevel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759601924759406"/>
                  <c:y val="-0.11657407407407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Лист1!$F$2:$F$11</c:f>
              <c:numCache>
                <c:formatCode>General</c:formatCode>
                <c:ptCount val="10"/>
                <c:pt idx="0">
                  <c:v>0.17328679513998632</c:v>
                </c:pt>
                <c:pt idx="1">
                  <c:v>0.17526309001676463</c:v>
                </c:pt>
                <c:pt idx="2">
                  <c:v>0.1772868804765966</c:v>
                </c:pt>
                <c:pt idx="3">
                  <c:v>0.17935996828224746</c:v>
                </c:pt>
                <c:pt idx="4">
                  <c:v>0.18148425084573408</c:v>
                </c:pt>
                <c:pt idx="5">
                  <c:v>0.18366172786667453</c:v>
                </c:pt>
                <c:pt idx="6">
                  <c:v>0.1858945085467093</c:v>
                </c:pt>
                <c:pt idx="7">
                  <c:v>0.18818481944054774</c:v>
                </c:pt>
                <c:pt idx="8">
                  <c:v>0.19053501301172418</c:v>
                </c:pt>
                <c:pt idx="9">
                  <c:v>0.19294757696976461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5438064"/>
        <c:axId val="205438624"/>
      </c:scatterChart>
      <c:valAx>
        <c:axId val="20543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Внешнее сопротивление, Ом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38624"/>
        <c:crosses val="autoZero"/>
        <c:crossBetween val="midCat"/>
      </c:valAx>
      <c:valAx>
        <c:axId val="2054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Логарифмический декремент, безразмерное удовольствие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13796296296296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3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11</xdr:row>
      <xdr:rowOff>80961</xdr:rowOff>
    </xdr:from>
    <xdr:to>
      <xdr:col>8</xdr:col>
      <xdr:colOff>552450</xdr:colOff>
      <xdr:row>30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34" workbookViewId="0">
      <selection activeCell="G41" sqref="G41"/>
    </sheetView>
  </sheetViews>
  <sheetFormatPr defaultRowHeight="15" x14ac:dyDescent="0.25"/>
  <cols>
    <col min="1" max="1" width="8.140625" style="1" customWidth="1"/>
    <col min="2" max="2" width="6.7109375" style="1" customWidth="1"/>
    <col min="3" max="3" width="9.85546875" style="1" customWidth="1"/>
    <col min="4" max="4" width="10.140625" style="1" customWidth="1"/>
    <col min="5" max="5" width="8.140625" style="1" customWidth="1"/>
    <col min="6" max="6" width="18.7109375" style="1" customWidth="1"/>
    <col min="7" max="9" width="9.140625" style="1"/>
    <col min="10" max="10" width="9.140625" style="1" customWidth="1"/>
    <col min="11" max="11" width="12" style="1" bestFit="1" customWidth="1"/>
    <col min="12" max="12" width="9.140625" style="1"/>
  </cols>
  <sheetData>
    <row r="1" spans="1:12" s="6" customFormat="1" ht="43.5" customHeight="1" x14ac:dyDescent="0.25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5" t="s">
        <v>9</v>
      </c>
      <c r="G1" s="5" t="s">
        <v>2</v>
      </c>
      <c r="H1" s="5" t="s">
        <v>10</v>
      </c>
      <c r="I1" s="5" t="s">
        <v>11</v>
      </c>
      <c r="J1" s="5" t="s">
        <v>3</v>
      </c>
      <c r="K1" s="5" t="s">
        <v>4</v>
      </c>
      <c r="L1" s="5" t="s">
        <v>5</v>
      </c>
    </row>
    <row r="2" spans="1:12" x14ac:dyDescent="0.25">
      <c r="A2" s="3">
        <v>0</v>
      </c>
      <c r="B2" s="3">
        <v>0.6</v>
      </c>
      <c r="C2" s="3">
        <v>32</v>
      </c>
      <c r="D2" s="3">
        <v>16</v>
      </c>
      <c r="E2" s="3">
        <v>4</v>
      </c>
      <c r="F2" s="3">
        <f>(1/E2)*LN(C2/D2)</f>
        <v>0.17328679513998632</v>
      </c>
      <c r="G2" s="3">
        <f>F2/B2</f>
        <v>0.28881132523331055</v>
      </c>
      <c r="H2" s="3">
        <f>PI()/F2</f>
        <v>18.129440567308777</v>
      </c>
      <c r="I2" s="3">
        <f>1/G2</f>
        <v>3.4624680981335123</v>
      </c>
      <c r="J2" s="3">
        <f>L2*B2/(2*F2)</f>
        <v>136.13795022206762</v>
      </c>
      <c r="K2" s="3">
        <f>1/(J2*(4*PI()*PI()/(B2*B2)+(L2*L2)/(4*J2*J2)))*POWER(10,3)</f>
        <v>6.6931929757459166E-2</v>
      </c>
      <c r="L2" s="3">
        <f>$J$19+A2</f>
        <v>78.636363636363626</v>
      </c>
    </row>
    <row r="3" spans="1:12" x14ac:dyDescent="0.25">
      <c r="A3" s="3">
        <v>1</v>
      </c>
      <c r="B3" s="3">
        <v>0.6</v>
      </c>
      <c r="C3" s="3">
        <v>31.75</v>
      </c>
      <c r="D3" s="3">
        <v>15.75</v>
      </c>
      <c r="E3" s="3">
        <v>4</v>
      </c>
      <c r="F3" s="3">
        <f t="shared" ref="F3:F11" si="0">(1/E3)*LN(C3/D3)</f>
        <v>0.17526309001676463</v>
      </c>
      <c r="G3" s="3">
        <f t="shared" ref="G3:G11" si="1">F3/B3</f>
        <v>0.29210515002794107</v>
      </c>
      <c r="H3" s="3">
        <f t="shared" ref="H3:H11" si="2">PI()/F3</f>
        <v>17.925010070798631</v>
      </c>
      <c r="I3" s="3">
        <f t="shared" ref="I3:I11" si="3">1/G3</f>
        <v>3.4234247492875283</v>
      </c>
      <c r="J3" s="3">
        <f t="shared" ref="J3:J11" si="4">L3*B3/(2*F3)</f>
        <v>136.31454910799431</v>
      </c>
      <c r="K3" s="3">
        <f t="shared" ref="K3:K11" si="5">1/(J3*(4*PI()*PI()/(B3*B3)+(L3*L3)/(4*J3*J3)))*POWER(10,3)</f>
        <v>6.684405234022367E-2</v>
      </c>
      <c r="L3" s="3">
        <f>$J$19+A3</f>
        <v>79.636363636363626</v>
      </c>
    </row>
    <row r="4" spans="1:12" x14ac:dyDescent="0.25">
      <c r="A4" s="3">
        <v>2</v>
      </c>
      <c r="B4" s="3">
        <v>0.6</v>
      </c>
      <c r="C4" s="3">
        <v>31.5</v>
      </c>
      <c r="D4" s="3">
        <v>15.5</v>
      </c>
      <c r="E4" s="3">
        <v>4</v>
      </c>
      <c r="F4" s="3">
        <f t="shared" si="0"/>
        <v>0.1772868804765966</v>
      </c>
      <c r="G4" s="3">
        <f t="shared" si="1"/>
        <v>0.295478134127661</v>
      </c>
      <c r="H4" s="3">
        <f t="shared" si="2"/>
        <v>17.720389941682743</v>
      </c>
      <c r="I4" s="3">
        <f t="shared" si="3"/>
        <v>3.384345183281654</v>
      </c>
      <c r="J4" s="3">
        <f t="shared" si="4"/>
        <v>136.45064443503756</v>
      </c>
      <c r="K4" s="3">
        <f t="shared" si="5"/>
        <v>6.67761764526381E-2</v>
      </c>
      <c r="L4" s="3">
        <f>$J$19+A4</f>
        <v>80.636363636363626</v>
      </c>
    </row>
    <row r="5" spans="1:12" x14ac:dyDescent="0.25">
      <c r="A5" s="3">
        <v>3</v>
      </c>
      <c r="B5" s="3">
        <v>0.6</v>
      </c>
      <c r="C5" s="3">
        <v>31.25</v>
      </c>
      <c r="D5" s="3">
        <v>15.25</v>
      </c>
      <c r="E5" s="3">
        <v>4</v>
      </c>
      <c r="F5" s="3">
        <f t="shared" si="0"/>
        <v>0.17935996828224746</v>
      </c>
      <c r="G5" s="3">
        <f t="shared" si="1"/>
        <v>0.29893328047041245</v>
      </c>
      <c r="H5" s="3">
        <f t="shared" si="2"/>
        <v>17.515573199957679</v>
      </c>
      <c r="I5" s="3">
        <f t="shared" si="3"/>
        <v>3.34522806703343</v>
      </c>
      <c r="J5" s="3">
        <f t="shared" si="4"/>
        <v>136.54612746345546</v>
      </c>
      <c r="K5" s="3">
        <f t="shared" si="5"/>
        <v>6.6728232964939307E-2</v>
      </c>
      <c r="L5" s="3">
        <f>$J$19+A5</f>
        <v>81.636363636363626</v>
      </c>
    </row>
    <row r="6" spans="1:12" x14ac:dyDescent="0.25">
      <c r="A6" s="3">
        <v>4</v>
      </c>
      <c r="B6" s="3">
        <v>0.6</v>
      </c>
      <c r="C6" s="3">
        <v>31</v>
      </c>
      <c r="D6" s="3">
        <v>15</v>
      </c>
      <c r="E6" s="3">
        <v>4</v>
      </c>
      <c r="F6" s="3">
        <f t="shared" si="0"/>
        <v>0.18148425084573408</v>
      </c>
      <c r="G6" s="3">
        <f t="shared" si="1"/>
        <v>0.30247375140955679</v>
      </c>
      <c r="H6" s="3">
        <f t="shared" si="2"/>
        <v>17.310552507722676</v>
      </c>
      <c r="I6" s="3">
        <f t="shared" si="3"/>
        <v>3.3060719991070422</v>
      </c>
      <c r="J6" s="3">
        <f t="shared" si="4"/>
        <v>136.60088396310459</v>
      </c>
      <c r="K6" s="3">
        <f t="shared" si="5"/>
        <v>6.6700190901691769E-2</v>
      </c>
      <c r="L6" s="3">
        <f>$J$19+A6</f>
        <v>82.636363636363626</v>
      </c>
    </row>
    <row r="7" spans="1:12" x14ac:dyDescent="0.25">
      <c r="A7" s="3">
        <v>5</v>
      </c>
      <c r="B7" s="3">
        <v>0.6</v>
      </c>
      <c r="C7" s="3">
        <v>30.75</v>
      </c>
      <c r="D7" s="3">
        <v>14.75</v>
      </c>
      <c r="E7" s="3">
        <v>4</v>
      </c>
      <c r="F7" s="3">
        <f t="shared" si="0"/>
        <v>0.18366172786667453</v>
      </c>
      <c r="G7" s="3">
        <f t="shared" si="1"/>
        <v>0.30610287977779088</v>
      </c>
      <c r="H7" s="3">
        <f t="shared" si="2"/>
        <v>17.10532014525295</v>
      </c>
      <c r="I7" s="3">
        <f t="shared" si="3"/>
        <v>3.2668755051436613</v>
      </c>
      <c r="J7" s="3">
        <f t="shared" si="4"/>
        <v>136.61479385146217</v>
      </c>
      <c r="K7" s="3">
        <f t="shared" si="5"/>
        <v>6.6692057539374322E-2</v>
      </c>
      <c r="L7" s="3">
        <f>$J$19+A7</f>
        <v>83.636363636363626</v>
      </c>
    </row>
    <row r="8" spans="1:12" x14ac:dyDescent="0.25">
      <c r="A8" s="3">
        <v>6</v>
      </c>
      <c r="B8" s="3">
        <v>0.6</v>
      </c>
      <c r="C8" s="3">
        <v>30.5</v>
      </c>
      <c r="D8" s="3">
        <v>14.5</v>
      </c>
      <c r="E8" s="3">
        <v>4</v>
      </c>
      <c r="F8" s="3">
        <f t="shared" si="0"/>
        <v>0.1858945085467093</v>
      </c>
      <c r="G8" s="3">
        <f t="shared" si="1"/>
        <v>0.30982418091118219</v>
      </c>
      <c r="H8" s="3">
        <f t="shared" si="2"/>
        <v>16.899867985075051</v>
      </c>
      <c r="I8" s="3">
        <f t="shared" si="3"/>
        <v>3.2276370329101964</v>
      </c>
      <c r="J8" s="3">
        <f t="shared" si="4"/>
        <v>136.58773080179057</v>
      </c>
      <c r="K8" s="3">
        <f t="shared" si="5"/>
        <v>6.6703878700287988E-2</v>
      </c>
      <c r="L8" s="3">
        <f>$J$19+A8</f>
        <v>84.636363636363626</v>
      </c>
    </row>
    <row r="9" spans="1:12" x14ac:dyDescent="0.25">
      <c r="A9" s="3">
        <v>7</v>
      </c>
      <c r="B9" s="3">
        <v>0.6</v>
      </c>
      <c r="C9" s="3">
        <v>30.25</v>
      </c>
      <c r="D9" s="3">
        <v>14.25</v>
      </c>
      <c r="E9" s="3">
        <v>4</v>
      </c>
      <c r="F9" s="3">
        <f t="shared" si="0"/>
        <v>0.18818481944054774</v>
      </c>
      <c r="G9" s="3">
        <f t="shared" si="1"/>
        <v>0.31364136573424622</v>
      </c>
      <c r="H9" s="3">
        <f t="shared" si="2"/>
        <v>16.694187463842162</v>
      </c>
      <c r="I9" s="3">
        <f t="shared" si="3"/>
        <v>3.1883549469278787</v>
      </c>
      <c r="J9" s="3">
        <f t="shared" si="4"/>
        <v>136.51956181845733</v>
      </c>
      <c r="K9" s="3">
        <f t="shared" si="5"/>
        <v>6.6735739247775511E-2</v>
      </c>
      <c r="L9" s="3">
        <f>$J$19+A9</f>
        <v>85.636363636363626</v>
      </c>
    </row>
    <row r="10" spans="1:12" x14ac:dyDescent="0.25">
      <c r="A10" s="3">
        <v>8</v>
      </c>
      <c r="B10" s="3">
        <v>0.6</v>
      </c>
      <c r="C10" s="3">
        <v>30</v>
      </c>
      <c r="D10" s="3">
        <v>14</v>
      </c>
      <c r="E10" s="3">
        <v>4</v>
      </c>
      <c r="F10" s="3">
        <f t="shared" si="0"/>
        <v>0.19053501301172418</v>
      </c>
      <c r="G10" s="3">
        <f t="shared" si="1"/>
        <v>0.31755835501954033</v>
      </c>
      <c r="H10" s="3">
        <f t="shared" si="2"/>
        <v>16.48826955178302</v>
      </c>
      <c r="I10" s="3">
        <f t="shared" si="3"/>
        <v>3.1490275226374282</v>
      </c>
      <c r="J10" s="3">
        <f t="shared" si="4"/>
        <v>136.41014677606677</v>
      </c>
      <c r="K10" s="3">
        <f t="shared" si="5"/>
        <v>6.6787763789860358E-2</v>
      </c>
      <c r="L10" s="3">
        <f>$J$19+A10</f>
        <v>86.636363636363626</v>
      </c>
    </row>
    <row r="11" spans="1:12" x14ac:dyDescent="0.25">
      <c r="A11" s="3">
        <v>9</v>
      </c>
      <c r="B11" s="3">
        <v>0.6</v>
      </c>
      <c r="C11" s="3">
        <v>29.75</v>
      </c>
      <c r="D11" s="3">
        <v>13.75</v>
      </c>
      <c r="E11" s="3">
        <v>4</v>
      </c>
      <c r="F11" s="3">
        <f t="shared" si="0"/>
        <v>0.19294757696976461</v>
      </c>
      <c r="G11" s="3">
        <f t="shared" si="1"/>
        <v>0.32157929494960769</v>
      </c>
      <c r="H11" s="3">
        <f t="shared" si="2"/>
        <v>16.282104719470453</v>
      </c>
      <c r="I11" s="3">
        <f t="shared" si="3"/>
        <v>3.109652940052321</v>
      </c>
      <c r="J11" s="3">
        <f t="shared" si="4"/>
        <v>136.25933791865623</v>
      </c>
      <c r="K11" s="3">
        <f t="shared" si="5"/>
        <v>6.6860117600677629E-2</v>
      </c>
      <c r="L11" s="3">
        <f>$J$19+A11</f>
        <v>87.636363636363626</v>
      </c>
    </row>
    <row r="13" spans="1:12" x14ac:dyDescent="0.25">
      <c r="J13" s="1" t="s">
        <v>13</v>
      </c>
      <c r="K13" s="2" t="s">
        <v>14</v>
      </c>
    </row>
    <row r="14" spans="1:12" x14ac:dyDescent="0.25">
      <c r="J14" s="1">
        <f>AVERAGE(J2:J11)</f>
        <v>136.44417263580925</v>
      </c>
      <c r="K14" s="1">
        <f>AVERAGE(K2:K11)</f>
        <v>6.6776013929492783E-2</v>
      </c>
    </row>
    <row r="18" spans="10:11" x14ac:dyDescent="0.25">
      <c r="J18" s="1" t="s">
        <v>12</v>
      </c>
      <c r="K18" s="2" t="s">
        <v>15</v>
      </c>
    </row>
    <row r="19" spans="10:11" x14ac:dyDescent="0.25">
      <c r="J19" s="1">
        <f>0.173/0.0022</f>
        <v>78.636363636363626</v>
      </c>
      <c r="K19">
        <f>2*SQRT((J14/1000)/(K14/1000000))</f>
        <v>2858.8886878266362</v>
      </c>
    </row>
    <row r="33" spans="1:8" s="7" customFormat="1" ht="30" x14ac:dyDescent="0.25">
      <c r="A33" s="4" t="s">
        <v>0</v>
      </c>
      <c r="B33" s="5" t="s">
        <v>5</v>
      </c>
      <c r="C33" s="4" t="s">
        <v>16</v>
      </c>
      <c r="D33" s="4" t="s">
        <v>17</v>
      </c>
      <c r="E33" s="4" t="s">
        <v>18</v>
      </c>
      <c r="F33" s="5" t="s">
        <v>9</v>
      </c>
      <c r="G33" s="7" t="s">
        <v>20</v>
      </c>
    </row>
    <row r="34" spans="1:8" x14ac:dyDescent="0.25">
      <c r="A34" s="4">
        <v>100</v>
      </c>
      <c r="B34" s="4">
        <f>$H$36+A34</f>
        <v>178.63636363636363</v>
      </c>
      <c r="C34" s="4">
        <v>3</v>
      </c>
      <c r="D34" s="4">
        <v>7</v>
      </c>
      <c r="E34" s="4">
        <v>22</v>
      </c>
      <c r="F34" s="4">
        <f>1/2*LN(C34/E34)</f>
        <v>-0.99621508234510314</v>
      </c>
      <c r="G34" s="1">
        <f>F34-$F$41</f>
        <v>-0.22302895483583662</v>
      </c>
    </row>
    <row r="35" spans="1:8" x14ac:dyDescent="0.25">
      <c r="A35" s="4">
        <v>80</v>
      </c>
      <c r="B35" s="4">
        <f t="shared" ref="B35:B38" si="6">$H$36+A35</f>
        <v>158.63636363636363</v>
      </c>
      <c r="C35" s="4">
        <v>5</v>
      </c>
      <c r="D35" s="4">
        <v>8</v>
      </c>
      <c r="E35" s="4">
        <v>19</v>
      </c>
      <c r="F35" s="4">
        <f t="shared" ref="F35:F38" si="7">1/2*LN(C35/E35)</f>
        <v>-0.6675005333661701</v>
      </c>
      <c r="G35" s="1">
        <f t="shared" ref="G35:G38" si="8">F35-$F$41</f>
        <v>0.10568559414309642</v>
      </c>
      <c r="H35" s="1" t="s">
        <v>12</v>
      </c>
    </row>
    <row r="36" spans="1:8" x14ac:dyDescent="0.25">
      <c r="A36" s="4">
        <v>70</v>
      </c>
      <c r="B36" s="4">
        <f t="shared" si="6"/>
        <v>148.63636363636363</v>
      </c>
      <c r="C36" s="4">
        <v>4</v>
      </c>
      <c r="D36" s="4">
        <v>7</v>
      </c>
      <c r="E36" s="4">
        <v>17</v>
      </c>
      <c r="F36" s="4">
        <f t="shared" si="7"/>
        <v>-0.72345949146816269</v>
      </c>
      <c r="G36" s="1">
        <f t="shared" si="8"/>
        <v>4.9726636041103833E-2</v>
      </c>
      <c r="H36" s="1">
        <f>0.173/0.0022</f>
        <v>78.636363636363626</v>
      </c>
    </row>
    <row r="37" spans="1:8" x14ac:dyDescent="0.25">
      <c r="A37" s="4">
        <v>60</v>
      </c>
      <c r="B37" s="4">
        <f t="shared" si="6"/>
        <v>138.63636363636363</v>
      </c>
      <c r="C37" s="4">
        <v>4</v>
      </c>
      <c r="D37" s="4">
        <v>6</v>
      </c>
      <c r="E37" s="4">
        <v>14</v>
      </c>
      <c r="F37" s="4">
        <f t="shared" si="7"/>
        <v>-0.62638148424768403</v>
      </c>
      <c r="G37" s="1">
        <f t="shared" si="8"/>
        <v>0.14680464326158249</v>
      </c>
    </row>
    <row r="38" spans="1:8" x14ac:dyDescent="0.25">
      <c r="A38" s="4">
        <v>50</v>
      </c>
      <c r="B38" s="4">
        <f t="shared" si="6"/>
        <v>128.63636363636363</v>
      </c>
      <c r="C38" s="4">
        <v>2</v>
      </c>
      <c r="D38" s="4">
        <v>4</v>
      </c>
      <c r="E38" s="4">
        <v>11</v>
      </c>
      <c r="F38" s="4">
        <f t="shared" si="7"/>
        <v>-0.85237404611921264</v>
      </c>
      <c r="G38" s="1">
        <f t="shared" si="8"/>
        <v>-7.9187918609946117E-2</v>
      </c>
    </row>
    <row r="40" spans="1:8" s="7" customFormat="1" ht="30" x14ac:dyDescent="0.25">
      <c r="F40" s="7" t="s">
        <v>19</v>
      </c>
      <c r="G40" s="7" t="s">
        <v>21</v>
      </c>
    </row>
    <row r="41" spans="1:8" x14ac:dyDescent="0.25">
      <c r="F41" s="1">
        <f>AVERAGE(F34:F38)</f>
        <v>-0.77318612750926652</v>
      </c>
      <c r="G41" s="1">
        <f>AVERAGE(G34:G38)</f>
        <v>0</v>
      </c>
    </row>
  </sheetData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ИТМО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Владислав Александрович</dc:creator>
  <cp:lastModifiedBy>Трофимов Владислав Александрович</cp:lastModifiedBy>
  <cp:lastPrinted>2013-05-21T17:04:13Z</cp:lastPrinted>
  <dcterms:created xsi:type="dcterms:W3CDTF">2013-05-21T14:33:13Z</dcterms:created>
  <dcterms:modified xsi:type="dcterms:W3CDTF">2013-05-21T17:04:44Z</dcterms:modified>
</cp:coreProperties>
</file>