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nila\TGRP\Competitive Tracker\Project Docs\Archive\"/>
    </mc:Choice>
  </mc:AlternateContent>
  <xr:revisionPtr revIDLastSave="0" documentId="8_{2D10D8B6-892F-4F1F-935A-2FC17B9CDA20}" xr6:coauthVersionLast="36" xr6:coauthVersionMax="36" xr10:uidLastSave="{00000000-0000-0000-0000-000000000000}"/>
  <bookViews>
    <workbookView xWindow="0" yWindow="0" windowWidth="28800" windowHeight="11325" xr2:uid="{F223BA0D-CA50-4863-8E81-E55A333CC31F}"/>
  </bookViews>
  <sheets>
    <sheet name="Retail_Report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21" i="2" l="1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A11" i="2"/>
  <c r="Z11" i="2"/>
  <c r="Y11" i="2"/>
  <c r="X11" i="2"/>
  <c r="W11" i="2"/>
  <c r="V11" i="2"/>
  <c r="U11" i="2"/>
  <c r="T11" i="2"/>
  <c r="S11" i="2"/>
  <c r="R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</calcChain>
</file>

<file path=xl/sharedStrings.xml><?xml version="1.0" encoding="utf-8"?>
<sst xmlns="http://schemas.openxmlformats.org/spreadsheetml/2006/main" count="69" uniqueCount="57">
  <si>
    <t xml:space="preserve">High Interest Savings Accounts - Retail </t>
  </si>
  <si>
    <t>Market Comparative Jul 18, 2018</t>
  </si>
  <si>
    <t>CIBC</t>
  </si>
  <si>
    <t>TDCT</t>
  </si>
  <si>
    <t>BMO</t>
  </si>
  <si>
    <t xml:space="preserve">BMO </t>
  </si>
  <si>
    <t>BNS</t>
  </si>
  <si>
    <t>RBC</t>
  </si>
  <si>
    <t>Tangerine</t>
  </si>
  <si>
    <t>Simplii</t>
  </si>
  <si>
    <t>ICICI*</t>
  </si>
  <si>
    <t>National Bank</t>
  </si>
  <si>
    <t xml:space="preserve">Manulife </t>
  </si>
  <si>
    <t>HSBC</t>
  </si>
  <si>
    <t>CDN TIRE</t>
  </si>
  <si>
    <t>B2B Bank</t>
  </si>
  <si>
    <t>Scotia iTrade</t>
  </si>
  <si>
    <t xml:space="preserve">Meridian Credit </t>
  </si>
  <si>
    <t>EQ Bank</t>
  </si>
  <si>
    <t>eAdvantage Savings Account</t>
  </si>
  <si>
    <t>Bonus Savings Account</t>
  </si>
  <si>
    <t>Premium Growth Account</t>
  </si>
  <si>
    <t>Everyday Savings Account</t>
  </si>
  <si>
    <t>High Interest Savings Account</t>
  </si>
  <si>
    <t>ePremium Savings Account</t>
  </si>
  <si>
    <t>Savings Builder Account (a)</t>
  </si>
  <si>
    <t>Smart Saver</t>
  </si>
  <si>
    <t>Premium Rate</t>
  </si>
  <si>
    <t>Momentum Plus Savings</t>
  </si>
  <si>
    <t>Money Master</t>
  </si>
  <si>
    <t>Savings Accelerator</t>
  </si>
  <si>
    <t>High Interest eSavings</t>
  </si>
  <si>
    <t>Enhanced Savings</t>
  </si>
  <si>
    <t>Day to Day Savings Account</t>
  </si>
  <si>
    <t>Savings Acount</t>
  </si>
  <si>
    <t>HiSave Savings</t>
  </si>
  <si>
    <t>High-Interest Savings Account</t>
  </si>
  <si>
    <t>Advantage Account</t>
  </si>
  <si>
    <t>High Rate Savings*</t>
  </si>
  <si>
    <t>High Interest Savings</t>
  </si>
  <si>
    <t>Cash Optimizer Investment</t>
  </si>
  <si>
    <t xml:space="preserve"> Union High Interest Savings Account </t>
  </si>
  <si>
    <t>Savings Plus Account</t>
  </si>
  <si>
    <t>250,000.01 +</t>
  </si>
  <si>
    <t>150,000 - 249,999</t>
  </si>
  <si>
    <t>100,000 - 149,999</t>
  </si>
  <si>
    <t>60,000 - 99,999</t>
  </si>
  <si>
    <t>50,000 - 59,999</t>
  </si>
  <si>
    <t>25,000 - 49,999</t>
  </si>
  <si>
    <t>10,000 - 24,999</t>
  </si>
  <si>
    <t>5,000 - 9,999</t>
  </si>
  <si>
    <t>3,000 - 4,999</t>
  </si>
  <si>
    <t>1,000 - 2,999</t>
  </si>
  <si>
    <t>0 - 999</t>
  </si>
  <si>
    <t>Rate Effective Date</t>
  </si>
  <si>
    <t>Original Launch Date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</si>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</sst>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7" x14ac:knownFonts="1">
    <font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0"/>
      <name val="Times New Roman"/>
      <family val="1"/>
    </font>
    <font>
      <b/>
      <u/>
      <sz val="2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/>
    <xf numFmtId="0" fontId="1" fillId="0" borderId="0" xfId="1"/>
    <xf numFmtId="0" fontId="4" fillId="0" borderId="0" xfId="1" applyFont="1"/>
    <xf numFmtId="0" fontId="3" fillId="2" borderId="0" xfId="1" applyFont="1" applyFill="1"/>
    <xf numFmtId="0" fontId="3" fillId="2" borderId="0" xfId="1" applyFont="1" applyFill="1" applyAlignment="1">
      <alignment horizontal="center"/>
    </xf>
    <xf numFmtId="0" fontId="5" fillId="0" borderId="0" xfId="1" quotePrefix="1" applyFont="1" applyFill="1" applyAlignment="1">
      <alignment horizontal="left"/>
    </xf>
    <xf numFmtId="0" fontId="5" fillId="0" borderId="0" xfId="1" applyFont="1"/>
    <xf numFmtId="0" fontId="6" fillId="0" borderId="0" xfId="1" applyFont="1"/>
    <xf numFmtId="0" fontId="3" fillId="3" borderId="0" xfId="1" applyFont="1" applyFill="1"/>
    <xf numFmtId="0" fontId="3" fillId="3" borderId="0" xfId="1" applyFont="1" applyFill="1" applyAlignment="1">
      <alignment horizontal="center"/>
    </xf>
    <xf numFmtId="0" fontId="3" fillId="4" borderId="0" xfId="1" applyFont="1" applyFill="1" applyAlignment="1">
      <alignment horizontal="center" wrapText="1"/>
    </xf>
    <xf numFmtId="0" fontId="3" fillId="3" borderId="0" xfId="1" applyFont="1" applyFill="1" applyAlignment="1">
      <alignment horizontal="center" wrapText="1"/>
    </xf>
    <xf numFmtId="0" fontId="3" fillId="0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1" xfId="1" applyFont="1" applyBorder="1" applyAlignment="1">
      <alignment horizontal="left"/>
    </xf>
    <xf numFmtId="164" fontId="3" fillId="0" borderId="1" xfId="1" applyNumberFormat="1" applyFont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0" fontId="3" fillId="0" borderId="1" xfId="1" applyFont="1" applyBorder="1"/>
    <xf numFmtId="17" fontId="3" fillId="0" borderId="1" xfId="1" applyNumberFormat="1" applyFont="1" applyBorder="1" applyAlignment="1">
      <alignment horizontal="center"/>
    </xf>
    <xf numFmtId="17" fontId="3" fillId="2" borderId="1" xfId="1" applyNumberFormat="1" applyFont="1" applyFill="1" applyBorder="1" applyAlignment="1">
      <alignment horizontal="center"/>
    </xf>
    <xf numFmtId="14" fontId="1" fillId="0" borderId="0" xfId="1" applyNumberFormat="1"/>
  </cellXfs>
  <cellStyles count="2">
    <cellStyle name="Normal" xfId="0" builtinId="0"/>
    <cellStyle name="Normal 2" xfId="1" xr:uid="{9372CABA-867F-4253-822E-6A0E9D1FF2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225799</xdr:colOff>
      <xdr:row>0</xdr:row>
      <xdr:rowOff>203387</xdr:rowOff>
    </xdr:from>
    <xdr:to>
      <xdr:col>0</xdr:col>
      <xdr:colOff>978274</xdr:colOff>
      <xdr:row>3</xdr:row>
      <xdr:rowOff>31937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5A72F0-1F54-4383-8587-C531D45BD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99" y="203387"/>
          <a:ext cx="7524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ila/TGRP/Competitive%20Tracker/Project%20Docs/competitive_scanner_1.0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Retail_Report"/>
      <sheetName val="US$_Report"/>
      <sheetName val="Broker_Report"/>
      <sheetName val="Dev Change Log"/>
      <sheetName val="CIBC_rates"/>
      <sheetName val="TD_rates"/>
      <sheetName val="BMO_rates"/>
      <sheetName val="BNS_Rates"/>
      <sheetName val="RBC_Rates"/>
      <sheetName val="Simplii_rates"/>
      <sheetName val="Manulife_rates"/>
      <sheetName val="NBC_rates"/>
      <sheetName val="HSBC_rates"/>
      <sheetName val="CT_rates"/>
      <sheetName val="B2B_rates"/>
      <sheetName val="Meridian_rates"/>
      <sheetName val="Altamira_rates"/>
      <sheetName val="EQ_rates"/>
      <sheetName val="ICICI_rates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Balance up to $4,999</v>
          </cell>
          <cell r="C2">
            <v>1.0500000000000001E-2</v>
          </cell>
          <cell r="E2">
            <v>0</v>
          </cell>
        </row>
        <row r="3">
          <cell r="B3" t="str">
            <v>Balance $5,000 or more</v>
          </cell>
          <cell r="C3">
            <v>1.0500000000000001E-2</v>
          </cell>
          <cell r="E3">
            <v>5000</v>
          </cell>
        </row>
        <row r="4">
          <cell r="B4" t="str">
            <v>Balance up to $2,999.99</v>
          </cell>
          <cell r="C4">
            <v>5.0000000000000001E-4</v>
          </cell>
          <cell r="E4">
            <v>0</v>
          </cell>
        </row>
        <row r="5">
          <cell r="B5" t="str">
            <v>Balance $3,000 or more</v>
          </cell>
          <cell r="C5">
            <v>1E-3</v>
          </cell>
          <cell r="E5">
            <v>3000</v>
          </cell>
        </row>
        <row r="6">
          <cell r="B6" t="str">
            <v>All Balances</v>
          </cell>
          <cell r="C6">
            <v>5.0000000000000001E-4</v>
          </cell>
          <cell r="E6">
            <v>0</v>
          </cell>
        </row>
      </sheetData>
      <sheetData sheetId="6">
        <row r="4">
          <cell r="A4" t="str">
            <v>$0 to $999.99</v>
          </cell>
          <cell r="B4">
            <v>5.0000000000000001E-4</v>
          </cell>
          <cell r="D4">
            <v>0</v>
          </cell>
        </row>
        <row r="5">
          <cell r="A5" t="str">
            <v>$1,000 to $4,999.99</v>
          </cell>
          <cell r="B5">
            <v>5.0000000000000001E-4</v>
          </cell>
          <cell r="D5">
            <v>1000</v>
          </cell>
        </row>
        <row r="6">
          <cell r="A6" t="str">
            <v>$5,000 to $9,999.99</v>
          </cell>
          <cell r="B6">
            <v>5.0000000000000001E-4</v>
          </cell>
          <cell r="D6">
            <v>5000</v>
          </cell>
        </row>
        <row r="7">
          <cell r="A7" t="str">
            <v>$10,000 to $24,999.99</v>
          </cell>
          <cell r="B7">
            <v>5.0000000000000001E-4</v>
          </cell>
          <cell r="D7">
            <v>10000</v>
          </cell>
        </row>
        <row r="8">
          <cell r="A8" t="str">
            <v>$25,000 to $59,999.99</v>
          </cell>
          <cell r="B8">
            <v>5.0000000000000001E-4</v>
          </cell>
          <cell r="D8">
            <v>25000</v>
          </cell>
        </row>
        <row r="9">
          <cell r="A9" t="str">
            <v>$60,000 and over</v>
          </cell>
          <cell r="B9">
            <v>5.0000000000000001E-4</v>
          </cell>
          <cell r="D9">
            <v>60000</v>
          </cell>
        </row>
        <row r="11">
          <cell r="A11" t="str">
            <v>$0 to $4,999.99</v>
          </cell>
          <cell r="B11">
            <v>0</v>
          </cell>
          <cell r="D11">
            <v>0</v>
          </cell>
        </row>
        <row r="12">
          <cell r="A12" t="str">
            <v>$5,000 to $9,999.99</v>
          </cell>
          <cell r="B12">
            <v>5.0000000000000001E-3</v>
          </cell>
          <cell r="D12">
            <v>5000</v>
          </cell>
        </row>
        <row r="13">
          <cell r="A13" t="str">
            <v>$10,000 to $24,999.99</v>
          </cell>
          <cell r="B13">
            <v>5.0000000000000001E-3</v>
          </cell>
          <cell r="D13">
            <v>10000</v>
          </cell>
        </row>
        <row r="14">
          <cell r="A14" t="str">
            <v>$25,000 to $59,999.99</v>
          </cell>
          <cell r="B14">
            <v>5.0000000000000001E-3</v>
          </cell>
          <cell r="D14">
            <v>25000</v>
          </cell>
        </row>
        <row r="15">
          <cell r="A15" t="str">
            <v>$60,000 to $5,000,000.00</v>
          </cell>
          <cell r="B15">
            <v>5.0000000000000001E-3</v>
          </cell>
          <cell r="D15">
            <v>60000</v>
          </cell>
        </row>
        <row r="16">
          <cell r="A16" t="str">
            <v>$5,000,000.01 and over</v>
          </cell>
          <cell r="B16">
            <v>5.0000000000000001E-3</v>
          </cell>
          <cell r="D16">
            <v>5000000.01</v>
          </cell>
        </row>
        <row r="18">
          <cell r="A18" t="str">
            <v>$0 to $4,999.99</v>
          </cell>
          <cell r="B18">
            <v>0</v>
          </cell>
          <cell r="D18">
            <v>0</v>
          </cell>
        </row>
        <row r="19">
          <cell r="A19" t="str">
            <v>$5,000 to $9,999.99</v>
          </cell>
          <cell r="B19">
            <v>0</v>
          </cell>
          <cell r="D19">
            <v>5000</v>
          </cell>
        </row>
        <row r="20">
          <cell r="A20" t="str">
            <v>$10,000 to $24,999.99</v>
          </cell>
          <cell r="B20">
            <v>1.0500000000000001E-2</v>
          </cell>
          <cell r="D20">
            <v>10000</v>
          </cell>
        </row>
        <row r="21">
          <cell r="A21" t="str">
            <v>$25,000 to $59,999.99</v>
          </cell>
          <cell r="B21">
            <v>1.0500000000000001E-2</v>
          </cell>
          <cell r="D21">
            <v>25000</v>
          </cell>
        </row>
        <row r="22">
          <cell r="A22" t="str">
            <v>$60,000 to $5,000,000.00</v>
          </cell>
          <cell r="B22">
            <v>1.0500000000000001E-2</v>
          </cell>
          <cell r="D22">
            <v>60000</v>
          </cell>
        </row>
        <row r="23">
          <cell r="A23" t="str">
            <v>$5,000,000.01 and over</v>
          </cell>
          <cell r="B23">
            <v>1.0500000000000001E-2</v>
          </cell>
          <cell r="D23">
            <v>5000000.01</v>
          </cell>
        </row>
      </sheetData>
      <sheetData sheetId="7">
        <row r="2">
          <cell r="B2" t="str">
            <v>up to $250,000.00</v>
          </cell>
          <cell r="C2">
            <v>2E-3</v>
          </cell>
          <cell r="E2">
            <v>0</v>
          </cell>
        </row>
        <row r="3">
          <cell r="B3" t="str">
            <v>up to $250,000.00 when you increase your balance by $200.00 or more per month2</v>
          </cell>
          <cell r="C3">
            <v>1.6E-2</v>
          </cell>
          <cell r="E3">
            <v>0</v>
          </cell>
        </row>
        <row r="4">
          <cell r="B4" t="str">
            <v>$250,000.01 and over</v>
          </cell>
          <cell r="C4">
            <v>2E-3</v>
          </cell>
          <cell r="E4">
            <v>250000.01</v>
          </cell>
        </row>
        <row r="5">
          <cell r="B5" t="str">
            <v>up to $4,999.99</v>
          </cell>
          <cell r="C5">
            <v>8.0000000000000002E-3</v>
          </cell>
          <cell r="E5">
            <v>0</v>
          </cell>
        </row>
        <row r="6">
          <cell r="B6" t="str">
            <v>$5,000.00 and over</v>
          </cell>
          <cell r="C6">
            <v>8.0000000000000002E-3</v>
          </cell>
          <cell r="E6">
            <v>5000</v>
          </cell>
        </row>
        <row r="7">
          <cell r="B7" t="str">
            <v>up to $59,999.993</v>
          </cell>
          <cell r="C7">
            <v>5.0000000000000001E-4</v>
          </cell>
          <cell r="E7">
            <v>0</v>
          </cell>
        </row>
        <row r="8">
          <cell r="B8" t="str">
            <v>$60,000.00 and over3</v>
          </cell>
          <cell r="C8">
            <v>5.0000000000000001E-4</v>
          </cell>
          <cell r="E8">
            <v>60000</v>
          </cell>
        </row>
      </sheetData>
      <sheetData sheetId="8">
        <row r="2">
          <cell r="C2">
            <v>1.0500000000000001E-2</v>
          </cell>
        </row>
        <row r="3">
          <cell r="D3" t="str">
            <v>0.750%</v>
          </cell>
        </row>
        <row r="4">
          <cell r="D4" t="str">
            <v>0.800%</v>
          </cell>
        </row>
        <row r="5">
          <cell r="D5" t="str">
            <v>0.850%</v>
          </cell>
        </row>
        <row r="6">
          <cell r="D6" t="str">
            <v>0.900%</v>
          </cell>
        </row>
        <row r="13">
          <cell r="B13" t="str">
            <v>Under $5,000</v>
          </cell>
          <cell r="C13">
            <v>5.0000000000000001E-4</v>
          </cell>
          <cell r="G13">
            <v>0</v>
          </cell>
        </row>
        <row r="14">
          <cell r="B14" t="str">
            <v>$5,000 or more</v>
          </cell>
          <cell r="C14">
            <v>5.0000000000000001E-4</v>
          </cell>
          <cell r="G14">
            <v>5000</v>
          </cell>
        </row>
        <row r="17">
          <cell r="B17" t="str">
            <v>$0 - $4,999</v>
          </cell>
          <cell r="C17">
            <v>5.0000000000000001E-4</v>
          </cell>
          <cell r="G17">
            <v>0</v>
          </cell>
        </row>
        <row r="18">
          <cell r="B18" t="str">
            <v>$5,000 - $249,999</v>
          </cell>
          <cell r="C18">
            <v>1.0500000000000001E-2</v>
          </cell>
          <cell r="G18">
            <v>5000</v>
          </cell>
        </row>
        <row r="19">
          <cell r="B19" t="str">
            <v>$250,000 or more</v>
          </cell>
          <cell r="C19">
            <v>1.15E-2</v>
          </cell>
          <cell r="G19">
            <v>250000</v>
          </cell>
        </row>
        <row r="35">
          <cell r="C35">
            <v>2.5000000000000001E-3</v>
          </cell>
        </row>
      </sheetData>
      <sheetData sheetId="9">
        <row r="146">
          <cell r="B146" t="str">
            <v>$0.00 to $999.99</v>
          </cell>
          <cell r="C146" t="str">
            <v>0.005</v>
          </cell>
          <cell r="E146">
            <v>0</v>
          </cell>
        </row>
        <row r="147">
          <cell r="B147" t="str">
            <v>$1,000.00 to $2,999.99</v>
          </cell>
          <cell r="C147" t="str">
            <v>0.010</v>
          </cell>
          <cell r="E147">
            <v>1000</v>
          </cell>
        </row>
        <row r="148">
          <cell r="B148" t="str">
            <v>$3,000.00 to $4,999.99</v>
          </cell>
          <cell r="C148" t="str">
            <v>0.020 P</v>
          </cell>
          <cell r="E148">
            <v>3000</v>
          </cell>
        </row>
        <row r="149">
          <cell r="B149" t="str">
            <v>$5,000.00 and over</v>
          </cell>
          <cell r="C149" t="str">
            <v>0.050 P</v>
          </cell>
          <cell r="E149">
            <v>5000</v>
          </cell>
        </row>
        <row r="150">
          <cell r="B150" t="str">
            <v>$0.00 to $4,999.99</v>
          </cell>
          <cell r="C150" t="str">
            <v>0.000</v>
          </cell>
          <cell r="E150">
            <v>0</v>
          </cell>
        </row>
        <row r="151">
          <cell r="B151" t="str">
            <v>$5,000.00 to $9,999.99</v>
          </cell>
          <cell r="C151" t="str">
            <v>0.001</v>
          </cell>
          <cell r="E151">
            <v>5000</v>
          </cell>
        </row>
        <row r="152">
          <cell r="B152" t="str">
            <v>$10,000.00 to $24,999.99</v>
          </cell>
          <cell r="C152" t="str">
            <v>0.005</v>
          </cell>
          <cell r="E152">
            <v>10000</v>
          </cell>
        </row>
        <row r="153">
          <cell r="B153" t="str">
            <v>$25,000.00 to $59,999.99</v>
          </cell>
          <cell r="C153" t="str">
            <v>0.010</v>
          </cell>
          <cell r="E153">
            <v>25000</v>
          </cell>
        </row>
        <row r="154">
          <cell r="B154" t="str">
            <v>$60,000.00 to $99,999.99</v>
          </cell>
          <cell r="C154" t="str">
            <v>0.025 P</v>
          </cell>
          <cell r="E154">
            <v>60000</v>
          </cell>
        </row>
        <row r="155">
          <cell r="B155" t="str">
            <v>$100,000.00 to $149,999.99</v>
          </cell>
          <cell r="C155" t="str">
            <v>0.050 P</v>
          </cell>
          <cell r="E155">
            <v>100000</v>
          </cell>
        </row>
        <row r="156">
          <cell r="B156" t="str">
            <v>$150,000.00 to $249,999.99</v>
          </cell>
          <cell r="C156" t="str">
            <v>0.150 P</v>
          </cell>
          <cell r="E156">
            <v>150000</v>
          </cell>
        </row>
        <row r="157">
          <cell r="B157" t="str">
            <v>$250,000.00 and over</v>
          </cell>
          <cell r="C157" t="str">
            <v>0.150 P</v>
          </cell>
          <cell r="E157">
            <v>250000</v>
          </cell>
        </row>
        <row r="158">
          <cell r="B158" t="str">
            <v>All balances</v>
          </cell>
          <cell r="C158" t="str">
            <v>1.050</v>
          </cell>
          <cell r="E158">
            <v>0</v>
          </cell>
        </row>
      </sheetData>
      <sheetData sheetId="10">
        <row r="11">
          <cell r="C11" t="str">
            <v>1.20</v>
          </cell>
        </row>
      </sheetData>
      <sheetData sheetId="11">
        <row r="2">
          <cell r="D2">
            <v>1.4999999999999999E-2</v>
          </cell>
        </row>
      </sheetData>
      <sheetData sheetId="12">
        <row r="28">
          <cell r="C28">
            <v>1.0500000000000001E-2</v>
          </cell>
        </row>
      </sheetData>
      <sheetData sheetId="13">
        <row r="5">
          <cell r="B5">
            <v>1.15E-2</v>
          </cell>
        </row>
      </sheetData>
      <sheetData sheetId="14">
        <row r="2">
          <cell r="B2">
            <v>1.4999999999999999E-2</v>
          </cell>
        </row>
      </sheetData>
      <sheetData sheetId="15">
        <row r="3">
          <cell r="D3" t="str">
            <v>1.25%</v>
          </cell>
        </row>
      </sheetData>
      <sheetData sheetId="16">
        <row r="2">
          <cell r="A2">
            <v>1.2999999999999999E-2</v>
          </cell>
        </row>
      </sheetData>
      <sheetData sheetId="17"/>
      <sheetData sheetId="18">
        <row r="2">
          <cell r="B2">
            <v>2.3E-2</v>
          </cell>
        </row>
      </sheetData>
      <sheetData sheetId="19">
        <row r="3">
          <cell r="B3" t="str">
            <v>1.35% p.a.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2A72-8C98-45A6-A354-D13A5E9E7E1A}">
  <sheetPr codeName="Sheet2">
    <tabColor theme="5" tint="0.39997558519241921"/>
  </sheetPr>
  <dimension ref="A1:AB27"/>
  <sheetViews>
    <sheetView tabSelected="1" zoomScale="85" zoomScaleNormal="85" workbookViewId="0">
      <selection activeCell="A10" sqref="A10"/>
    </sheetView>
  </sheetViews>
  <sheetFormatPr defaultRowHeight="15" x14ac:dyDescent="0.25"/>
  <cols>
    <col min="1" max="1" width="28.42578125" style="3" bestFit="1" customWidth="1"/>
    <col min="2" max="2" width="10.42578125" style="3" bestFit="1" customWidth="1"/>
    <col min="3" max="5" width="9.140625" style="3"/>
    <col min="6" max="6" width="9.85546875" style="3" bestFit="1" customWidth="1"/>
    <col min="7" max="10" width="9.140625" style="3"/>
    <col min="11" max="11" width="22.28515625" style="3" bestFit="1" customWidth="1"/>
    <col min="12" max="12" width="9.140625" style="3"/>
    <col min="13" max="13" width="9.85546875" style="3" bestFit="1" customWidth="1"/>
    <col min="14" max="16" width="9.140625" style="3"/>
    <col min="17" max="17" width="9.5703125" style="3" bestFit="1" customWidth="1"/>
    <col min="18" max="19" width="9.140625" style="3"/>
    <col min="20" max="20" width="11.7109375" style="3" bestFit="1" customWidth="1"/>
    <col min="21" max="21" width="9.5703125" style="3" bestFit="1" customWidth="1"/>
    <col min="22" max="22" width="9.7109375" style="3" bestFit="1" customWidth="1"/>
    <col min="23" max="23" width="9.85546875" style="3" bestFit="1" customWidth="1"/>
    <col min="24" max="24" width="9.140625" style="3"/>
    <col min="25" max="25" width="11" style="3" bestFit="1" customWidth="1"/>
    <col min="26" max="26" width="13.42578125" style="3" bestFit="1" customWidth="1"/>
    <col min="27" max="27" width="10" style="3" bestFit="1" customWidth="1"/>
    <col min="28" max="16384" width="9.140625" style="3"/>
  </cols>
  <sheetData>
    <row r="1" spans="1:28" ht="2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  <c r="AA1" s="2"/>
      <c r="AB1" s="2"/>
    </row>
    <row r="2" spans="1:28" ht="25.5" x14ac:dyDescent="0.35">
      <c r="A2" s="2"/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2"/>
      <c r="AB2" s="2"/>
    </row>
    <row r="3" spans="1:2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5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6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5">
      <c r="A7" s="7" t="s">
        <v>1</v>
      </c>
      <c r="B7" s="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5">
      <c r="A8" s="2"/>
      <c r="B8" s="2"/>
      <c r="C8" s="2"/>
      <c r="D8" s="2"/>
      <c r="E8" s="2"/>
      <c r="F8" s="2"/>
      <c r="G8" s="2"/>
      <c r="H8" s="2"/>
      <c r="I8" s="9"/>
      <c r="J8" s="9"/>
      <c r="K8" s="9"/>
      <c r="L8" s="9"/>
      <c r="M8" s="9"/>
      <c r="N8" s="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5">
      <c r="A9" s="10"/>
      <c r="B9" s="11" t="s">
        <v>2</v>
      </c>
      <c r="C9" s="11" t="s">
        <v>2</v>
      </c>
      <c r="D9" s="11" t="s">
        <v>2</v>
      </c>
      <c r="E9" s="11" t="s">
        <v>3</v>
      </c>
      <c r="F9" s="11" t="s">
        <v>3</v>
      </c>
      <c r="G9" s="11" t="s">
        <v>3</v>
      </c>
      <c r="H9" s="11" t="s">
        <v>4</v>
      </c>
      <c r="I9" s="11" t="s">
        <v>4</v>
      </c>
      <c r="J9" s="11" t="s">
        <v>5</v>
      </c>
      <c r="K9" s="11" t="s">
        <v>6</v>
      </c>
      <c r="L9" s="11" t="s">
        <v>6</v>
      </c>
      <c r="M9" s="11" t="s">
        <v>6</v>
      </c>
      <c r="N9" s="11" t="s">
        <v>7</v>
      </c>
      <c r="O9" s="11" t="s">
        <v>7</v>
      </c>
      <c r="P9" s="11" t="s">
        <v>7</v>
      </c>
      <c r="Q9" s="11" t="s">
        <v>8</v>
      </c>
      <c r="R9" s="11" t="s">
        <v>9</v>
      </c>
      <c r="S9" s="11" t="s">
        <v>10</v>
      </c>
      <c r="T9" s="11" t="s">
        <v>11</v>
      </c>
      <c r="U9" s="11" t="s">
        <v>12</v>
      </c>
      <c r="V9" s="11" t="s">
        <v>13</v>
      </c>
      <c r="W9" s="11" t="s">
        <v>14</v>
      </c>
      <c r="X9" s="11" t="s">
        <v>15</v>
      </c>
      <c r="Y9" s="11" t="s">
        <v>16</v>
      </c>
      <c r="Z9" s="11" t="s">
        <v>17</v>
      </c>
      <c r="AA9" s="12" t="s">
        <v>18</v>
      </c>
    </row>
    <row r="10" spans="1:28" ht="51.75" x14ac:dyDescent="0.25">
      <c r="A10" s="10"/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  <c r="H10" s="13" t="s">
        <v>25</v>
      </c>
      <c r="I10" s="13" t="s">
        <v>26</v>
      </c>
      <c r="J10" s="13" t="s">
        <v>27</v>
      </c>
      <c r="K10" s="13" t="s">
        <v>28</v>
      </c>
      <c r="L10" s="13" t="s">
        <v>29</v>
      </c>
      <c r="M10" s="13" t="s">
        <v>30</v>
      </c>
      <c r="N10" s="13" t="s">
        <v>31</v>
      </c>
      <c r="O10" s="13" t="s">
        <v>32</v>
      </c>
      <c r="P10" s="13" t="s">
        <v>33</v>
      </c>
      <c r="Q10" s="13" t="s">
        <v>34</v>
      </c>
      <c r="R10" s="13" t="s">
        <v>23</v>
      </c>
      <c r="S10" s="13" t="s">
        <v>35</v>
      </c>
      <c r="T10" s="13" t="s">
        <v>36</v>
      </c>
      <c r="U10" s="13" t="s">
        <v>37</v>
      </c>
      <c r="V10" s="13" t="s">
        <v>38</v>
      </c>
      <c r="W10" s="13" t="s">
        <v>39</v>
      </c>
      <c r="X10" s="13" t="s">
        <v>23</v>
      </c>
      <c r="Y10" s="13" t="s">
        <v>40</v>
      </c>
      <c r="Z10" s="13" t="s">
        <v>41</v>
      </c>
      <c r="AA10" s="12" t="s">
        <v>42</v>
      </c>
    </row>
    <row r="11" spans="1:28" x14ac:dyDescent="0.25">
      <c r="A11" s="14" t="s">
        <v>43</v>
      </c>
      <c r="B11" s="14">
        <f>INDEX([1]CIBC_rates!$B$2:$E$3,MATCH(VALUE(LEFT(A11,FIND(" ",A11)-1)),[1]CIBC_rates!$E$2:$E$3,1),2)*100</f>
        <v>1.05</v>
      </c>
      <c r="C11" s="15">
        <f>INDEX([1]CIBC_rates!$B$4:$E$5,MATCH(VALUE(LEFT(A11,FIND(" ",A11)-1)),[1]CIBC_rates!$E$4:$E$5,1),2)*100</f>
        <v>0.1</v>
      </c>
      <c r="D11" s="15">
        <f>INDEX([1]CIBC_rates!$B$6:$E$6,MATCH(VALUE(LEFT(A11,FIND(" ",A11)-1)),[1]CIBC_rates!$E$6:$E$6,1),2)*100</f>
        <v>0.05</v>
      </c>
      <c r="E11" s="15">
        <f>INDEX([1]TD_rates!$A$4:$D$9,MATCH(VALUE(LEFT(A11,FIND(" ",A11)-1)),[1]TD_rates!$D$4:$D$9,1),2)*100</f>
        <v>0.05</v>
      </c>
      <c r="F11" s="16">
        <f>INDEX([1]TD_rates!$A$11:$D$16,MATCH(VALUE(LEFT(A11,FIND(" ",A11)-1)),[1]TD_rates!$D$11:$D$16,1),2)*100</f>
        <v>0.5</v>
      </c>
      <c r="G11" s="14">
        <f>INDEX([1]TD_rates!$A$18:$D$23,MATCH(VALUE(LEFT(A11,FIND(" ",A11)-1)),[1]TD_rates!$D$18:$D$23,1),2)*100</f>
        <v>1.05</v>
      </c>
      <c r="H11" s="16">
        <f>INDEX([1]BMO_rates!$B$2:$E$4,MATCH(VALUE(LEFT(A11,FIND(" ",A11)-1)),[1]BMO_rates!$E$2:$E$4,1),2)*100</f>
        <v>0.2</v>
      </c>
      <c r="I11" s="14">
        <f>INDEX([1]BMO_rates!$B$5:$E$6,MATCH(VALUE(LEFT(A11,FIND(" ",A11)-1)),[1]BMO_rates!$E$5:$E$6,1),2)*100</f>
        <v>0.8</v>
      </c>
      <c r="J11" s="16">
        <f>INDEX([1]BMO_rates!$B$7:$E$8,MATCH(VALUE(LEFT(A11,FIND(" ",A11)-1)),[1]BMO_rates!$E$7:$E$8,1),2)*100</f>
        <v>0.05</v>
      </c>
      <c r="K11" s="16" t="str">
        <f>([1]BNS_Rates!$C$2)*100 &amp; " + " &amp; ([1]BNS_Rates!$D$3)*100 &amp; ", "&amp; ([1]BNS_Rates!$D$4)*100 &amp; ", "&amp; ([1]BNS_Rates!$D$5)*100 &amp; ", "&amp; ([1]BNS_Rates!$D$6)*100</f>
        <v>1.05 + 0.75, 0.8, 0.85, 0.9</v>
      </c>
      <c r="L11" s="16">
        <f>INDEX([1]BNS_Rates!$B$13:$G$14,MATCH(VALUE(LEFT(A11,FIND(" ",A11)-1)),[1]BNS_Rates!$G$13:$G$14,1),2)*100</f>
        <v>0.05</v>
      </c>
      <c r="M11" s="16">
        <f>INDEX([1]BNS_Rates!$B$17:$G$19,MATCH(VALUE(LEFT(A11,FIND(" ",A11)-1)),[1]BNS_Rates!$G$17:$G$19,1),2)*100</f>
        <v>1.1499999999999999</v>
      </c>
      <c r="N11" s="14" t="str">
        <f>INDEX([1]RBC_Rates!$B$158:$E$158,MATCH(VALUE(LEFT(A11,FIND(" ",A11)-1)),[1]RBC_Rates!$E$158,1),2)</f>
        <v>1.050</v>
      </c>
      <c r="O11" s="14" t="str">
        <f>INDEX([1]RBC_Rates!$B$150:$E$157,MATCH(VALUE(LEFT(A11,FIND(" ",A11)-1)),[1]RBC_Rates!$E$150:$E$157,1),2)</f>
        <v>0.150 P</v>
      </c>
      <c r="P11" s="14" t="str">
        <f>INDEX([1]RBC_Rates!$B$146:$E$149,MATCH(VALUE(LEFT(A11,FIND(" ",A11)-1)),[1]RBC_Rates!$E$146:$E$149,1),2)</f>
        <v>0.050 P</v>
      </c>
      <c r="Q11" s="14">
        <v>1.2</v>
      </c>
      <c r="R11" s="14" t="str">
        <f>[1]Simplii_rates!$C$11</f>
        <v>1.20</v>
      </c>
      <c r="S11" s="15">
        <f>LEFT(([1]ICICI_rates!$B$3),5)*100</f>
        <v>1.35</v>
      </c>
      <c r="T11" s="15">
        <f>([1]NBC_rates!$C$28)*100</f>
        <v>1.05</v>
      </c>
      <c r="U11" s="14">
        <f>([1]Manulife_rates!$D$2)*100</f>
        <v>1.5</v>
      </c>
      <c r="V11" s="16">
        <f>([1]HSBC_rates!$B$5)*100</f>
        <v>1.1499999999999999</v>
      </c>
      <c r="W11" s="16">
        <f>([1]CT_rates!$B$2)*100</f>
        <v>1.5</v>
      </c>
      <c r="X11" s="16">
        <f>([1]B2B_rates!$D$3)*100</f>
        <v>1.25</v>
      </c>
      <c r="Y11" s="16">
        <f>([1]BNS_Rates!$C$35)*100</f>
        <v>0.25</v>
      </c>
      <c r="Z11" s="14">
        <f>([1]Meridian_rates!$A$2)*100</f>
        <v>1.3</v>
      </c>
      <c r="AA11" s="17">
        <f>([1]EQ_rates!$B$2)*100</f>
        <v>2.2999999999999998</v>
      </c>
    </row>
    <row r="12" spans="1:28" x14ac:dyDescent="0.25">
      <c r="A12" s="16" t="s">
        <v>44</v>
      </c>
      <c r="B12" s="16">
        <f>INDEX([1]CIBC_rates!$B$2:$E$3,MATCH(VALUE(LEFT(A12,FIND(" ",A12)-1)),[1]CIBC_rates!$E$2:$E$3,1),2)*100</f>
        <v>1.05</v>
      </c>
      <c r="C12" s="15">
        <f>INDEX([1]CIBC_rates!$B$4:$E$5,MATCH(VALUE(LEFT(A12,FIND(" ",A12)-1)),[1]CIBC_rates!$E$4:$E$5,1),2)*100</f>
        <v>0.1</v>
      </c>
      <c r="D12" s="15">
        <f>INDEX([1]CIBC_rates!$B$6:$E$6,MATCH(VALUE(LEFT(A12,FIND(" ",A12)-1)),[1]CIBC_rates!$E$6:$E$6,1),2)*100</f>
        <v>0.05</v>
      </c>
      <c r="E12" s="15">
        <f>INDEX([1]TD_rates!$A$4:$D$9,MATCH(VALUE(LEFT(A12,FIND(" ",A12)-1)),[1]TD_rates!$D$4:$D$9,1),2)*100</f>
        <v>0.05</v>
      </c>
      <c r="F12" s="16">
        <f>INDEX([1]TD_rates!$A$11:$D$16,MATCH(VALUE(LEFT(A12,FIND(" ",A12)-1)),[1]TD_rates!$D$11:$D$16,1),2)*100</f>
        <v>0.5</v>
      </c>
      <c r="G12" s="16">
        <f>INDEX([1]TD_rates!$A$18:$D$23,MATCH(VALUE(LEFT(A12,FIND(" ",A12)-1)),[1]TD_rates!$D$18:$D$23,1),2)*100</f>
        <v>1.05</v>
      </c>
      <c r="H12" s="16">
        <f>INDEX([1]BMO_rates!$B$2:$E$4,MATCH(VALUE(LEFT(A12,FIND(" ",A12)-1)),[1]BMO_rates!$E$2:$E$4,1),2)*100</f>
        <v>1.6</v>
      </c>
      <c r="I12" s="14">
        <f>INDEX([1]BMO_rates!$B$5:$E$6,MATCH(VALUE(LEFT(A12,FIND(" ",A12)-1)),[1]BMO_rates!$E$5:$E$6,1),2)*100</f>
        <v>0.8</v>
      </c>
      <c r="J12" s="16">
        <f>INDEX([1]BMO_rates!$B$7:$E$8,MATCH(VALUE(LEFT(A12,FIND(" ",A12)-1)),[1]BMO_rates!$E$7:$E$8,1),2)*100</f>
        <v>0.05</v>
      </c>
      <c r="K12" s="16" t="str">
        <f>([1]BNS_Rates!$C$2)*100 &amp; " + " &amp; ([1]BNS_Rates!$D$3)*100 &amp; ", "&amp; ([1]BNS_Rates!$D$4)*100 &amp; ", "&amp; ([1]BNS_Rates!$D$5)*100 &amp; ", "&amp; ([1]BNS_Rates!$D$6)*100</f>
        <v>1.05 + 0.75, 0.8, 0.85, 0.9</v>
      </c>
      <c r="L12" s="16">
        <f>INDEX([1]BNS_Rates!$B$13:$G$14,MATCH(VALUE(LEFT(A12,FIND(" ",A12)-1)),[1]BNS_Rates!$G$13:$G$14,1),2)*100</f>
        <v>0.05</v>
      </c>
      <c r="M12" s="16">
        <f>INDEX([1]BNS_Rates!$B$17:$G$19,MATCH(VALUE(LEFT(A12,FIND(" ",A12)-1)),[1]BNS_Rates!$G$17:$G$19,1),2)*100</f>
        <v>1.05</v>
      </c>
      <c r="N12" s="16" t="str">
        <f>INDEX([1]RBC_Rates!$B$158:$E$158,MATCH(VALUE(LEFT(A12,FIND(" ",A12)-1)),[1]RBC_Rates!$E$158,1),2)</f>
        <v>1.050</v>
      </c>
      <c r="O12" s="16" t="str">
        <f>INDEX([1]RBC_Rates!$B$150:$E$157,MATCH(VALUE(LEFT(A12,FIND(" ",A12)-1)),[1]RBC_Rates!$E$150:$E$157,1),2)</f>
        <v>0.150 P</v>
      </c>
      <c r="P12" s="15" t="str">
        <f>INDEX([1]RBC_Rates!$B$146:$E$149,MATCH(VALUE(LEFT(A12,FIND(" ",A12)-1)),[1]RBC_Rates!$E$146:$E$149,1),2)</f>
        <v>0.050 P</v>
      </c>
      <c r="Q12" s="16">
        <f>$Q$11</f>
        <v>1.2</v>
      </c>
      <c r="R12" s="14" t="str">
        <f>[1]Simplii_rates!$C$11</f>
        <v>1.20</v>
      </c>
      <c r="S12" s="15">
        <f>LEFT(([1]ICICI_rates!$B$3),5)*100</f>
        <v>1.35</v>
      </c>
      <c r="T12" s="15">
        <f>([1]NBC_rates!$C$28)*100</f>
        <v>1.05</v>
      </c>
      <c r="U12" s="14">
        <f>([1]Manulife_rates!$D$2)*100</f>
        <v>1.5</v>
      </c>
      <c r="V12" s="16">
        <f>([1]HSBC_rates!$B$5)*100</f>
        <v>1.1499999999999999</v>
      </c>
      <c r="W12" s="16">
        <f>([1]CT_rates!$B$2)*100</f>
        <v>1.5</v>
      </c>
      <c r="X12" s="16">
        <f>([1]B2B_rates!$D$3)*100</f>
        <v>1.25</v>
      </c>
      <c r="Y12" s="16">
        <f>([1]BNS_Rates!$C$35)*100</f>
        <v>0.25</v>
      </c>
      <c r="Z12" s="14">
        <f>([1]Meridian_rates!$A$2)*100</f>
        <v>1.3</v>
      </c>
      <c r="AA12" s="17">
        <f>([1]EQ_rates!$B$2)*100</f>
        <v>2.2999999999999998</v>
      </c>
    </row>
    <row r="13" spans="1:28" x14ac:dyDescent="0.25">
      <c r="A13" s="16" t="s">
        <v>45</v>
      </c>
      <c r="B13" s="16">
        <f>INDEX([1]CIBC_rates!$B$2:$E$3,MATCH(VALUE(LEFT(A13,FIND(" ",A13)-1)),[1]CIBC_rates!$E$2:$E$3,1),2)*100</f>
        <v>1.05</v>
      </c>
      <c r="C13" s="15">
        <f>INDEX([1]CIBC_rates!$B$4:$E$5,MATCH(VALUE(LEFT(A13,FIND(" ",A13)-1)),[1]CIBC_rates!$E$4:$E$5,1),2)*100</f>
        <v>0.1</v>
      </c>
      <c r="D13" s="15">
        <f>INDEX([1]CIBC_rates!$B$6:$E$6,MATCH(VALUE(LEFT(A13,FIND(" ",A13)-1)),[1]CIBC_rates!$E$6:$E$6,1),2)*100</f>
        <v>0.05</v>
      </c>
      <c r="E13" s="15">
        <f>INDEX([1]TD_rates!$A$4:$D$9,MATCH(VALUE(LEFT(A13,FIND(" ",A13)-1)),[1]TD_rates!$D$4:$D$9,1),2)*100</f>
        <v>0.05</v>
      </c>
      <c r="F13" s="16">
        <f>INDEX([1]TD_rates!$A$11:$D$16,MATCH(VALUE(LEFT(A13,FIND(" ",A13)-1)),[1]TD_rates!$D$11:$D$16,1),2)*100</f>
        <v>0.5</v>
      </c>
      <c r="G13" s="16">
        <f>INDEX([1]TD_rates!$A$18:$D$23,MATCH(VALUE(LEFT(A13,FIND(" ",A13)-1)),[1]TD_rates!$D$18:$D$23,1),2)*100</f>
        <v>1.05</v>
      </c>
      <c r="H13" s="16">
        <f>INDEX([1]BMO_rates!$B$2:$E$4,MATCH(VALUE(LEFT(A13,FIND(" ",A13)-1)),[1]BMO_rates!$E$2:$E$4,1),2)*100</f>
        <v>1.6</v>
      </c>
      <c r="I13" s="14">
        <f>INDEX([1]BMO_rates!$B$5:$E$6,MATCH(VALUE(LEFT(A13,FIND(" ",A13)-1)),[1]BMO_rates!$E$5:$E$6,1),2)*100</f>
        <v>0.8</v>
      </c>
      <c r="J13" s="16">
        <f>INDEX([1]BMO_rates!$B$7:$E$8,MATCH(VALUE(LEFT(A13,FIND(" ",A13)-1)),[1]BMO_rates!$E$7:$E$8,1),2)*100</f>
        <v>0.05</v>
      </c>
      <c r="K13" s="16" t="str">
        <f>([1]BNS_Rates!$C$2)*100 &amp; " + " &amp; ([1]BNS_Rates!$D$3)*100 &amp; ", "&amp; ([1]BNS_Rates!$D$4)*100 &amp; ", "&amp; ([1]BNS_Rates!$D$5)*100 &amp; ", "&amp; ([1]BNS_Rates!$D$6)*100</f>
        <v>1.05 + 0.75, 0.8, 0.85, 0.9</v>
      </c>
      <c r="L13" s="16">
        <f>INDEX([1]BNS_Rates!$B$13:$G$14,MATCH(VALUE(LEFT(A13,FIND(" ",A13)-1)),[1]BNS_Rates!$G$13:$G$14,1),2)*100</f>
        <v>0.05</v>
      </c>
      <c r="M13" s="16">
        <f>INDEX([1]BNS_Rates!$B$17:$G$19,MATCH(VALUE(LEFT(A13,FIND(" ",A13)-1)),[1]BNS_Rates!$G$17:$G$19,1),2)*100</f>
        <v>1.05</v>
      </c>
      <c r="N13" s="16" t="str">
        <f>INDEX([1]RBC_Rates!$B$158:$E$158,MATCH(VALUE(LEFT(A13,FIND(" ",A13)-1)),[1]RBC_Rates!$E$158,1),2)</f>
        <v>1.050</v>
      </c>
      <c r="O13" s="16" t="str">
        <f>INDEX([1]RBC_Rates!$B$150:$E$157,MATCH(VALUE(LEFT(A13,FIND(" ",A13)-1)),[1]RBC_Rates!$E$150:$E$157,1),2)</f>
        <v>0.050 P</v>
      </c>
      <c r="P13" s="15" t="str">
        <f>INDEX([1]RBC_Rates!$B$146:$E$149,MATCH(VALUE(LEFT(A13,FIND(" ",A13)-1)),[1]RBC_Rates!$E$146:$E$149,1),2)</f>
        <v>0.050 P</v>
      </c>
      <c r="Q13" s="16">
        <f t="shared" ref="Q13:Q21" si="0">$Q$11</f>
        <v>1.2</v>
      </c>
      <c r="R13" s="14" t="str">
        <f>[1]Simplii_rates!$C$11</f>
        <v>1.20</v>
      </c>
      <c r="S13" s="15">
        <f>LEFT(([1]ICICI_rates!$B$3),5)*100</f>
        <v>1.35</v>
      </c>
      <c r="T13" s="15">
        <f>([1]NBC_rates!$C$28)*100</f>
        <v>1.05</v>
      </c>
      <c r="U13" s="14">
        <f>([1]Manulife_rates!$D$2)*100</f>
        <v>1.5</v>
      </c>
      <c r="V13" s="16">
        <f>([1]HSBC_rates!$B$5)*100</f>
        <v>1.1499999999999999</v>
      </c>
      <c r="W13" s="16">
        <f>([1]CT_rates!$B$2)*100</f>
        <v>1.5</v>
      </c>
      <c r="X13" s="16">
        <f>([1]B2B_rates!$D$3)*100</f>
        <v>1.25</v>
      </c>
      <c r="Y13" s="16">
        <f>([1]BNS_Rates!$C$35)*100</f>
        <v>0.25</v>
      </c>
      <c r="Z13" s="14">
        <f>([1]Meridian_rates!$A$2)*100</f>
        <v>1.3</v>
      </c>
      <c r="AA13" s="17">
        <f>([1]EQ_rates!$B$2)*100</f>
        <v>2.2999999999999998</v>
      </c>
    </row>
    <row r="14" spans="1:28" x14ac:dyDescent="0.25">
      <c r="A14" s="16" t="s">
        <v>46</v>
      </c>
      <c r="B14" s="16">
        <f>INDEX([1]CIBC_rates!$B$2:$E$3,MATCH(VALUE(LEFT(A14,FIND(" ",A14)-1)),[1]CIBC_rates!$E$2:$E$3,1),2)*100</f>
        <v>1.05</v>
      </c>
      <c r="C14" s="15">
        <f>INDEX([1]CIBC_rates!$B$4:$E$5,MATCH(VALUE(LEFT(A14,FIND(" ",A14)-1)),[1]CIBC_rates!$E$4:$E$5,1),2)*100</f>
        <v>0.1</v>
      </c>
      <c r="D14" s="15">
        <f>INDEX([1]CIBC_rates!$B$6:$E$6,MATCH(VALUE(LEFT(A14,FIND(" ",A14)-1)),[1]CIBC_rates!$E$6:$E$6,1),2)*100</f>
        <v>0.05</v>
      </c>
      <c r="E14" s="15">
        <f>INDEX([1]TD_rates!$A$4:$D$9,MATCH(VALUE(LEFT(A14,FIND(" ",A14)-1)),[1]TD_rates!$D$4:$D$9,1),2)*100</f>
        <v>0.05</v>
      </c>
      <c r="F14" s="16">
        <f>INDEX([1]TD_rates!$A$11:$D$16,MATCH(VALUE(LEFT(A14,FIND(" ",A14)-1)),[1]TD_rates!$D$11:$D$16,1),2)*100</f>
        <v>0.5</v>
      </c>
      <c r="G14" s="16">
        <f>INDEX([1]TD_rates!$A$18:$D$23,MATCH(VALUE(LEFT(A14,FIND(" ",A14)-1)),[1]TD_rates!$D$18:$D$23,1),2)*100</f>
        <v>1.05</v>
      </c>
      <c r="H14" s="16">
        <f>INDEX([1]BMO_rates!$B$2:$E$4,MATCH(VALUE(LEFT(A14,FIND(" ",A14)-1)),[1]BMO_rates!$E$2:$E$4,1),2)*100</f>
        <v>1.6</v>
      </c>
      <c r="I14" s="14">
        <f>INDEX([1]BMO_rates!$B$5:$E$6,MATCH(VALUE(LEFT(A14,FIND(" ",A14)-1)),[1]BMO_rates!$E$5:$E$6,1),2)*100</f>
        <v>0.8</v>
      </c>
      <c r="J14" s="16">
        <f>INDEX([1]BMO_rates!$B$7:$E$8,MATCH(VALUE(LEFT(A14,FIND(" ",A14)-1)),[1]BMO_rates!$E$7:$E$8,1),2)*100</f>
        <v>0.05</v>
      </c>
      <c r="K14" s="16" t="str">
        <f>([1]BNS_Rates!$C$2)*100 &amp; " + " &amp; ([1]BNS_Rates!$D$3)*100 &amp; ", "&amp; ([1]BNS_Rates!$D$4)*100 &amp; ", "&amp; ([1]BNS_Rates!$D$5)*100 &amp; ", "&amp; ([1]BNS_Rates!$D$6)*100</f>
        <v>1.05 + 0.75, 0.8, 0.85, 0.9</v>
      </c>
      <c r="L14" s="16">
        <f>INDEX([1]BNS_Rates!$B$13:$G$14,MATCH(VALUE(LEFT(A14,FIND(" ",A14)-1)),[1]BNS_Rates!$G$13:$G$14,1),2)*100</f>
        <v>0.05</v>
      </c>
      <c r="M14" s="16">
        <f>INDEX([1]BNS_Rates!$B$17:$G$19,MATCH(VALUE(LEFT(A14,FIND(" ",A14)-1)),[1]BNS_Rates!$G$17:$G$19,1),2)*100</f>
        <v>1.05</v>
      </c>
      <c r="N14" s="16" t="str">
        <f>INDEX([1]RBC_Rates!$B$158:$E$158,MATCH(VALUE(LEFT(A14,FIND(" ",A14)-1)),[1]RBC_Rates!$E$158,1),2)</f>
        <v>1.050</v>
      </c>
      <c r="O14" s="16" t="str">
        <f>INDEX([1]RBC_Rates!$B$150:$E$157,MATCH(VALUE(LEFT(A14,FIND(" ",A14)-1)),[1]RBC_Rates!$E$150:$E$157,1),2)</f>
        <v>0.025 P</v>
      </c>
      <c r="P14" s="15" t="str">
        <f>INDEX([1]RBC_Rates!$B$146:$E$149,MATCH(VALUE(LEFT(A14,FIND(" ",A14)-1)),[1]RBC_Rates!$E$146:$E$149,1),2)</f>
        <v>0.050 P</v>
      </c>
      <c r="Q14" s="16">
        <f t="shared" si="0"/>
        <v>1.2</v>
      </c>
      <c r="R14" s="14" t="str">
        <f>[1]Simplii_rates!$C$11</f>
        <v>1.20</v>
      </c>
      <c r="S14" s="15">
        <f>LEFT(([1]ICICI_rates!$B$3),5)*100</f>
        <v>1.35</v>
      </c>
      <c r="T14" s="15">
        <f>([1]NBC_rates!$C$28)*100</f>
        <v>1.05</v>
      </c>
      <c r="U14" s="14">
        <f>([1]Manulife_rates!$D$2)*100</f>
        <v>1.5</v>
      </c>
      <c r="V14" s="16">
        <f>([1]HSBC_rates!$B$5)*100</f>
        <v>1.1499999999999999</v>
      </c>
      <c r="W14" s="16">
        <f>([1]CT_rates!$B$2)*100</f>
        <v>1.5</v>
      </c>
      <c r="X14" s="16">
        <f>([1]B2B_rates!$D$3)*100</f>
        <v>1.25</v>
      </c>
      <c r="Y14" s="16">
        <f>([1]BNS_Rates!$C$35)*100</f>
        <v>0.25</v>
      </c>
      <c r="Z14" s="14">
        <f>([1]Meridian_rates!$A$2)*100</f>
        <v>1.3</v>
      </c>
      <c r="AA14" s="17">
        <f>([1]EQ_rates!$B$2)*100</f>
        <v>2.2999999999999998</v>
      </c>
    </row>
    <row r="15" spans="1:28" x14ac:dyDescent="0.25">
      <c r="A15" s="16" t="s">
        <v>47</v>
      </c>
      <c r="B15" s="16">
        <f>INDEX([1]CIBC_rates!$B$2:$E$3,MATCH(VALUE(LEFT(A15,FIND(" ",A15)-1)),[1]CIBC_rates!$E$2:$E$3,1),2)*100</f>
        <v>1.05</v>
      </c>
      <c r="C15" s="15">
        <f>INDEX([1]CIBC_rates!$B$4:$E$5,MATCH(VALUE(LEFT(A15,FIND(" ",A15)-1)),[1]CIBC_rates!$E$4:$E$5,1),2)*100</f>
        <v>0.1</v>
      </c>
      <c r="D15" s="15">
        <f>INDEX([1]CIBC_rates!$B$6:$E$6,MATCH(VALUE(LEFT(A15,FIND(" ",A15)-1)),[1]CIBC_rates!$E$6:$E$6,1),2)*100</f>
        <v>0.05</v>
      </c>
      <c r="E15" s="15">
        <f>INDEX([1]TD_rates!$A$4:$D$9,MATCH(VALUE(LEFT(A15,FIND(" ",A15)-1)),[1]TD_rates!$D$4:$D$9,1),2)*100</f>
        <v>0.05</v>
      </c>
      <c r="F15" s="16">
        <f>INDEX([1]TD_rates!$A$11:$D$16,MATCH(VALUE(LEFT(A15,FIND(" ",A15)-1)),[1]TD_rates!$D$11:$D$16,1),2)*100</f>
        <v>0.5</v>
      </c>
      <c r="G15" s="16">
        <f>INDEX([1]TD_rates!$A$18:$D$23,MATCH(VALUE(LEFT(A15,FIND(" ",A15)-1)),[1]TD_rates!$D$18:$D$23,1),2)*100</f>
        <v>1.05</v>
      </c>
      <c r="H15" s="16">
        <f>INDEX([1]BMO_rates!$B$2:$E$4,MATCH(VALUE(LEFT(A15,FIND(" ",A15)-1)),[1]BMO_rates!$E$2:$E$4,1),2)*100</f>
        <v>1.6</v>
      </c>
      <c r="I15" s="14">
        <f>INDEX([1]BMO_rates!$B$5:$E$6,MATCH(VALUE(LEFT(A15,FIND(" ",A15)-1)),[1]BMO_rates!$E$5:$E$6,1),2)*100</f>
        <v>0.8</v>
      </c>
      <c r="J15" s="16">
        <f>INDEX([1]BMO_rates!$B$7:$E$8,MATCH(VALUE(LEFT(A15,FIND(" ",A15)-1)),[1]BMO_rates!$E$7:$E$8,1),2)*100</f>
        <v>0.05</v>
      </c>
      <c r="K15" s="16" t="str">
        <f>([1]BNS_Rates!$C$2)*100 &amp; " + " &amp; ([1]BNS_Rates!$D$3)*100 &amp; ", "&amp; ([1]BNS_Rates!$D$4)*100 &amp; ", "&amp; ([1]BNS_Rates!$D$5)*100 &amp; ", "&amp; ([1]BNS_Rates!$D$6)*100</f>
        <v>1.05 + 0.75, 0.8, 0.85, 0.9</v>
      </c>
      <c r="L15" s="16">
        <f>INDEX([1]BNS_Rates!$B$13:$G$14,MATCH(VALUE(LEFT(A15,FIND(" ",A15)-1)),[1]BNS_Rates!$G$13:$G$14,1),2)*100</f>
        <v>0.05</v>
      </c>
      <c r="M15" s="16">
        <f>INDEX([1]BNS_Rates!$B$17:$G$19,MATCH(VALUE(LEFT(A15,FIND(" ",A15)-1)),[1]BNS_Rates!$G$17:$G$19,1),2)*100</f>
        <v>1.05</v>
      </c>
      <c r="N15" s="16" t="str">
        <f>INDEX([1]RBC_Rates!$B$158:$E$158,MATCH(VALUE(LEFT(A15,FIND(" ",A15)-1)),[1]RBC_Rates!$E$158,1),2)</f>
        <v>1.050</v>
      </c>
      <c r="O15" s="16" t="str">
        <f>INDEX([1]RBC_Rates!$B$150:$E$157,MATCH(VALUE(LEFT(A15,FIND(" ",A15)-1)),[1]RBC_Rates!$E$150:$E$157,1),2)</f>
        <v>0.010</v>
      </c>
      <c r="P15" s="15" t="str">
        <f>INDEX([1]RBC_Rates!$B$146:$E$149,MATCH(VALUE(LEFT(A15,FIND(" ",A15)-1)),[1]RBC_Rates!$E$146:$E$149,1),2)</f>
        <v>0.050 P</v>
      </c>
      <c r="Q15" s="16">
        <f t="shared" si="0"/>
        <v>1.2</v>
      </c>
      <c r="R15" s="14" t="str">
        <f>[1]Simplii_rates!$C$11</f>
        <v>1.20</v>
      </c>
      <c r="S15" s="15">
        <f>LEFT(([1]ICICI_rates!$B$3),5)*100</f>
        <v>1.35</v>
      </c>
      <c r="T15" s="15">
        <f>([1]NBC_rates!$C$28)*100</f>
        <v>1.05</v>
      </c>
      <c r="U15" s="14">
        <f>([1]Manulife_rates!$D$2)*100</f>
        <v>1.5</v>
      </c>
      <c r="V15" s="16">
        <f>([1]HSBC_rates!$B$5)*100</f>
        <v>1.1499999999999999</v>
      </c>
      <c r="W15" s="16">
        <f>([1]CT_rates!$B$2)*100</f>
        <v>1.5</v>
      </c>
      <c r="X15" s="16">
        <f>([1]B2B_rates!$D$3)*100</f>
        <v>1.25</v>
      </c>
      <c r="Y15" s="16">
        <f>([1]BNS_Rates!$C$35)*100</f>
        <v>0.25</v>
      </c>
      <c r="Z15" s="14">
        <f>([1]Meridian_rates!$A$2)*100</f>
        <v>1.3</v>
      </c>
      <c r="AA15" s="17">
        <f>([1]EQ_rates!$B$2)*100</f>
        <v>2.2999999999999998</v>
      </c>
    </row>
    <row r="16" spans="1:28" x14ac:dyDescent="0.25">
      <c r="A16" s="16" t="s">
        <v>48</v>
      </c>
      <c r="B16" s="16">
        <f>INDEX([1]CIBC_rates!$B$2:$E$3,MATCH(VALUE(LEFT(A16,FIND(" ",A16)-1)),[1]CIBC_rates!$E$2:$E$3,1),2)*100</f>
        <v>1.05</v>
      </c>
      <c r="C16" s="15">
        <f>INDEX([1]CIBC_rates!$B$4:$E$5,MATCH(VALUE(LEFT(A16,FIND(" ",A16)-1)),[1]CIBC_rates!$E$4:$E$5,1),2)*100</f>
        <v>0.1</v>
      </c>
      <c r="D16" s="15">
        <f>INDEX([1]CIBC_rates!$B$6:$E$6,MATCH(VALUE(LEFT(A16,FIND(" ",A16)-1)),[1]CIBC_rates!$E$6:$E$6,1),2)*100</f>
        <v>0.05</v>
      </c>
      <c r="E16" s="15">
        <f>INDEX([1]TD_rates!$A$4:$D$9,MATCH(VALUE(LEFT(A16,FIND(" ",A16)-1)),[1]TD_rates!$D$4:$D$9,1),2)*100</f>
        <v>0.05</v>
      </c>
      <c r="F16" s="16">
        <f>INDEX([1]TD_rates!$A$11:$D$16,MATCH(VALUE(LEFT(A16,FIND(" ",A16)-1)),[1]TD_rates!$D$11:$D$16,1),2)*100</f>
        <v>0.5</v>
      </c>
      <c r="G16" s="16">
        <f>INDEX([1]TD_rates!$A$18:$D$23,MATCH(VALUE(LEFT(A16,FIND(" ",A16)-1)),[1]TD_rates!$D$18:$D$23,1),2)*100</f>
        <v>1.05</v>
      </c>
      <c r="H16" s="16">
        <f>INDEX([1]BMO_rates!$B$2:$E$4,MATCH(VALUE(LEFT(A16,FIND(" ",A16)-1)),[1]BMO_rates!$E$2:$E$4,1),2)*100</f>
        <v>1.6</v>
      </c>
      <c r="I16" s="14">
        <f>INDEX([1]BMO_rates!$B$5:$E$6,MATCH(VALUE(LEFT(A16,FIND(" ",A16)-1)),[1]BMO_rates!$E$5:$E$6,1),2)*100</f>
        <v>0.8</v>
      </c>
      <c r="J16" s="16">
        <f>INDEX([1]BMO_rates!$B$7:$E$8,MATCH(VALUE(LEFT(A16,FIND(" ",A16)-1)),[1]BMO_rates!$E$7:$E$8,1),2)*100</f>
        <v>0.05</v>
      </c>
      <c r="K16" s="16" t="str">
        <f>([1]BNS_Rates!$C$2)*100 &amp; " + " &amp; ([1]BNS_Rates!$D$3)*100 &amp; ", "&amp; ([1]BNS_Rates!$D$4)*100 &amp; ", "&amp; ([1]BNS_Rates!$D$5)*100 &amp; ", "&amp; ([1]BNS_Rates!$D$6)*100</f>
        <v>1.05 + 0.75, 0.8, 0.85, 0.9</v>
      </c>
      <c r="L16" s="16">
        <f>INDEX([1]BNS_Rates!$B$13:$G$14,MATCH(VALUE(LEFT(A16,FIND(" ",A16)-1)),[1]BNS_Rates!$G$13:$G$14,1),2)*100</f>
        <v>0.05</v>
      </c>
      <c r="M16" s="16">
        <f>INDEX([1]BNS_Rates!$B$17:$G$19,MATCH(VALUE(LEFT(A16,FIND(" ",A16)-1)),[1]BNS_Rates!$G$17:$G$19,1),2)*100</f>
        <v>1.05</v>
      </c>
      <c r="N16" s="16" t="str">
        <f>INDEX([1]RBC_Rates!$B$158:$E$158,MATCH(VALUE(LEFT(A16,FIND(" ",A16)-1)),[1]RBC_Rates!$E$158,1),2)</f>
        <v>1.050</v>
      </c>
      <c r="O16" s="16" t="str">
        <f>INDEX([1]RBC_Rates!$B$150:$E$157,MATCH(VALUE(LEFT(A16,FIND(" ",A16)-1)),[1]RBC_Rates!$E$150:$E$157,1),2)</f>
        <v>0.010</v>
      </c>
      <c r="P16" s="15" t="str">
        <f>INDEX([1]RBC_Rates!$B$146:$E$149,MATCH(VALUE(LEFT(A16,FIND(" ",A16)-1)),[1]RBC_Rates!$E$146:$E$149,1),2)</f>
        <v>0.050 P</v>
      </c>
      <c r="Q16" s="16">
        <f t="shared" si="0"/>
        <v>1.2</v>
      </c>
      <c r="R16" s="14" t="str">
        <f>[1]Simplii_rates!$C$11</f>
        <v>1.20</v>
      </c>
      <c r="S16" s="15">
        <f>LEFT(([1]ICICI_rates!$B$3),5)*100</f>
        <v>1.35</v>
      </c>
      <c r="T16" s="15">
        <f>([1]NBC_rates!$C$28)*100</f>
        <v>1.05</v>
      </c>
      <c r="U16" s="14">
        <f>([1]Manulife_rates!$D$2)*100</f>
        <v>1.5</v>
      </c>
      <c r="V16" s="16">
        <f>([1]HSBC_rates!$B$5)*100</f>
        <v>1.1499999999999999</v>
      </c>
      <c r="W16" s="16">
        <f>([1]CT_rates!$B$2)*100</f>
        <v>1.5</v>
      </c>
      <c r="X16" s="16">
        <f>([1]B2B_rates!$D$3)*100</f>
        <v>1.25</v>
      </c>
      <c r="Y16" s="16">
        <f>([1]BNS_Rates!$C$35)*100</f>
        <v>0.25</v>
      </c>
      <c r="Z16" s="14">
        <f>([1]Meridian_rates!$A$2)*100</f>
        <v>1.3</v>
      </c>
      <c r="AA16" s="17">
        <f>([1]EQ_rates!$B$2)*100</f>
        <v>2.2999999999999998</v>
      </c>
    </row>
    <row r="17" spans="1:27" x14ac:dyDescent="0.25">
      <c r="A17" s="16" t="s">
        <v>49</v>
      </c>
      <c r="B17" s="16">
        <f>INDEX([1]CIBC_rates!$B$2:$E$3,MATCH(VALUE(LEFT(A17,FIND(" ",A17)-1)),[1]CIBC_rates!$E$2:$E$3,1),2)*100</f>
        <v>1.05</v>
      </c>
      <c r="C17" s="15">
        <f>INDEX([1]CIBC_rates!$B$4:$E$5,MATCH(VALUE(LEFT(A17,FIND(" ",A17)-1)),[1]CIBC_rates!$E$4:$E$5,1),2)*100</f>
        <v>0.1</v>
      </c>
      <c r="D17" s="15">
        <f>INDEX([1]CIBC_rates!$B$6:$E$6,MATCH(VALUE(LEFT(A17,FIND(" ",A17)-1)),[1]CIBC_rates!$E$6:$E$6,1),2)*100</f>
        <v>0.05</v>
      </c>
      <c r="E17" s="15">
        <f>INDEX([1]TD_rates!$A$4:$D$9,MATCH(VALUE(LEFT(A17,FIND(" ",A17)-1)),[1]TD_rates!$D$4:$D$9,1),2)*100</f>
        <v>0.05</v>
      </c>
      <c r="F17" s="16">
        <f>INDEX([1]TD_rates!$A$11:$D$16,MATCH(VALUE(LEFT(A17,FIND(" ",A17)-1)),[1]TD_rates!$D$11:$D$16,1),2)*100</f>
        <v>0.5</v>
      </c>
      <c r="G17" s="16">
        <f>INDEX([1]TD_rates!$A$18:$D$23,MATCH(VALUE(LEFT(A17,FIND(" ",A17)-1)),[1]TD_rates!$D$18:$D$23,1),2)*100</f>
        <v>1.05</v>
      </c>
      <c r="H17" s="16">
        <f>INDEX([1]BMO_rates!$B$2:$E$4,MATCH(VALUE(LEFT(A17,FIND(" ",A17)-1)),[1]BMO_rates!$E$2:$E$4,1),2)*100</f>
        <v>1.6</v>
      </c>
      <c r="I17" s="14">
        <f>INDEX([1]BMO_rates!$B$5:$E$6,MATCH(VALUE(LEFT(A17,FIND(" ",A17)-1)),[1]BMO_rates!$E$5:$E$6,1),2)*100</f>
        <v>0.8</v>
      </c>
      <c r="J17" s="16">
        <f>INDEX([1]BMO_rates!$B$7:$E$8,MATCH(VALUE(LEFT(A17,FIND(" ",A17)-1)),[1]BMO_rates!$E$7:$E$8,1),2)*100</f>
        <v>0.05</v>
      </c>
      <c r="K17" s="16" t="str">
        <f>([1]BNS_Rates!$C$2)*100 &amp; " + " &amp; ([1]BNS_Rates!$D$3)*100 &amp; ", "&amp; ([1]BNS_Rates!$D$4)*100 &amp; ", "&amp; ([1]BNS_Rates!$D$5)*100 &amp; ", "&amp; ([1]BNS_Rates!$D$6)*100</f>
        <v>1.05 + 0.75, 0.8, 0.85, 0.9</v>
      </c>
      <c r="L17" s="16">
        <f>INDEX([1]BNS_Rates!$B$13:$G$14,MATCH(VALUE(LEFT(A17,FIND(" ",A17)-1)),[1]BNS_Rates!$G$13:$G$14,1),2)*100</f>
        <v>0.05</v>
      </c>
      <c r="M17" s="16">
        <f>INDEX([1]BNS_Rates!$B$17:$G$19,MATCH(VALUE(LEFT(A17,FIND(" ",A17)-1)),[1]BNS_Rates!$G$17:$G$19,1),2)*100</f>
        <v>1.05</v>
      </c>
      <c r="N17" s="16" t="str">
        <f>INDEX([1]RBC_Rates!$B$158:$E$158,MATCH(VALUE(LEFT(A17,FIND(" ",A17)-1)),[1]RBC_Rates!$E$158,1),2)</f>
        <v>1.050</v>
      </c>
      <c r="O17" s="16" t="str">
        <f>INDEX([1]RBC_Rates!$B$150:$E$157,MATCH(VALUE(LEFT(A17,FIND(" ",A17)-1)),[1]RBC_Rates!$E$150:$E$157,1),2)</f>
        <v>0.005</v>
      </c>
      <c r="P17" s="15" t="str">
        <f>INDEX([1]RBC_Rates!$B$146:$E$149,MATCH(VALUE(LEFT(A17,FIND(" ",A17)-1)),[1]RBC_Rates!$E$146:$E$149,1),2)</f>
        <v>0.050 P</v>
      </c>
      <c r="Q17" s="16">
        <f t="shared" si="0"/>
        <v>1.2</v>
      </c>
      <c r="R17" s="14" t="str">
        <f>[1]Simplii_rates!$C$11</f>
        <v>1.20</v>
      </c>
      <c r="S17" s="15">
        <f>LEFT(([1]ICICI_rates!$B$3),5)*100</f>
        <v>1.35</v>
      </c>
      <c r="T17" s="15">
        <f>([1]NBC_rates!$C$28)*100</f>
        <v>1.05</v>
      </c>
      <c r="U17" s="14">
        <f>([1]Manulife_rates!$D$2)*100</f>
        <v>1.5</v>
      </c>
      <c r="V17" s="16">
        <f>([1]HSBC_rates!$B$5)*100</f>
        <v>1.1499999999999999</v>
      </c>
      <c r="W17" s="16">
        <f>([1]CT_rates!$B$2)*100</f>
        <v>1.5</v>
      </c>
      <c r="X17" s="16">
        <f>([1]B2B_rates!$D$3)*100</f>
        <v>1.25</v>
      </c>
      <c r="Y17" s="16">
        <f>([1]BNS_Rates!$C$35)*100</f>
        <v>0.25</v>
      </c>
      <c r="Z17" s="14">
        <f>([1]Meridian_rates!$A$2)*100</f>
        <v>1.3</v>
      </c>
      <c r="AA17" s="17">
        <f>([1]EQ_rates!$B$2)*100</f>
        <v>2.2999999999999998</v>
      </c>
    </row>
    <row r="18" spans="1:27" x14ac:dyDescent="0.25">
      <c r="A18" s="16" t="s">
        <v>50</v>
      </c>
      <c r="B18" s="16">
        <f>INDEX([1]CIBC_rates!$B$2:$E$3,MATCH(VALUE(LEFT(A18,FIND(" ",A18)-1)),[1]CIBC_rates!$E$2:$E$3,1),2)*100</f>
        <v>1.05</v>
      </c>
      <c r="C18" s="15">
        <f>INDEX([1]CIBC_rates!$B$4:$E$5,MATCH(VALUE(LEFT(A18,FIND(" ",A18)-1)),[1]CIBC_rates!$E$4:$E$5,1),2)*100</f>
        <v>0.1</v>
      </c>
      <c r="D18" s="15">
        <f>INDEX([1]CIBC_rates!$B$6:$E$6,MATCH(VALUE(LEFT(A18,FIND(" ",A18)-1)),[1]CIBC_rates!$E$6:$E$6,1),2)*100</f>
        <v>0.05</v>
      </c>
      <c r="E18" s="15">
        <f>INDEX([1]TD_rates!$A$4:$D$9,MATCH(VALUE(LEFT(A18,FIND(" ",A18)-1)),[1]TD_rates!$D$4:$D$9,1),2)*100</f>
        <v>0.05</v>
      </c>
      <c r="F18" s="16">
        <f>INDEX([1]TD_rates!$A$11:$D$16,MATCH(VALUE(LEFT(A18,FIND(" ",A18)-1)),[1]TD_rates!$D$11:$D$16,1),2)*100</f>
        <v>0.5</v>
      </c>
      <c r="G18" s="16">
        <f>INDEX([1]TD_rates!$A$18:$D$23,MATCH(VALUE(LEFT(A18,FIND(" ",A18)-1)),[1]TD_rates!$D$18:$D$23,1),2)*100</f>
        <v>0</v>
      </c>
      <c r="H18" s="16">
        <f>INDEX([1]BMO_rates!$B$2:$E$4,MATCH(VALUE(LEFT(A18,FIND(" ",A18)-1)),[1]BMO_rates!$E$2:$E$4,1),2)*100</f>
        <v>1.6</v>
      </c>
      <c r="I18" s="14">
        <f>INDEX([1]BMO_rates!$B$5:$E$6,MATCH(VALUE(LEFT(A18,FIND(" ",A18)-1)),[1]BMO_rates!$E$5:$E$6,1),2)*100</f>
        <v>0.8</v>
      </c>
      <c r="J18" s="16">
        <f>INDEX([1]BMO_rates!$B$7:$E$8,MATCH(VALUE(LEFT(A18,FIND(" ",A18)-1)),[1]BMO_rates!$E$7:$E$8,1),2)*100</f>
        <v>0.05</v>
      </c>
      <c r="K18" s="16" t="str">
        <f>([1]BNS_Rates!$C$2)*100 &amp; " + " &amp; ([1]BNS_Rates!$D$3)*100 &amp; ", "&amp; ([1]BNS_Rates!$D$4)*100 &amp; ", "&amp; ([1]BNS_Rates!$D$5)*100 &amp; ", "&amp; ([1]BNS_Rates!$D$6)*100</f>
        <v>1.05 + 0.75, 0.8, 0.85, 0.9</v>
      </c>
      <c r="L18" s="16">
        <f>INDEX([1]BNS_Rates!$B$13:$G$14,MATCH(VALUE(LEFT(A18,FIND(" ",A18)-1)),[1]BNS_Rates!$G$13:$G$14,1),2)*100</f>
        <v>0.05</v>
      </c>
      <c r="M18" s="16">
        <f>INDEX([1]BNS_Rates!$B$17:$G$19,MATCH(VALUE(LEFT(A18,FIND(" ",A18)-1)),[1]BNS_Rates!$G$17:$G$19,1),2)*100</f>
        <v>1.05</v>
      </c>
      <c r="N18" s="16" t="str">
        <f>INDEX([1]RBC_Rates!$B$158:$E$158,MATCH(VALUE(LEFT(A18,FIND(" ",A18)-1)),[1]RBC_Rates!$E$158,1),2)</f>
        <v>1.050</v>
      </c>
      <c r="O18" s="16" t="str">
        <f>INDEX([1]RBC_Rates!$B$150:$E$157,MATCH(VALUE(LEFT(A18,FIND(" ",A18)-1)),[1]RBC_Rates!$E$150:$E$157,1),2)</f>
        <v>0.001</v>
      </c>
      <c r="P18" s="15" t="str">
        <f>INDEX([1]RBC_Rates!$B$146:$E$149,MATCH(VALUE(LEFT(A18,FIND(" ",A18)-1)),[1]RBC_Rates!$E$146:$E$149,1),2)</f>
        <v>0.050 P</v>
      </c>
      <c r="Q18" s="16">
        <f t="shared" si="0"/>
        <v>1.2</v>
      </c>
      <c r="R18" s="14" t="str">
        <f>[1]Simplii_rates!$C$11</f>
        <v>1.20</v>
      </c>
      <c r="S18" s="15">
        <f>LEFT(([1]ICICI_rates!$B$3),5)*100</f>
        <v>1.35</v>
      </c>
      <c r="T18" s="15">
        <f>([1]NBC_rates!$C$28)*100</f>
        <v>1.05</v>
      </c>
      <c r="U18" s="14">
        <f>([1]Manulife_rates!$D$2)*100</f>
        <v>1.5</v>
      </c>
      <c r="V18" s="16">
        <f>([1]HSBC_rates!$B$5)*100</f>
        <v>1.1499999999999999</v>
      </c>
      <c r="W18" s="16">
        <f>([1]CT_rates!$B$2)*100</f>
        <v>1.5</v>
      </c>
      <c r="X18" s="16">
        <f>([1]B2B_rates!$D$3)*100</f>
        <v>1.25</v>
      </c>
      <c r="Y18" s="16">
        <f>([1]BNS_Rates!$C$35)*100</f>
        <v>0.25</v>
      </c>
      <c r="Z18" s="14">
        <f>([1]Meridian_rates!$A$2)*100</f>
        <v>1.3</v>
      </c>
      <c r="AA18" s="17">
        <f>([1]EQ_rates!$B$2)*100</f>
        <v>2.2999999999999998</v>
      </c>
    </row>
    <row r="19" spans="1:27" x14ac:dyDescent="0.25">
      <c r="A19" s="16" t="s">
        <v>51</v>
      </c>
      <c r="B19" s="16">
        <f>INDEX([1]CIBC_rates!$B$2:$E$3,MATCH(VALUE(LEFT(A19,FIND(" ",A19)-1)),[1]CIBC_rates!$E$2:$E$3,1),2)*100</f>
        <v>1.05</v>
      </c>
      <c r="C19" s="15">
        <f>INDEX([1]CIBC_rates!$B$4:$E$5,MATCH(VALUE(LEFT(A19,FIND(" ",A19)-1)),[1]CIBC_rates!$E$4:$E$5,1),2)*100</f>
        <v>0.1</v>
      </c>
      <c r="D19" s="15">
        <f>INDEX([1]CIBC_rates!$B$6:$E$6,MATCH(VALUE(LEFT(A19,FIND(" ",A19)-1)),[1]CIBC_rates!$E$6:$E$6,1),2)*100</f>
        <v>0.05</v>
      </c>
      <c r="E19" s="15">
        <f>INDEX([1]TD_rates!$A$4:$D$9,MATCH(VALUE(LEFT(A19,FIND(" ",A19)-1)),[1]TD_rates!$D$4:$D$9,1),2)*100</f>
        <v>0.05</v>
      </c>
      <c r="F19" s="16">
        <f>INDEX([1]TD_rates!$A$11:$D$16,MATCH(VALUE(LEFT(A19,FIND(" ",A19)-1)),[1]TD_rates!$D$11:$D$16,1),2)*100</f>
        <v>0</v>
      </c>
      <c r="G19" s="16">
        <f>INDEX([1]TD_rates!$A$18:$D$23,MATCH(VALUE(LEFT(A19,FIND(" ",A19)-1)),[1]TD_rates!$D$18:$D$23,1),2)*100</f>
        <v>0</v>
      </c>
      <c r="H19" s="16">
        <f>INDEX([1]BMO_rates!$B$2:$E$4,MATCH(VALUE(LEFT(A19,FIND(" ",A19)-1)),[1]BMO_rates!$E$2:$E$4,1),2)*100</f>
        <v>1.6</v>
      </c>
      <c r="I19" s="14">
        <f>INDEX([1]BMO_rates!$B$5:$E$6,MATCH(VALUE(LEFT(A19,FIND(" ",A19)-1)),[1]BMO_rates!$E$5:$E$6,1),2)*100</f>
        <v>0.8</v>
      </c>
      <c r="J19" s="16">
        <f>INDEX([1]BMO_rates!$B$7:$E$8,MATCH(VALUE(LEFT(A19,FIND(" ",A19)-1)),[1]BMO_rates!$E$7:$E$8,1),2)*100</f>
        <v>0.05</v>
      </c>
      <c r="K19" s="16" t="str">
        <f>([1]BNS_Rates!$C$2)*100 &amp; " + " &amp; ([1]BNS_Rates!$D$3)*100 &amp; ", "&amp; ([1]BNS_Rates!$D$4)*100 &amp; ", "&amp; ([1]BNS_Rates!$D$5)*100 &amp; ", "&amp; ([1]BNS_Rates!$D$6)*100</f>
        <v>1.05 + 0.75, 0.8, 0.85, 0.9</v>
      </c>
      <c r="L19" s="16">
        <f>INDEX([1]BNS_Rates!$B$13:$G$14,MATCH(VALUE(LEFT(A19,FIND(" ",A19)-1)),[1]BNS_Rates!$G$13:$G$14,1),2)*100</f>
        <v>0.05</v>
      </c>
      <c r="M19" s="16">
        <f>INDEX([1]BNS_Rates!$B$17:$G$19,MATCH(VALUE(LEFT(A19,FIND(" ",A19)-1)),[1]BNS_Rates!$G$17:$G$19,1),2)*100</f>
        <v>0.05</v>
      </c>
      <c r="N19" s="16" t="str">
        <f>INDEX([1]RBC_Rates!$B$158:$E$158,MATCH(VALUE(LEFT(A19,FIND(" ",A19)-1)),[1]RBC_Rates!$E$158,1),2)</f>
        <v>1.050</v>
      </c>
      <c r="O19" s="16" t="str">
        <f>INDEX([1]RBC_Rates!$B$150:$E$157,MATCH(VALUE(LEFT(A19,FIND(" ",A19)-1)),[1]RBC_Rates!$E$150:$E$157,1),2)</f>
        <v>0.000</v>
      </c>
      <c r="P19" s="15" t="str">
        <f>INDEX([1]RBC_Rates!$B$146:$E$149,MATCH(VALUE(LEFT(A19,FIND(" ",A19)-1)),[1]RBC_Rates!$E$146:$E$149,1),2)</f>
        <v>0.020 P</v>
      </c>
      <c r="Q19" s="16">
        <f t="shared" si="0"/>
        <v>1.2</v>
      </c>
      <c r="R19" s="14" t="str">
        <f>[1]Simplii_rates!$C$11</f>
        <v>1.20</v>
      </c>
      <c r="S19" s="15">
        <f>LEFT(([1]ICICI_rates!$B$3),5)*100</f>
        <v>1.35</v>
      </c>
      <c r="T19" s="15">
        <f>([1]NBC_rates!$C$28)*100</f>
        <v>1.05</v>
      </c>
      <c r="U19" s="14">
        <f>([1]Manulife_rates!$D$2)*100</f>
        <v>1.5</v>
      </c>
      <c r="V19" s="16">
        <f>([1]HSBC_rates!$B$5)*100</f>
        <v>1.1499999999999999</v>
      </c>
      <c r="W19" s="16">
        <f>([1]CT_rates!$B$2)*100</f>
        <v>1.5</v>
      </c>
      <c r="X19" s="16">
        <f>([1]B2B_rates!$D$3)*100</f>
        <v>1.25</v>
      </c>
      <c r="Y19" s="16">
        <f>([1]BNS_Rates!$C$35)*100</f>
        <v>0.25</v>
      </c>
      <c r="Z19" s="14">
        <f>([1]Meridian_rates!$A$2)*100</f>
        <v>1.3</v>
      </c>
      <c r="AA19" s="17">
        <f>([1]EQ_rates!$B$2)*100</f>
        <v>2.2999999999999998</v>
      </c>
    </row>
    <row r="20" spans="1:27" x14ac:dyDescent="0.25">
      <c r="A20" s="16" t="s">
        <v>52</v>
      </c>
      <c r="B20" s="16">
        <f>INDEX([1]CIBC_rates!$B$2:$E$3,MATCH(VALUE(LEFT(A20,FIND(" ",A20)-1)),[1]CIBC_rates!$E$2:$E$3,1),2)*100</f>
        <v>1.05</v>
      </c>
      <c r="C20" s="15">
        <f>INDEX([1]CIBC_rates!$B$4:$E$5,MATCH(VALUE(LEFT(A20,FIND(" ",A20)-1)),[1]CIBC_rates!$E$4:$E$5,1),2)*100</f>
        <v>0.05</v>
      </c>
      <c r="D20" s="15">
        <f>INDEX([1]CIBC_rates!$B$6:$E$6,MATCH(VALUE(LEFT(A20,FIND(" ",A20)-1)),[1]CIBC_rates!$E$6:$E$6,1),2)*100</f>
        <v>0.05</v>
      </c>
      <c r="E20" s="15">
        <f>INDEX([1]TD_rates!$A$4:$D$9,MATCH(VALUE(LEFT(A20,FIND(" ",A20)-1)),[1]TD_rates!$D$4:$D$9,1),2)*100</f>
        <v>0.05</v>
      </c>
      <c r="F20" s="16">
        <f>INDEX([1]TD_rates!$A$11:$D$16,MATCH(VALUE(LEFT(A20,FIND(" ",A20)-1)),[1]TD_rates!$D$11:$D$16,1),2)*100</f>
        <v>0</v>
      </c>
      <c r="G20" s="16">
        <f>INDEX([1]TD_rates!$A$18:$D$23,MATCH(VALUE(LEFT(A20,FIND(" ",A20)-1)),[1]TD_rates!$D$18:$D$23,1),2)*100</f>
        <v>0</v>
      </c>
      <c r="H20" s="16">
        <f>INDEX([1]BMO_rates!$B$2:$E$4,MATCH(VALUE(LEFT(A20,FIND(" ",A20)-1)),[1]BMO_rates!$E$2:$E$4,1),2)*100</f>
        <v>1.6</v>
      </c>
      <c r="I20" s="14">
        <f>INDEX([1]BMO_rates!$B$5:$E$6,MATCH(VALUE(LEFT(A20,FIND(" ",A20)-1)),[1]BMO_rates!$E$5:$E$6,1),2)*100</f>
        <v>0.8</v>
      </c>
      <c r="J20" s="16">
        <f>INDEX([1]BMO_rates!$B$7:$E$8,MATCH(VALUE(LEFT(A20,FIND(" ",A20)-1)),[1]BMO_rates!$E$7:$E$8,1),2)*100</f>
        <v>0.05</v>
      </c>
      <c r="K20" s="16" t="str">
        <f>([1]BNS_Rates!$C$2)*100 &amp; " + " &amp; ([1]BNS_Rates!$D$3)*100 &amp; ", "&amp; ([1]BNS_Rates!$D$4)*100 &amp; ", "&amp; ([1]BNS_Rates!$D$5)*100 &amp; ", "&amp; ([1]BNS_Rates!$D$6)*100</f>
        <v>1.05 + 0.75, 0.8, 0.85, 0.9</v>
      </c>
      <c r="L20" s="16">
        <f>INDEX([1]BNS_Rates!$B$13:$G$14,MATCH(VALUE(LEFT(A20,FIND(" ",A20)-1)),[1]BNS_Rates!$G$13:$G$14,1),2)*100</f>
        <v>0.05</v>
      </c>
      <c r="M20" s="16">
        <f>INDEX([1]BNS_Rates!$B$17:$G$19,MATCH(VALUE(LEFT(A20,FIND(" ",A20)-1)),[1]BNS_Rates!$G$17:$G$19,1),2)*100</f>
        <v>0.05</v>
      </c>
      <c r="N20" s="16" t="str">
        <f>INDEX([1]RBC_Rates!$B$158:$E$158,MATCH(VALUE(LEFT(A20,FIND(" ",A20)-1)),[1]RBC_Rates!$E$158,1),2)</f>
        <v>1.050</v>
      </c>
      <c r="O20" s="16" t="str">
        <f>INDEX([1]RBC_Rates!$B$150:$E$157,MATCH(VALUE(LEFT(A20,FIND(" ",A20)-1)),[1]RBC_Rates!$E$150:$E$157,1),2)</f>
        <v>0.000</v>
      </c>
      <c r="P20" s="15" t="str">
        <f>INDEX([1]RBC_Rates!$B$146:$E$149,MATCH(VALUE(LEFT(A20,FIND(" ",A20)-1)),[1]RBC_Rates!$E$146:$E$149,1),2)</f>
        <v>0.010</v>
      </c>
      <c r="Q20" s="16">
        <f t="shared" si="0"/>
        <v>1.2</v>
      </c>
      <c r="R20" s="14" t="str">
        <f>[1]Simplii_rates!$C$11</f>
        <v>1.20</v>
      </c>
      <c r="S20" s="15">
        <f>LEFT(([1]ICICI_rates!$B$3),5)*100</f>
        <v>1.35</v>
      </c>
      <c r="T20" s="15">
        <f>([1]NBC_rates!$C$28)*100</f>
        <v>1.05</v>
      </c>
      <c r="U20" s="14">
        <f>([1]Manulife_rates!$D$2)*100</f>
        <v>1.5</v>
      </c>
      <c r="V20" s="16">
        <f>([1]HSBC_rates!$B$5)*100</f>
        <v>1.1499999999999999</v>
      </c>
      <c r="W20" s="16">
        <f>([1]CT_rates!$B$2)*100</f>
        <v>1.5</v>
      </c>
      <c r="X20" s="16">
        <f>([1]B2B_rates!$D$3)*100</f>
        <v>1.25</v>
      </c>
      <c r="Y20" s="16">
        <f>([1]BNS_Rates!$C$35)*100</f>
        <v>0.25</v>
      </c>
      <c r="Z20" s="14">
        <f>([1]Meridian_rates!$A$2)*100</f>
        <v>1.3</v>
      </c>
      <c r="AA20" s="17">
        <f>([1]EQ_rates!$B$2)*100</f>
        <v>2.2999999999999998</v>
      </c>
    </row>
    <row r="21" spans="1:27" x14ac:dyDescent="0.25">
      <c r="A21" s="16" t="s">
        <v>53</v>
      </c>
      <c r="B21" s="16">
        <f>INDEX([1]CIBC_rates!$B$2:$E$3,MATCH(VALUE(LEFT(A21,FIND(" ",A21)-1)),[1]CIBC_rates!$E$2:$E$3,1),2)*100</f>
        <v>1.05</v>
      </c>
      <c r="C21" s="15">
        <f>INDEX([1]CIBC_rates!$B$4:$E$5,MATCH(VALUE(LEFT(A21,FIND(" ",A21)-1)),[1]CIBC_rates!$E$4:$E$5,1),2)*100</f>
        <v>0.05</v>
      </c>
      <c r="D21" s="15">
        <f>INDEX([1]CIBC_rates!$B$6:$E$6,MATCH(VALUE(LEFT(A21,FIND(" ",A21)-1)),[1]CIBC_rates!$E$6:$E$6,1),2)*100</f>
        <v>0.05</v>
      </c>
      <c r="E21" s="15">
        <f>INDEX([1]TD_rates!$A$4:$D$9,MATCH(VALUE(LEFT(A21,FIND(" ",A21)-1)),[1]TD_rates!$D$4:$D$9,1),2)*100</f>
        <v>0.05</v>
      </c>
      <c r="F21" s="16">
        <f>INDEX([1]TD_rates!$A$11:$D$16,MATCH(VALUE(LEFT(A21,FIND(" ",A21)-1)),[1]TD_rates!$D$11:$D$16,1),2)*100</f>
        <v>0</v>
      </c>
      <c r="G21" s="16">
        <f>INDEX([1]TD_rates!$A$18:$D$23,MATCH(VALUE(LEFT(A21,FIND(" ",A21)-1)),[1]TD_rates!$D$18:$D$23,1),2)*100</f>
        <v>0</v>
      </c>
      <c r="H21" s="16">
        <f>INDEX([1]BMO_rates!$B$2:$E$4,MATCH(VALUE(LEFT(A21,FIND(" ",A21)-1)),[1]BMO_rates!$E$2:$E$4,1),2)*100</f>
        <v>1.6</v>
      </c>
      <c r="I21" s="14">
        <f>INDEX([1]BMO_rates!$B$5:$E$6,MATCH(VALUE(LEFT(A21,FIND(" ",A21)-1)),[1]BMO_rates!$E$5:$E$6,1),2)*100</f>
        <v>0.8</v>
      </c>
      <c r="J21" s="16">
        <f>INDEX([1]BMO_rates!$B$7:$E$8,MATCH(VALUE(LEFT(A21,FIND(" ",A21)-1)),[1]BMO_rates!$E$7:$E$8,1),2)*100</f>
        <v>0.05</v>
      </c>
      <c r="K21" s="16" t="str">
        <f>([1]BNS_Rates!$C$2)*100 &amp; " + " &amp; ([1]BNS_Rates!$D$3)*100 &amp; ", "&amp; ([1]BNS_Rates!$D$4)*100 &amp; ", "&amp; ([1]BNS_Rates!$D$5)*100 &amp; ", "&amp; ([1]BNS_Rates!$D$6)*100</f>
        <v>1.05 + 0.75, 0.8, 0.85, 0.9</v>
      </c>
      <c r="L21" s="16">
        <f>INDEX([1]BNS_Rates!$B$13:$G$14,MATCH(VALUE(LEFT(A21,FIND(" ",A21)-1)),[1]BNS_Rates!$G$13:$G$14,1),2)*100</f>
        <v>0.05</v>
      </c>
      <c r="M21" s="16">
        <f>INDEX([1]BNS_Rates!$B$17:$G$19,MATCH(VALUE(LEFT(A21,FIND(" ",A21)-1)),[1]BNS_Rates!$G$17:$G$19,1),2)*100</f>
        <v>0.05</v>
      </c>
      <c r="N21" s="16" t="str">
        <f>INDEX([1]RBC_Rates!$B$158:$E$158,MATCH(VALUE(LEFT(A21,FIND(" ",A21)-1)),[1]RBC_Rates!$E$158,1),2)</f>
        <v>1.050</v>
      </c>
      <c r="O21" s="16" t="str">
        <f>INDEX([1]RBC_Rates!$B$150:$E$157,MATCH(VALUE(LEFT(A21,FIND(" ",A21)-1)),[1]RBC_Rates!$E$150:$E$157,1),2)</f>
        <v>0.000</v>
      </c>
      <c r="P21" s="15" t="str">
        <f>INDEX([1]RBC_Rates!$B$146:$E$149,MATCH(VALUE(LEFT(A21,FIND(" ",A21)-1)),[1]RBC_Rates!$E$146:$E$149,1),2)</f>
        <v>0.005</v>
      </c>
      <c r="Q21" s="16">
        <f t="shared" si="0"/>
        <v>1.2</v>
      </c>
      <c r="R21" s="14" t="str">
        <f>[1]Simplii_rates!$C$11</f>
        <v>1.20</v>
      </c>
      <c r="S21" s="15">
        <f>LEFT(([1]ICICI_rates!$B$3),5)*100</f>
        <v>1.35</v>
      </c>
      <c r="T21" s="15">
        <f>([1]NBC_rates!$C$28)*100</f>
        <v>1.05</v>
      </c>
      <c r="U21" s="14">
        <f>([1]Manulife_rates!$D$2)*100</f>
        <v>1.5</v>
      </c>
      <c r="V21" s="16">
        <f>([1]HSBC_rates!$B$5)*100</f>
        <v>1.1499999999999999</v>
      </c>
      <c r="W21" s="16">
        <f>([1]CT_rates!$B$2)*100</f>
        <v>1.5</v>
      </c>
      <c r="X21" s="16">
        <f>([1]B2B_rates!$D$3)*100</f>
        <v>1.25</v>
      </c>
      <c r="Y21" s="16">
        <f>([1]BNS_Rates!$C$35)*100</f>
        <v>0.25</v>
      </c>
      <c r="Z21" s="14">
        <f>([1]Meridian_rates!$A$2)*100</f>
        <v>1.3</v>
      </c>
      <c r="AA21" s="17">
        <f>([1]EQ_rates!$B$2)*100</f>
        <v>2.2999999999999998</v>
      </c>
    </row>
    <row r="22" spans="1:27" x14ac:dyDescent="0.25">
      <c r="A22" s="18"/>
      <c r="B22" s="18"/>
      <c r="C22" s="6"/>
      <c r="D22" s="6"/>
      <c r="E22" s="6"/>
      <c r="F22" s="18"/>
      <c r="G22" s="18"/>
      <c r="H22" s="18"/>
      <c r="I22" s="18"/>
      <c r="J22" s="2"/>
      <c r="K22" s="2"/>
      <c r="L22" s="2"/>
      <c r="M22" s="2"/>
      <c r="N22" s="2"/>
      <c r="O22" s="2"/>
      <c r="P22" s="6"/>
      <c r="Q22" s="18"/>
      <c r="R22" s="18"/>
      <c r="S22" s="6"/>
      <c r="T22" s="18"/>
      <c r="U22" s="18"/>
      <c r="V22" s="18"/>
      <c r="W22" s="18"/>
      <c r="X22" s="18"/>
      <c r="Y22" s="18"/>
      <c r="Z22" s="18"/>
      <c r="AA22" s="2"/>
    </row>
    <row r="23" spans="1:27" x14ac:dyDescent="0.25">
      <c r="A23" s="19" t="s">
        <v>54</v>
      </c>
      <c r="B23" s="20">
        <v>43299</v>
      </c>
      <c r="C23" s="21">
        <v>42202</v>
      </c>
      <c r="D23" s="21">
        <v>42202</v>
      </c>
      <c r="E23" s="21">
        <v>42202</v>
      </c>
      <c r="F23" s="20">
        <v>42688</v>
      </c>
      <c r="G23" s="20">
        <v>43298</v>
      </c>
      <c r="H23" s="20">
        <v>43125</v>
      </c>
      <c r="I23" s="20">
        <v>43125</v>
      </c>
      <c r="J23" s="20">
        <v>42207</v>
      </c>
      <c r="K23" s="20">
        <v>43294</v>
      </c>
      <c r="L23" s="20">
        <v>42920</v>
      </c>
      <c r="M23" s="20">
        <v>42986</v>
      </c>
      <c r="N23" s="20">
        <v>43118</v>
      </c>
      <c r="O23" s="20">
        <v>42205</v>
      </c>
      <c r="P23" s="21">
        <v>42205</v>
      </c>
      <c r="Q23" s="20">
        <v>43123</v>
      </c>
      <c r="R23" s="20">
        <v>43130</v>
      </c>
      <c r="S23" s="21">
        <v>42039</v>
      </c>
      <c r="T23" s="20">
        <v>43129</v>
      </c>
      <c r="U23" s="22">
        <v>43304</v>
      </c>
      <c r="V23" s="20">
        <v>43181</v>
      </c>
      <c r="W23" s="20">
        <v>43040</v>
      </c>
      <c r="X23" s="20">
        <v>43122</v>
      </c>
      <c r="Y23" s="20">
        <v>42207</v>
      </c>
      <c r="Z23" s="23">
        <v>42921</v>
      </c>
      <c r="AA23" s="20">
        <v>42859</v>
      </c>
    </row>
    <row r="24" spans="1:27" x14ac:dyDescent="0.25">
      <c r="A24" s="24" t="s">
        <v>55</v>
      </c>
      <c r="B24" s="25">
        <v>40140</v>
      </c>
      <c r="C24" s="26">
        <v>37775</v>
      </c>
      <c r="D24" s="26">
        <v>36982</v>
      </c>
      <c r="E24" s="25">
        <v>36039</v>
      </c>
      <c r="F24" s="25">
        <v>40385</v>
      </c>
      <c r="G24" s="25">
        <v>40385</v>
      </c>
      <c r="H24" s="25">
        <v>42095</v>
      </c>
      <c r="I24" s="25">
        <v>39790</v>
      </c>
      <c r="J24" s="25">
        <v>37043</v>
      </c>
      <c r="K24" s="20">
        <v>42940</v>
      </c>
      <c r="L24" s="25">
        <v>37196</v>
      </c>
      <c r="M24" s="25">
        <v>41989</v>
      </c>
      <c r="N24" s="25">
        <v>39173</v>
      </c>
      <c r="O24" s="25" t="s">
        <v>56</v>
      </c>
      <c r="P24" s="25"/>
      <c r="Q24" s="20">
        <v>35521</v>
      </c>
      <c r="R24" s="25">
        <v>38902</v>
      </c>
      <c r="S24" s="25">
        <v>38322</v>
      </c>
      <c r="T24" s="25" t="s">
        <v>56</v>
      </c>
      <c r="U24" s="21">
        <v>41367</v>
      </c>
      <c r="V24" s="25">
        <v>38169</v>
      </c>
      <c r="W24" s="25">
        <v>38808</v>
      </c>
      <c r="X24" s="21">
        <v>38991</v>
      </c>
      <c r="Y24" s="21">
        <v>36708</v>
      </c>
      <c r="Z24" s="20">
        <v>39022</v>
      </c>
      <c r="AA24" s="20">
        <v>42235</v>
      </c>
    </row>
    <row r="27" spans="1:27" x14ac:dyDescent="0.25">
      <c r="B27" s="27"/>
    </row>
  </sheetData>
  <mergeCells count="1">
    <mergeCell ref="A1:V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D3E3-AF33-4953-9DEE-6B2302E8A677}">
  <sheetPr codeName="Sheet1"/>
  <dimension ref="A1"/>
  <sheetViews>
    <sheetView workbookViewId="0"/>
  </sheetViews>
  <sheetFormatPr defaultRowHeight="1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Retail_Report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Rudrabhatla, Anila</dc:creator>
  <cp:lastModifiedBy>Rudrabhatla, Anila</cp:lastModifiedBy>
  <dcterms:created xsi:type="dcterms:W3CDTF">2019-05-09T19:54:13Z</dcterms:created>
  <dcterms:modified xsi:type="dcterms:W3CDTF">2019-05-09T19:54:14Z</dcterms:modified>
</cp:coreProperties>
</file>