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DD4D6172-0331-4DA1-96FF-D51F319DF143}" xr6:coauthVersionLast="41" xr6:coauthVersionMax="41" xr10:uidLastSave="{00000000-0000-0000-0000-000000000000}"/>
  <bookViews>
    <workbookView xWindow="-120" yWindow="-120" windowWidth="20730" windowHeight="11160" xr2:uid="{F2CC2499-4A6E-425A-BD34-C8274EFBF30D}"/>
  </bookViews>
  <sheets>
    <sheet name="US$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2" l="1"/>
  <c r="Q21" i="2"/>
  <c r="P21" i="2"/>
  <c r="O21" i="2"/>
  <c r="N21" i="2"/>
  <c r="M21" i="2"/>
  <c r="L21" i="2"/>
  <c r="K21" i="2"/>
  <c r="J21" i="2"/>
  <c r="I21" i="2"/>
  <c r="G21" i="2"/>
  <c r="F21" i="2"/>
  <c r="E21" i="2"/>
  <c r="D21" i="2"/>
  <c r="C21" i="2"/>
  <c r="B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K11" i="2"/>
  <c r="J11" i="2"/>
  <c r="I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<sst xmlns="http://schemas.openxmlformats.org/spreadsheetml/2006/main" count="68" uniqueCount="44">
  <si>
    <t>USD Retail &amp; Class A Broker Accounts</t>
  </si>
  <si>
    <t>Market Comparative (Jul 4, 2018)</t>
  </si>
  <si>
    <t>CIBC</t>
  </si>
  <si>
    <t>TDCT</t>
  </si>
  <si>
    <t>RBC</t>
  </si>
  <si>
    <t>BMO</t>
  </si>
  <si>
    <t>BNS</t>
  </si>
  <si>
    <t>Tangerine</t>
  </si>
  <si>
    <t>ICICI</t>
  </si>
  <si>
    <t>Manulife</t>
  </si>
  <si>
    <t>HSBC</t>
  </si>
  <si>
    <t>Altamira</t>
  </si>
  <si>
    <t>Scotia iTrade</t>
  </si>
  <si>
    <t>US$ Personal Account</t>
  </si>
  <si>
    <t>Renaissance High Interest Savings Account (USD)</t>
  </si>
  <si>
    <t>US$ Daily Interest Chequing &amp; Borderless Account</t>
  </si>
  <si>
    <t>Investment Savings Account (US$)</t>
  </si>
  <si>
    <t>US$ High Interest eSavings Account</t>
  </si>
  <si>
    <t>US$ Investment Savings Account</t>
  </si>
  <si>
    <t>US$ Premium Rate Savings Account</t>
  </si>
  <si>
    <t>US$ Investment Savings Account (Personal)</t>
  </si>
  <si>
    <t>US$ Daily Interest Account</t>
  </si>
  <si>
    <t>US$ Savings Account</t>
  </si>
  <si>
    <t>US$ HiSave Savings Account</t>
  </si>
  <si>
    <t>US$ Advantage Account</t>
  </si>
  <si>
    <t xml:space="preserve">USD High Rate Savings </t>
  </si>
  <si>
    <t>US$ Cash Performer</t>
  </si>
  <si>
    <t>Cash Optimizer US$ Account</t>
  </si>
  <si>
    <t>$150,000 +</t>
  </si>
  <si>
    <t>N/A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</si>
  <si>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</si>
  <si>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</si>
  <si>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</si>
  <si>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</si>
  <si>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</si>
  <si>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</si>
  <si>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</si>
  <si>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</si>
  <si>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$500 - $999</t>
  </si>
  <si>
    <t>$0 - $499</t>
  </si>
  <si>
    <t>Rate Effective Date</t>
  </si>
  <si>
    <t>Type</t>
  </si>
  <si>
    <t>Retail</t>
  </si>
  <si>
    <t>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</si>
</sst>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/>
    <xf numFmtId="0" fontId="1" fillId="0" borderId="0" xfId="1"/>
    <xf numFmtId="0" fontId="3" fillId="0" borderId="0" xfId="1" applyFont="1"/>
    <xf numFmtId="0" fontId="4" fillId="0" borderId="0" xfId="1" applyFont="1" applyFill="1"/>
    <xf numFmtId="0" fontId="4" fillId="0" borderId="0" xfId="1" applyFont="1"/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0" borderId="3" xfId="1" applyFont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3" xfId="1" applyNumberFormat="1" applyFont="1" applyFill="1" applyBorder="1" applyAlignment="1">
      <alignment horizontal="center"/>
    </xf>
    <xf numFmtId="0" fontId="1" fillId="3" borderId="0" xfId="1" applyFill="1" applyBorder="1"/>
    <xf numFmtId="0" fontId="8" fillId="0" borderId="0" xfId="1" applyFont="1" applyBorder="1"/>
    <xf numFmtId="0" fontId="9" fillId="0" borderId="0" xfId="1" applyFont="1" applyBorder="1"/>
    <xf numFmtId="0" fontId="9" fillId="3" borderId="0" xfId="1" applyFont="1" applyFill="1" applyBorder="1"/>
    <xf numFmtId="0" fontId="1" fillId="0" borderId="0" xfId="1" applyBorder="1"/>
    <xf numFmtId="0" fontId="9" fillId="0" borderId="0" xfId="1" applyFont="1" applyFill="1" applyBorder="1"/>
    <xf numFmtId="0" fontId="3" fillId="0" borderId="3" xfId="1" applyFont="1" applyBorder="1" applyAlignment="1">
      <alignment horizontal="left"/>
    </xf>
    <xf numFmtId="164" fontId="3" fillId="0" borderId="3" xfId="1" applyNumberFormat="1" applyFont="1" applyBorder="1" applyAlignment="1">
      <alignment horizontal="center"/>
    </xf>
    <xf numFmtId="0" fontId="3" fillId="0" borderId="3" xfId="1" applyFont="1" applyBorder="1"/>
  </cellXfs>
  <cellStyles count="2">
    <cellStyle name="Normal" xfId="0" builtinId="0"/>
    <cellStyle name="Normal 2" xfId="1" xr:uid="{291149B8-95C8-403E-AF29-19DD16FA37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918880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E48AA-D12C-4EAE-A22F-57A068E00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Balance up to $2,999.99</v>
          </cell>
          <cell r="C8">
            <v>1.5E-3</v>
          </cell>
          <cell r="E8">
            <v>0</v>
          </cell>
        </row>
        <row r="9">
          <cell r="B9" t="str">
            <v>Balance $3,000 to $9,999.99</v>
          </cell>
          <cell r="C9">
            <v>1.5E-3</v>
          </cell>
          <cell r="E9">
            <v>3000</v>
          </cell>
        </row>
        <row r="10">
          <cell r="B10" t="str">
            <v>Balance $10,000 to $24,999.99</v>
          </cell>
          <cell r="C10">
            <v>1.5E-3</v>
          </cell>
          <cell r="E10">
            <v>10000</v>
          </cell>
        </row>
        <row r="11">
          <cell r="B11" t="str">
            <v>Balance $25,000 to $59,999.99</v>
          </cell>
          <cell r="C11">
            <v>1.5E-3</v>
          </cell>
          <cell r="E11">
            <v>25000</v>
          </cell>
        </row>
        <row r="12">
          <cell r="B12" t="str">
            <v>Portion $60,000 and over</v>
          </cell>
          <cell r="C12">
            <v>1.5E-3</v>
          </cell>
          <cell r="E12">
            <v>60000</v>
          </cell>
        </row>
        <row r="22">
          <cell r="C22">
            <v>9.4999999999999998E-3</v>
          </cell>
        </row>
      </sheetData>
      <sheetData sheetId="6">
        <row r="9">
          <cell r="B9" t="str">
            <v>up to $59,999.993</v>
          </cell>
          <cell r="C9">
            <v>5.0000000000000001E-4</v>
          </cell>
          <cell r="E9">
            <v>0</v>
          </cell>
        </row>
        <row r="10">
          <cell r="B10" t="str">
            <v>$60,000.00 and over3</v>
          </cell>
          <cell r="C10">
            <v>5.0000000000000001E-4</v>
          </cell>
          <cell r="E10">
            <v>60000</v>
          </cell>
        </row>
      </sheetData>
      <sheetData sheetId="7">
        <row r="17">
          <cell r="B17" t="str">
            <v>Under $1,000</v>
          </cell>
          <cell r="C17">
            <v>0</v>
          </cell>
          <cell r="G17">
            <v>0</v>
          </cell>
        </row>
        <row r="18">
          <cell r="B18" t="str">
            <v>$1,000 - $4,999</v>
          </cell>
          <cell r="C18">
            <v>1E-4</v>
          </cell>
          <cell r="G18">
            <v>1000</v>
          </cell>
        </row>
        <row r="19">
          <cell r="B19" t="str">
            <v>$5,000 - $9,999</v>
          </cell>
          <cell r="C19">
            <v>2.5000000000000001E-4</v>
          </cell>
          <cell r="G19">
            <v>5000</v>
          </cell>
        </row>
        <row r="20">
          <cell r="B20" t="str">
            <v>$10,000 - $24,999</v>
          </cell>
          <cell r="C20">
            <v>5.0000000000000001E-4</v>
          </cell>
          <cell r="G20">
            <v>10000</v>
          </cell>
        </row>
        <row r="21">
          <cell r="B21" t="str">
            <v>$25,000 - $59,999</v>
          </cell>
          <cell r="C21">
            <v>1E-3</v>
          </cell>
          <cell r="G21">
            <v>25000</v>
          </cell>
        </row>
        <row r="22">
          <cell r="B22" t="str">
            <v>$60,000 or more</v>
          </cell>
          <cell r="C22">
            <v>1.5E-3</v>
          </cell>
          <cell r="G22">
            <v>60000</v>
          </cell>
        </row>
        <row r="40">
          <cell r="D40">
            <v>2.5000000000000001E-3</v>
          </cell>
        </row>
        <row r="44">
          <cell r="D44">
            <v>8.5000000000000006E-3</v>
          </cell>
        </row>
        <row r="45">
          <cell r="D45">
            <v>0.01</v>
          </cell>
        </row>
      </sheetData>
      <sheetData sheetId="8"/>
      <sheetData sheetId="9"/>
      <sheetData sheetId="10">
        <row r="10">
          <cell r="B10" t="str">
            <v>Up to $24,999.99</v>
          </cell>
          <cell r="C10">
            <v>1E-3</v>
          </cell>
          <cell r="D10">
            <v>1E-3</v>
          </cell>
          <cell r="E10">
            <v>0</v>
          </cell>
          <cell r="F10">
            <v>5.0000000000000001E-4</v>
          </cell>
          <cell r="G10">
            <v>0</v>
          </cell>
          <cell r="I10">
            <v>0</v>
          </cell>
        </row>
        <row r="11">
          <cell r="B11" t="str">
            <v>Between $25,000 and $49,999.99</v>
          </cell>
          <cell r="C11">
            <v>2E-3</v>
          </cell>
          <cell r="D11">
            <v>1E-3</v>
          </cell>
          <cell r="E11">
            <v>0</v>
          </cell>
          <cell r="F11">
            <v>5.0000000000000001E-4</v>
          </cell>
          <cell r="G11">
            <v>0</v>
          </cell>
          <cell r="I11">
            <v>25000</v>
          </cell>
        </row>
        <row r="12">
          <cell r="B12" t="str">
            <v>Between $50,000 and $99,999.99</v>
          </cell>
          <cell r="C12">
            <v>2.5000000000000001E-3</v>
          </cell>
          <cell r="D12">
            <v>1E-3</v>
          </cell>
          <cell r="E12">
            <v>0</v>
          </cell>
          <cell r="F12">
            <v>5.0000000000000001E-4</v>
          </cell>
          <cell r="G12">
            <v>0</v>
          </cell>
          <cell r="I12">
            <v>50000</v>
          </cell>
        </row>
        <row r="13">
          <cell r="B13" t="str">
            <v>$100,000.00 and over*</v>
          </cell>
          <cell r="C13">
            <v>3.0000000000000001E-3</v>
          </cell>
          <cell r="D13">
            <v>1E-3</v>
          </cell>
          <cell r="E13">
            <v>0</v>
          </cell>
          <cell r="F13">
            <v>5.0000000000000001E-4</v>
          </cell>
          <cell r="G13">
            <v>0</v>
          </cell>
          <cell r="I13">
            <v>100000</v>
          </cell>
        </row>
      </sheetData>
      <sheetData sheetId="11"/>
      <sheetData sheetId="12"/>
      <sheetData sheetId="13">
        <row r="11">
          <cell r="D11" t="str">
            <v>0.90%</v>
          </cell>
        </row>
      </sheetData>
      <sheetData sheetId="14"/>
      <sheetData sheetId="15"/>
      <sheetData sheetId="16">
        <row r="6">
          <cell r="B6" t="str">
            <v>0.60% p.a.</v>
          </cell>
        </row>
      </sheetData>
      <sheetData sheetId="17"/>
      <sheetData sheetId="18">
        <row r="30">
          <cell r="B30" t="str">
            <v>$0 to $999.99</v>
          </cell>
          <cell r="C30">
            <v>0</v>
          </cell>
          <cell r="E30">
            <v>0</v>
          </cell>
        </row>
        <row r="31">
          <cell r="B31" t="str">
            <v>$1,000 to $4,999.99</v>
          </cell>
          <cell r="C31">
            <v>1E-4</v>
          </cell>
          <cell r="E31">
            <v>1000</v>
          </cell>
        </row>
        <row r="32">
          <cell r="B32" t="str">
            <v>$5,000 to $9,999.99</v>
          </cell>
          <cell r="C32">
            <v>1E-4</v>
          </cell>
          <cell r="E32">
            <v>5000</v>
          </cell>
        </row>
        <row r="33">
          <cell r="B33" t="str">
            <v>$10,000 to $24,999.99</v>
          </cell>
          <cell r="C33">
            <v>2.5000000000000001E-4</v>
          </cell>
          <cell r="E33">
            <v>10000</v>
          </cell>
        </row>
        <row r="34">
          <cell r="B34" t="str">
            <v>$25,000 to $59,999.99</v>
          </cell>
          <cell r="C34">
            <v>5.0000000000000001E-4</v>
          </cell>
          <cell r="E34">
            <v>25000</v>
          </cell>
        </row>
        <row r="35">
          <cell r="B35" t="str">
            <v>$60,000 and over</v>
          </cell>
          <cell r="C35">
            <v>5.0000000000000001E-4</v>
          </cell>
          <cell r="E35">
            <v>60000</v>
          </cell>
        </row>
        <row r="41">
          <cell r="K41">
            <v>9.4999999999999998E-3</v>
          </cell>
        </row>
      </sheetData>
      <sheetData sheetId="19">
        <row r="2">
          <cell r="D2">
            <v>9.4999999999999998E-3</v>
          </cell>
        </row>
        <row r="133">
          <cell r="A133" t="str">
            <v>U.S. Personal™ Account</v>
          </cell>
          <cell r="B133" t="str">
            <v>All balances</v>
          </cell>
          <cell r="C133" t="str">
            <v>0.000</v>
          </cell>
          <cell r="E133">
            <v>0</v>
          </cell>
        </row>
        <row r="134">
          <cell r="A134" t="str">
            <v>RBC US High Interest eSavings™</v>
          </cell>
          <cell r="B134" t="str">
            <v>All balances</v>
          </cell>
          <cell r="C134" t="str">
            <v>0.150</v>
          </cell>
          <cell r="E134">
            <v>0</v>
          </cell>
        </row>
      </sheetData>
      <sheetData sheetId="20">
        <row r="13">
          <cell r="C13">
            <v>5.0000000000000001E-3</v>
          </cell>
        </row>
        <row r="18">
          <cell r="C18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E96D-7418-480C-A27F-9C47324B99BF}">
  <sheetPr codeName="Sheet2">
    <tabColor theme="5" tint="0.39997558519241921"/>
  </sheetPr>
  <dimension ref="A1:AB24"/>
  <sheetViews>
    <sheetView tabSelected="1" zoomScale="85" zoomScaleNormal="85" workbookViewId="0"/>
  </sheetViews>
  <sheetFormatPr defaultRowHeight="15" x14ac:dyDescent="0.25"/>
  <cols>
    <col min="1" max="1" width="31.140625" style="2" bestFit="1" customWidth="1"/>
    <col min="2" max="2" width="9.5703125" style="2" bestFit="1" customWidth="1"/>
    <col min="3" max="3" width="12.42578125" style="2" bestFit="1" customWidth="1"/>
    <col min="4" max="4" width="12.85546875" style="2" bestFit="1" customWidth="1"/>
    <col min="5" max="5" width="10.85546875" style="2" bestFit="1" customWidth="1"/>
    <col min="6" max="6" width="9.42578125" style="2" bestFit="1" customWidth="1"/>
    <col min="7" max="7" width="10" style="2" bestFit="1" customWidth="1"/>
    <col min="8" max="8" width="10.85546875" style="2" bestFit="1" customWidth="1"/>
    <col min="9" max="9" width="9.85546875" style="2" bestFit="1" customWidth="1"/>
    <col min="10" max="10" width="10.85546875" style="2" bestFit="1" customWidth="1"/>
    <col min="11" max="11" width="10" style="2" bestFit="1" customWidth="1"/>
    <col min="12" max="12" width="10.28515625" style="2" bestFit="1" customWidth="1"/>
    <col min="13" max="13" width="9.42578125" style="2" bestFit="1" customWidth="1"/>
    <col min="14" max="14" width="10.7109375" style="2" bestFit="1" customWidth="1"/>
    <col min="15" max="15" width="10.85546875" style="2" bestFit="1" customWidth="1"/>
    <col min="16" max="16" width="10.140625" style="2" bestFit="1" customWidth="1"/>
    <col min="17" max="17" width="9.28515625" style="2" bestFit="1" customWidth="1"/>
    <col min="18" max="18" width="11.42578125" style="2" bestFit="1" customWidth="1"/>
    <col min="19" max="16384" width="9.140625" style="2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Y1" s="3"/>
      <c r="Z1" s="3"/>
      <c r="AA1" s="3"/>
      <c r="AB1" s="3"/>
    </row>
    <row r="2" spans="1:28" ht="25.5" x14ac:dyDescent="0.35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Y2" s="5"/>
      <c r="Z2" s="5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Y3" s="3"/>
      <c r="Z3" s="3"/>
      <c r="AA3" s="3"/>
      <c r="AB3" s="3"/>
    </row>
    <row r="4" spans="1:2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Y4" s="3"/>
      <c r="Z4" s="3"/>
      <c r="AA4" s="3"/>
      <c r="AB4" s="3"/>
    </row>
    <row r="5" spans="1:2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Y5" s="3"/>
      <c r="Z5" s="3"/>
      <c r="AA5" s="3"/>
      <c r="AB5" s="3"/>
    </row>
    <row r="6" spans="1:2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Y6" s="3"/>
      <c r="Z6" s="3"/>
      <c r="AA6" s="3"/>
      <c r="AB6" s="3"/>
    </row>
    <row r="7" spans="1:28" hidden="1" x14ac:dyDescent="0.25">
      <c r="A7" s="6" t="s">
        <v>1</v>
      </c>
      <c r="B7" s="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Y7" s="3"/>
      <c r="Z7" s="3"/>
      <c r="AA7" s="3"/>
      <c r="AB7" s="3"/>
    </row>
    <row r="8" spans="1:28" x14ac:dyDescent="0.25">
      <c r="A8" s="3"/>
      <c r="B8" s="3"/>
      <c r="C8" s="3"/>
      <c r="D8" s="3"/>
      <c r="E8" s="3"/>
      <c r="F8" s="3"/>
      <c r="G8" s="3"/>
      <c r="H8" s="3"/>
      <c r="I8" s="8"/>
      <c r="J8" s="8"/>
      <c r="K8" s="8"/>
      <c r="L8" s="8"/>
      <c r="M8" s="8"/>
      <c r="N8" s="8"/>
      <c r="O8" s="3"/>
      <c r="P8" s="3"/>
      <c r="Q8" s="3"/>
      <c r="Y8" s="3"/>
      <c r="Z8" s="3"/>
      <c r="AA8" s="3"/>
      <c r="AB8" s="3"/>
    </row>
    <row r="9" spans="1:28" x14ac:dyDescent="0.25">
      <c r="A9" s="9"/>
      <c r="B9" s="9" t="s">
        <v>2</v>
      </c>
      <c r="C9" s="9" t="s">
        <v>2</v>
      </c>
      <c r="D9" s="9" t="s">
        <v>3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5</v>
      </c>
      <c r="J9" s="9" t="s">
        <v>6</v>
      </c>
      <c r="K9" s="9" t="s">
        <v>6</v>
      </c>
      <c r="L9" s="9" t="s">
        <v>7</v>
      </c>
      <c r="M9" s="9" t="s">
        <v>8</v>
      </c>
      <c r="N9" s="9" t="s">
        <v>9</v>
      </c>
      <c r="O9" s="9" t="s">
        <v>9</v>
      </c>
      <c r="P9" s="9" t="s">
        <v>10</v>
      </c>
      <c r="Q9" s="9" t="s">
        <v>11</v>
      </c>
      <c r="R9" s="10" t="s">
        <v>12</v>
      </c>
    </row>
    <row r="10" spans="1:28" ht="64.5" x14ac:dyDescent="0.25">
      <c r="A10" s="11"/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13</v>
      </c>
      <c r="H10" s="11" t="s">
        <v>18</v>
      </c>
      <c r="I10" s="11" t="s">
        <v>19</v>
      </c>
      <c r="J10" s="11" t="s">
        <v>20</v>
      </c>
      <c r="K10" s="11" t="s">
        <v>21</v>
      </c>
      <c r="L10" s="11" t="s">
        <v>22</v>
      </c>
      <c r="M10" s="11" t="s">
        <v>23</v>
      </c>
      <c r="N10" s="11" t="s">
        <v>24</v>
      </c>
      <c r="O10" s="11" t="s">
        <v>18</v>
      </c>
      <c r="P10" s="11" t="s">
        <v>25</v>
      </c>
      <c r="Q10" s="11" t="s">
        <v>26</v>
      </c>
      <c r="R10" s="11" t="s">
        <v>27</v>
      </c>
    </row>
    <row r="11" spans="1:28" x14ac:dyDescent="0.25">
      <c r="A11" s="12" t="s">
        <v>28</v>
      </c>
      <c r="B11" s="13">
        <f>INDEX([1]CIBC!$B$8:$E$12,MATCH(VALUE(LEFT(A11,FIND(" ",A11)-1)),[1]CIBC!$E$8:$E$12,1),2)*100</f>
        <v>0.15</v>
      </c>
      <c r="C11" s="13">
        <f>([1]CIBC!$C$22)*100</f>
        <v>0.95</v>
      </c>
      <c r="D11" s="13">
        <f>INDEX([1]TD!$B$30:$E$35,MATCH(VALUE(LEFT(A11,FIND(" ",A11)-1)),[1]TD!$E$30:$E$35,1),2)*100</f>
        <v>0.05</v>
      </c>
      <c r="E11" s="13">
        <f>([1]TD!$K$41)*100</f>
        <v>0.95</v>
      </c>
      <c r="F11" s="13" t="str">
        <f>INDEX([1]RBC!$A$134:$E$134,MATCH(VALUE(LEFT(A11,FIND(" ",A11)-1)),[1]RBC!$E$134:$E$134,1),3)</f>
        <v>0.150</v>
      </c>
      <c r="G11" s="13" t="str">
        <f>INDEX([1]RBC!$A$133:$E$133,MATCH(VALUE(LEFT(A11,FIND(" ",A11)-1)),[1]RBC!$E$133:$E$133,1),3)</f>
        <v>0.000</v>
      </c>
      <c r="H11" s="13" t="s">
        <v>29</v>
      </c>
      <c r="I11" s="13">
        <f>INDEX([1]BMO!$B$9:$E$10,MATCH(VALUE(LEFT(A11,FIND(" ",A11)-1)),[1]BMO!$E$9:$E$10,1),2)*100</f>
        <v>0.05</v>
      </c>
      <c r="J11" s="14">
        <f>[1]BNS!$D$45*100</f>
        <v>1</v>
      </c>
      <c r="K11" s="13">
        <f>INDEX([1]BNS!$B$17:$G$22,MATCH(VALUE(LEFT(A11,FIND(" ",A11)-1)),[1]BNS!$G$17:$G$22,1),2)*100</f>
        <v>0.15</v>
      </c>
      <c r="L11" s="15">
        <v>0.45</v>
      </c>
      <c r="M11" s="13">
        <f>LEFT(([1]ICICI!$B$6),5)*100</f>
        <v>0.6</v>
      </c>
      <c r="N11" s="13">
        <f>([1]Manulife!$C$13)*100</f>
        <v>0.5</v>
      </c>
      <c r="O11" s="13">
        <f>[1]Manulife!$C$18*100</f>
        <v>0.95</v>
      </c>
      <c r="P11" s="13">
        <f>INDEX([1]HSBC!$B$10:$I$13,MATCH(VALUE(LEFT(A11,FIND(" ",A11)-1)),[1]HSBC!$I$10:$I$13,1),2)*100</f>
        <v>0.3</v>
      </c>
      <c r="Q11" s="13">
        <f>([1]Altamira!$D$11)*100</f>
        <v>0.89999999999999991</v>
      </c>
      <c r="R11" s="13">
        <f>([1]BNS!$D$40)*100</f>
        <v>0.25</v>
      </c>
    </row>
    <row r="12" spans="1:28" x14ac:dyDescent="0.25">
      <c r="A12" s="12" t="s">
        <v>30</v>
      </c>
      <c r="B12" s="13">
        <f>INDEX([1]CIBC!$B$8:$E$12,MATCH(VALUE(LEFT(A12,FIND(" ",A12)-1)),[1]CIBC!$E$8:$E$12,1),2)*100</f>
        <v>0.15</v>
      </c>
      <c r="C12" s="13">
        <f>([1]CIBC!$C$22)*100</f>
        <v>0.95</v>
      </c>
      <c r="D12" s="13">
        <f>INDEX([1]TD!$B$30:$E$35,MATCH(VALUE(LEFT(A12,FIND(" ",A12)-1)),[1]TD!$E$30:$E$35,1),2)*100</f>
        <v>0.05</v>
      </c>
      <c r="E12" s="13">
        <f>([1]TD!$K$41)*100</f>
        <v>0.95</v>
      </c>
      <c r="F12" s="13" t="str">
        <f>INDEX([1]RBC!$A$134:$E$134,MATCH(VALUE(LEFT(A12,FIND(" ",A12)-1)),[1]RBC!$E$134:$E$134,1),3)</f>
        <v>0.150</v>
      </c>
      <c r="G12" s="13" t="str">
        <f>INDEX([1]RBC!$A$133:$E$133,MATCH(VALUE(LEFT(A12,FIND(" ",A12)-1)),[1]RBC!$E$133:$E$133,1),3)</f>
        <v>0.000</v>
      </c>
      <c r="H12" s="13">
        <f>([1]RBC!$D$2)</f>
        <v>9.4999999999999998E-3</v>
      </c>
      <c r="I12" s="13">
        <f>INDEX([1]BMO!$B$9:$E$10,MATCH(VALUE(LEFT(A12,FIND(" ",A12)-1)),[1]BMO!$E$9:$E$10,1),2)*100</f>
        <v>0.05</v>
      </c>
      <c r="J12" s="14">
        <f>[1]BNS!$D$45*100</f>
        <v>1</v>
      </c>
      <c r="K12" s="13">
        <f>INDEX([1]BNS!$B$17:$G$22,MATCH(VALUE(LEFT(A12,FIND(" ",A12)-1)),[1]BNS!$G$17:$G$22,1),2)*100</f>
        <v>0.15</v>
      </c>
      <c r="L12" s="15">
        <f>$L$11</f>
        <v>0.45</v>
      </c>
      <c r="M12" s="13">
        <f>LEFT(([1]ICICI!$B$6),5)*100</f>
        <v>0.6</v>
      </c>
      <c r="N12" s="13">
        <f>([1]Manulife!$C$13)*100</f>
        <v>0.5</v>
      </c>
      <c r="O12" s="13">
        <f>[1]Manulife!$C$18*100</f>
        <v>0.95</v>
      </c>
      <c r="P12" s="13">
        <f>INDEX([1]HSBC!$B$10:$I$13,MATCH(VALUE(LEFT(A12,FIND(" ",A12)-1)),[1]HSBC!$I$10:$I$13,1),2)*100</f>
        <v>0.3</v>
      </c>
      <c r="Q12" s="13">
        <f>([1]Altamira!$D$11)*100</f>
        <v>0.89999999999999991</v>
      </c>
      <c r="R12" s="13">
        <f>([1]BNS!$D$40)*100</f>
        <v>0.25</v>
      </c>
    </row>
    <row r="13" spans="1:28" x14ac:dyDescent="0.25">
      <c r="A13" s="12" t="s">
        <v>31</v>
      </c>
      <c r="B13" s="13">
        <f>INDEX([1]CIBC!$B$8:$E$12,MATCH(VALUE(LEFT(A13,FIND(" ",A13)-1)),[1]CIBC!$E$8:$E$12,1),2)*100</f>
        <v>0.15</v>
      </c>
      <c r="C13" s="13">
        <f>([1]CIBC!$C$22)*100</f>
        <v>0.95</v>
      </c>
      <c r="D13" s="13">
        <f>INDEX([1]TD!$B$30:$E$35,MATCH(VALUE(LEFT(A13,FIND(" ",A13)-1)),[1]TD!$E$30:$E$35,1),2)*100</f>
        <v>0.05</v>
      </c>
      <c r="E13" s="13">
        <f>([1]TD!$K$41)*100</f>
        <v>0.95</v>
      </c>
      <c r="F13" s="13" t="str">
        <f>INDEX([1]RBC!$A$134:$E$134,MATCH(VALUE(LEFT(A13,FIND(" ",A13)-1)),[1]RBC!$E$134:$E$134,1),3)</f>
        <v>0.150</v>
      </c>
      <c r="G13" s="13" t="str">
        <f>INDEX([1]RBC!$A$133:$E$133,MATCH(VALUE(LEFT(A13,FIND(" ",A13)-1)),[1]RBC!$E$133:$E$133,1),3)</f>
        <v>0.000</v>
      </c>
      <c r="H13" s="13">
        <f>([1]RBC!$D$2)</f>
        <v>9.4999999999999998E-3</v>
      </c>
      <c r="I13" s="13">
        <f>INDEX([1]BMO!$B$9:$E$10,MATCH(VALUE(LEFT(A13,FIND(" ",A13)-1)),[1]BMO!$E$9:$E$10,1),2)*100</f>
        <v>0.05</v>
      </c>
      <c r="J13" s="14">
        <f>[1]BNS!$D$44*100</f>
        <v>0.85000000000000009</v>
      </c>
      <c r="K13" s="13">
        <f>INDEX([1]BNS!$B$17:$G$22,MATCH(VALUE(LEFT(A13,FIND(" ",A13)-1)),[1]BNS!$G$17:$G$22,1),2)*100</f>
        <v>0.15</v>
      </c>
      <c r="L13" s="15">
        <f t="shared" ref="L13:L21" si="0">$L$11</f>
        <v>0.45</v>
      </c>
      <c r="M13" s="13">
        <f>LEFT(([1]ICICI!$B$6),5)*100</f>
        <v>0.6</v>
      </c>
      <c r="N13" s="13">
        <f>([1]Manulife!$C$13)*100</f>
        <v>0.5</v>
      </c>
      <c r="O13" s="13">
        <f>[1]Manulife!$C$18*100</f>
        <v>0.95</v>
      </c>
      <c r="P13" s="13">
        <f>INDEX([1]HSBC!$B$10:$I$13,MATCH(VALUE(LEFT(A13,FIND(" ",A13)-1)),[1]HSBC!$I$10:$I$13,1),2)*100</f>
        <v>0.25</v>
      </c>
      <c r="Q13" s="13">
        <f>([1]Altamira!$D$11)*100</f>
        <v>0.89999999999999991</v>
      </c>
      <c r="R13" s="13">
        <f>([1]BNS!$D$40)*100</f>
        <v>0.25</v>
      </c>
    </row>
    <row r="14" spans="1:28" x14ac:dyDescent="0.25">
      <c r="A14" s="12" t="s">
        <v>32</v>
      </c>
      <c r="B14" s="13">
        <f>INDEX([1]CIBC!$B$8:$E$12,MATCH(VALUE(LEFT(A14,FIND(" ",A14)-1)),[1]CIBC!$E$8:$E$12,1),2)*100</f>
        <v>0.15</v>
      </c>
      <c r="C14" s="13">
        <f>([1]CIBC!$C$22)*100</f>
        <v>0.95</v>
      </c>
      <c r="D14" s="13">
        <f>INDEX([1]TD!$B$30:$E$35,MATCH(VALUE(LEFT(A14,FIND(" ",A14)-1)),[1]TD!$E$30:$E$35,1),2)*100</f>
        <v>0.05</v>
      </c>
      <c r="E14" s="13">
        <f>([1]TD!$K$41)*100</f>
        <v>0.95</v>
      </c>
      <c r="F14" s="13" t="str">
        <f>INDEX([1]RBC!$A$134:$E$134,MATCH(VALUE(LEFT(A14,FIND(" ",A14)-1)),[1]RBC!$E$134:$E$134,1),3)</f>
        <v>0.150</v>
      </c>
      <c r="G14" s="13" t="str">
        <f>INDEX([1]RBC!$A$133:$E$133,MATCH(VALUE(LEFT(A14,FIND(" ",A14)-1)),[1]RBC!$E$133:$E$133,1),3)</f>
        <v>0.000</v>
      </c>
      <c r="H14" s="13">
        <f>([1]RBC!$D$2)</f>
        <v>9.4999999999999998E-3</v>
      </c>
      <c r="I14" s="13">
        <f>INDEX([1]BMO!$B$9:$E$10,MATCH(VALUE(LEFT(A14,FIND(" ",A14)-1)),[1]BMO!$E$9:$E$10,1),2)*100</f>
        <v>0.05</v>
      </c>
      <c r="J14" s="14">
        <f>[1]BNS!$D$44*100</f>
        <v>0.85000000000000009</v>
      </c>
      <c r="K14" s="13">
        <f>INDEX([1]BNS!$B$17:$G$22,MATCH(VALUE(LEFT(A14,FIND(" ",A14)-1)),[1]BNS!$G$17:$G$22,1),2)*100</f>
        <v>0.1</v>
      </c>
      <c r="L14" s="15">
        <f t="shared" si="0"/>
        <v>0.45</v>
      </c>
      <c r="M14" s="13">
        <f>LEFT(([1]ICICI!$B$6),5)*100</f>
        <v>0.6</v>
      </c>
      <c r="N14" s="13">
        <f>([1]Manulife!$C$13)*100</f>
        <v>0.5</v>
      </c>
      <c r="O14" s="13">
        <f>[1]Manulife!$C$18*100</f>
        <v>0.95</v>
      </c>
      <c r="P14" s="13">
        <f>INDEX([1]HSBC!$B$10:$I$13,MATCH(VALUE(LEFT(A14,FIND(" ",A14)-1)),[1]HSBC!$I$10:$I$13,1),2)*100</f>
        <v>0.25</v>
      </c>
      <c r="Q14" s="13">
        <f>([1]Altamira!$D$11)*100</f>
        <v>0.89999999999999991</v>
      </c>
      <c r="R14" s="13">
        <f>([1]BNS!$D$40)*100</f>
        <v>0.25</v>
      </c>
    </row>
    <row r="15" spans="1:28" x14ac:dyDescent="0.25">
      <c r="A15" s="12" t="s">
        <v>33</v>
      </c>
      <c r="B15" s="13">
        <f>INDEX([1]CIBC!$B$8:$E$12,MATCH(VALUE(LEFT(A15,FIND(" ",A15)-1)),[1]CIBC!$E$8:$E$12,1),2)*100</f>
        <v>0.15</v>
      </c>
      <c r="C15" s="13">
        <f>([1]CIBC!$C$22)*100</f>
        <v>0.95</v>
      </c>
      <c r="D15" s="13">
        <f>INDEX([1]TD!$B$30:$E$35,MATCH(VALUE(LEFT(A15,FIND(" ",A15)-1)),[1]TD!$E$30:$E$35,1),2)*100</f>
        <v>0.05</v>
      </c>
      <c r="E15" s="13">
        <f>([1]TD!$K$41)*100</f>
        <v>0.95</v>
      </c>
      <c r="F15" s="13" t="str">
        <f>INDEX([1]RBC!$A$134:$E$134,MATCH(VALUE(LEFT(A15,FIND(" ",A15)-1)),[1]RBC!$E$134:$E$134,1),3)</f>
        <v>0.150</v>
      </c>
      <c r="G15" s="13" t="str">
        <f>INDEX([1]RBC!$A$133:$E$133,MATCH(VALUE(LEFT(A15,FIND(" ",A15)-1)),[1]RBC!$E$133:$E$133,1),3)</f>
        <v>0.000</v>
      </c>
      <c r="H15" s="13">
        <f>([1]RBC!$D$2)</f>
        <v>9.4999999999999998E-3</v>
      </c>
      <c r="I15" s="13">
        <f>INDEX([1]BMO!$B$9:$E$10,MATCH(VALUE(LEFT(A15,FIND(" ",A15)-1)),[1]BMO!$E$9:$E$10,1),2)*100</f>
        <v>0.05</v>
      </c>
      <c r="J15" s="14">
        <f>[1]BNS!$D$44*100</f>
        <v>0.85000000000000009</v>
      </c>
      <c r="K15" s="13">
        <f>INDEX([1]BNS!$B$17:$G$22,MATCH(VALUE(LEFT(A15,FIND(" ",A15)-1)),[1]BNS!$G$17:$G$22,1),2)*100</f>
        <v>0.1</v>
      </c>
      <c r="L15" s="15">
        <f t="shared" si="0"/>
        <v>0.45</v>
      </c>
      <c r="M15" s="13">
        <f>LEFT(([1]ICICI!$B$6),5)*100</f>
        <v>0.6</v>
      </c>
      <c r="N15" s="13">
        <f>([1]Manulife!$C$13)*100</f>
        <v>0.5</v>
      </c>
      <c r="O15" s="13">
        <f>[1]Manulife!$C$18*100</f>
        <v>0.95</v>
      </c>
      <c r="P15" s="13">
        <f>INDEX([1]HSBC!$B$10:$I$13,MATCH(VALUE(LEFT(A15,FIND(" ",A15)-1)),[1]HSBC!$I$10:$I$13,1),2)*100</f>
        <v>0.2</v>
      </c>
      <c r="Q15" s="13">
        <f>([1]Altamira!$D$11)*100</f>
        <v>0.89999999999999991</v>
      </c>
      <c r="R15" s="13">
        <f>([1]BNS!$D$40)*100</f>
        <v>0.25</v>
      </c>
    </row>
    <row r="16" spans="1:28" x14ac:dyDescent="0.25">
      <c r="A16" s="12" t="s">
        <v>34</v>
      </c>
      <c r="B16" s="13">
        <f>INDEX([1]CIBC!$B$8:$E$12,MATCH(VALUE(LEFT(A16,FIND(" ",A16)-1)),[1]CIBC!$E$8:$E$12,1),2)*100</f>
        <v>0.15</v>
      </c>
      <c r="C16" s="13">
        <f>([1]CIBC!$C$22)*100</f>
        <v>0.95</v>
      </c>
      <c r="D16" s="13">
        <f>INDEX([1]TD!$B$30:$E$35,MATCH(VALUE(LEFT(A16,FIND(" ",A16)-1)),[1]TD!$E$30:$E$35,1),2)*100</f>
        <v>2.5000000000000001E-2</v>
      </c>
      <c r="E16" s="13">
        <f>([1]TD!$K$41)*100</f>
        <v>0.95</v>
      </c>
      <c r="F16" s="13" t="str">
        <f>INDEX([1]RBC!$A$134:$E$134,MATCH(VALUE(LEFT(A16,FIND(" ",A16)-1)),[1]RBC!$E$134:$E$134,1),3)</f>
        <v>0.150</v>
      </c>
      <c r="G16" s="13" t="str">
        <f>INDEX([1]RBC!$A$133:$E$133,MATCH(VALUE(LEFT(A16,FIND(" ",A16)-1)),[1]RBC!$E$133:$E$133,1),3)</f>
        <v>0.000</v>
      </c>
      <c r="H16" s="13">
        <f>([1]RBC!$D$2)</f>
        <v>9.4999999999999998E-3</v>
      </c>
      <c r="I16" s="13">
        <f>INDEX([1]BMO!$B$9:$E$10,MATCH(VALUE(LEFT(A16,FIND(" ",A16)-1)),[1]BMO!$E$9:$E$10,1),2)*100</f>
        <v>0.05</v>
      </c>
      <c r="J16" s="14">
        <f>[1]BNS!$D$44*100</f>
        <v>0.85000000000000009</v>
      </c>
      <c r="K16" s="13">
        <f>INDEX([1]BNS!$B$17:$G$22,MATCH(VALUE(LEFT(A16,FIND(" ",A16)-1)),[1]BNS!$G$17:$G$22,1),2)*100</f>
        <v>0.05</v>
      </c>
      <c r="L16" s="15">
        <f t="shared" si="0"/>
        <v>0.45</v>
      </c>
      <c r="M16" s="13">
        <f>LEFT(([1]ICICI!$B$6),5)*100</f>
        <v>0.6</v>
      </c>
      <c r="N16" s="13">
        <f>([1]Manulife!$C$13)*100</f>
        <v>0.5</v>
      </c>
      <c r="O16" s="13">
        <f>[1]Manulife!$C$18*100</f>
        <v>0.95</v>
      </c>
      <c r="P16" s="13">
        <f>INDEX([1]HSBC!$B$10:$I$13,MATCH(VALUE(LEFT(A16,FIND(" ",A16)-1)),[1]HSBC!$I$10:$I$13,1),2)*100</f>
        <v>0.1</v>
      </c>
      <c r="Q16" s="13">
        <f>([1]Altamira!$D$11)*100</f>
        <v>0.89999999999999991</v>
      </c>
      <c r="R16" s="13">
        <f>([1]BNS!$D$40)*100</f>
        <v>0.25</v>
      </c>
    </row>
    <row r="17" spans="1:18" x14ac:dyDescent="0.25">
      <c r="A17" s="12" t="s">
        <v>35</v>
      </c>
      <c r="B17" s="13">
        <f>INDEX([1]CIBC!$B$8:$E$12,MATCH(VALUE(LEFT(A17,FIND(" ",A17)-1)),[1]CIBC!$E$8:$E$12,1),2)*100</f>
        <v>0.15</v>
      </c>
      <c r="C17" s="13">
        <f>([1]CIBC!$C$22)*100</f>
        <v>0.95</v>
      </c>
      <c r="D17" s="13">
        <f>INDEX([1]TD!$B$30:$E$35,MATCH(VALUE(LEFT(A17,FIND(" ",A17)-1)),[1]TD!$E$30:$E$35,1),2)*100</f>
        <v>0.01</v>
      </c>
      <c r="E17" s="13">
        <f>([1]TD!$K$41)*100</f>
        <v>0.95</v>
      </c>
      <c r="F17" s="13" t="str">
        <f>INDEX([1]RBC!$A$134:$E$134,MATCH(VALUE(LEFT(A17,FIND(" ",A17)-1)),[1]RBC!$E$134:$E$134,1),3)</f>
        <v>0.150</v>
      </c>
      <c r="G17" s="13" t="str">
        <f>INDEX([1]RBC!$A$133:$E$133,MATCH(VALUE(LEFT(A17,FIND(" ",A17)-1)),[1]RBC!$E$133:$E$133,1),3)</f>
        <v>0.000</v>
      </c>
      <c r="H17" s="13">
        <f>([1]RBC!$D$2)</f>
        <v>9.4999999999999998E-3</v>
      </c>
      <c r="I17" s="13">
        <f>INDEX([1]BMO!$B$9:$E$10,MATCH(VALUE(LEFT(A17,FIND(" ",A17)-1)),[1]BMO!$E$9:$E$10,1),2)*100</f>
        <v>0.05</v>
      </c>
      <c r="J17" s="14">
        <f>[1]BNS!$D$44*100</f>
        <v>0.85000000000000009</v>
      </c>
      <c r="K17" s="13">
        <f>INDEX([1]BNS!$B$17:$G$22,MATCH(VALUE(LEFT(A17,FIND(" ",A17)-1)),[1]BNS!$G$17:$G$22,1),2)*100</f>
        <v>2.5000000000000001E-2</v>
      </c>
      <c r="L17" s="15">
        <f t="shared" si="0"/>
        <v>0.45</v>
      </c>
      <c r="M17" s="13">
        <f>LEFT(([1]ICICI!$B$6),5)*100</f>
        <v>0.6</v>
      </c>
      <c r="N17" s="13">
        <f>([1]Manulife!$C$13)*100</f>
        <v>0.5</v>
      </c>
      <c r="O17" s="13">
        <f>[1]Manulife!$C$18*100</f>
        <v>0.95</v>
      </c>
      <c r="P17" s="13">
        <f>INDEX([1]HSBC!$B$10:$I$13,MATCH(VALUE(LEFT(A17,FIND(" ",A17)-1)),[1]HSBC!$I$10:$I$13,1),2)*100</f>
        <v>0.1</v>
      </c>
      <c r="Q17" s="13">
        <f>([1]Altamira!$D$11)*100</f>
        <v>0.89999999999999991</v>
      </c>
      <c r="R17" s="13">
        <f>([1]BNS!$D$40)*100</f>
        <v>0.25</v>
      </c>
    </row>
    <row r="18" spans="1:18" x14ac:dyDescent="0.25">
      <c r="A18" s="12" t="s">
        <v>36</v>
      </c>
      <c r="B18" s="13">
        <f>INDEX([1]CIBC!$B$8:$E$12,MATCH(VALUE(LEFT(A18,FIND(" ",A18)-1)),[1]CIBC!$E$8:$E$12,1),2)*100</f>
        <v>0.15</v>
      </c>
      <c r="C18" s="13">
        <f>([1]CIBC!$C$22)*100</f>
        <v>0.95</v>
      </c>
      <c r="D18" s="13">
        <f>INDEX([1]TD!$B$30:$E$35,MATCH(VALUE(LEFT(A18,FIND(" ",A18)-1)),[1]TD!$E$30:$E$35,1),2)*100</f>
        <v>0.01</v>
      </c>
      <c r="E18" s="13">
        <f>([1]TD!$K$41)*100</f>
        <v>0.95</v>
      </c>
      <c r="F18" s="13" t="str">
        <f>INDEX([1]RBC!$A$134:$E$134,MATCH(VALUE(LEFT(A18,FIND(" ",A18)-1)),[1]RBC!$E$134:$E$134,1),3)</f>
        <v>0.150</v>
      </c>
      <c r="G18" s="13" t="str">
        <f>INDEX([1]RBC!$A$133:$E$133,MATCH(VALUE(LEFT(A18,FIND(" ",A18)-1)),[1]RBC!$E$133:$E$133,1),3)</f>
        <v>0.000</v>
      </c>
      <c r="H18" s="13">
        <f>([1]RBC!$D$2)</f>
        <v>9.4999999999999998E-3</v>
      </c>
      <c r="I18" s="13">
        <f>INDEX([1]BMO!$B$9:$E$10,MATCH(VALUE(LEFT(A18,FIND(" ",A18)-1)),[1]BMO!$E$9:$E$10,1),2)*100</f>
        <v>0.05</v>
      </c>
      <c r="J18" s="14">
        <f>[1]BNS!$D$44*100</f>
        <v>0.85000000000000009</v>
      </c>
      <c r="K18" s="13">
        <f>INDEX([1]BNS!$B$17:$G$22,MATCH(VALUE(LEFT(A18,FIND(" ",A18)-1)),[1]BNS!$G$17:$G$22,1),2)*100</f>
        <v>0.01</v>
      </c>
      <c r="L18" s="15">
        <f t="shared" si="0"/>
        <v>0.45</v>
      </c>
      <c r="M18" s="13">
        <f>LEFT(([1]ICICI!$B$6),5)*100</f>
        <v>0.6</v>
      </c>
      <c r="N18" s="13">
        <f>([1]Manulife!$C$13)*100</f>
        <v>0.5</v>
      </c>
      <c r="O18" s="13">
        <f>[1]Manulife!$C$18*100</f>
        <v>0.95</v>
      </c>
      <c r="P18" s="13">
        <f>INDEX([1]HSBC!$B$10:$I$13,MATCH(VALUE(LEFT(A18,FIND(" ",A18)-1)),[1]HSBC!$I$10:$I$13,1),2)*100</f>
        <v>0.1</v>
      </c>
      <c r="Q18" s="13">
        <f>([1]Altamira!$D$11)*100</f>
        <v>0.89999999999999991</v>
      </c>
      <c r="R18" s="13">
        <f>([1]BNS!$D$40)*100</f>
        <v>0.25</v>
      </c>
    </row>
    <row r="19" spans="1:18" x14ac:dyDescent="0.25">
      <c r="A19" s="12" t="s">
        <v>37</v>
      </c>
      <c r="B19" s="13">
        <f>INDEX([1]CIBC!$B$8:$E$12,MATCH(VALUE(LEFT(A19,FIND(" ",A19)-1)),[1]CIBC!$E$8:$E$12,1),2)*100</f>
        <v>0.15</v>
      </c>
      <c r="C19" s="13">
        <f>([1]CIBC!$C$22)*100</f>
        <v>0.95</v>
      </c>
      <c r="D19" s="13">
        <f>INDEX([1]TD!$B$30:$E$35,MATCH(VALUE(LEFT(A19,FIND(" ",A19)-1)),[1]TD!$E$30:$E$35,1),2)*100</f>
        <v>0.01</v>
      </c>
      <c r="E19" s="13">
        <f>([1]TD!$K$41)*100</f>
        <v>0.95</v>
      </c>
      <c r="F19" s="13" t="str">
        <f>INDEX([1]RBC!$A$134:$E$134,MATCH(VALUE(LEFT(A19,FIND(" ",A19)-1)),[1]RBC!$E$134:$E$134,1),3)</f>
        <v>0.150</v>
      </c>
      <c r="G19" s="13" t="str">
        <f>INDEX([1]RBC!$A$133:$E$133,MATCH(VALUE(LEFT(A19,FIND(" ",A19)-1)),[1]RBC!$E$133:$E$133,1),3)</f>
        <v>0.000</v>
      </c>
      <c r="H19" s="13">
        <f>([1]RBC!$D$2)</f>
        <v>9.4999999999999998E-3</v>
      </c>
      <c r="I19" s="13">
        <f>INDEX([1]BMO!$B$9:$E$10,MATCH(VALUE(LEFT(A19,FIND(" ",A19)-1)),[1]BMO!$E$9:$E$10,1),2)*100</f>
        <v>0.05</v>
      </c>
      <c r="J19" s="14">
        <f>[1]BNS!$D$44*100</f>
        <v>0.85000000000000009</v>
      </c>
      <c r="K19" s="13">
        <f>INDEX([1]BNS!$B$17:$G$22,MATCH(VALUE(LEFT(A19,FIND(" ",A19)-1)),[1]BNS!$G$17:$G$22,1),2)*100</f>
        <v>0.01</v>
      </c>
      <c r="L19" s="15">
        <f t="shared" si="0"/>
        <v>0.45</v>
      </c>
      <c r="M19" s="13">
        <f>LEFT(([1]ICICI!$B$6),5)*100</f>
        <v>0.6</v>
      </c>
      <c r="N19" s="13">
        <f>([1]Manulife!$C$13)*100</f>
        <v>0.5</v>
      </c>
      <c r="O19" s="13">
        <f>[1]Manulife!$C$18*100</f>
        <v>0.95</v>
      </c>
      <c r="P19" s="13">
        <f>INDEX([1]HSBC!$B$10:$I$13,MATCH(VALUE(LEFT(A19,FIND(" ",A19)-1)),[1]HSBC!$I$10:$I$13,1),2)*100</f>
        <v>0.1</v>
      </c>
      <c r="Q19" s="13">
        <f>([1]Altamira!$D$11)*100</f>
        <v>0.89999999999999991</v>
      </c>
      <c r="R19" s="13">
        <f>([1]BNS!$D$40)*100</f>
        <v>0.25</v>
      </c>
    </row>
    <row r="20" spans="1:18" x14ac:dyDescent="0.25">
      <c r="A20" s="12" t="s">
        <v>38</v>
      </c>
      <c r="B20" s="13">
        <f>INDEX([1]CIBC!$B$8:$E$12,MATCH(VALUE(LEFT(A20,FIND(" ",A20)-1)),[1]CIBC!$E$8:$E$12,1),2)*100</f>
        <v>0.15</v>
      </c>
      <c r="C20" s="13">
        <f>([1]CIBC!$C$22)*100</f>
        <v>0.95</v>
      </c>
      <c r="D20" s="13">
        <f>INDEX([1]TD!$B$30:$E$35,MATCH(VALUE(LEFT(A20,FIND(" ",A20)-1)),[1]TD!$E$30:$E$35,1),2)*100</f>
        <v>0</v>
      </c>
      <c r="E20" s="13">
        <f>([1]TD!$K$41)*100</f>
        <v>0.95</v>
      </c>
      <c r="F20" s="13" t="str">
        <f>INDEX([1]RBC!$A$134:$E$134,MATCH(VALUE(LEFT(A20,FIND(" ",A20)-1)),[1]RBC!$E$134:$E$134,1),3)</f>
        <v>0.150</v>
      </c>
      <c r="G20" s="13" t="str">
        <f>INDEX([1]RBC!$A$133:$E$133,MATCH(VALUE(LEFT(A20,FIND(" ",A20)-1)),[1]RBC!$E$133:$E$133,1),3)</f>
        <v>0.000</v>
      </c>
      <c r="H20" s="13">
        <f>([1]RBC!$D$2)</f>
        <v>9.4999999999999998E-3</v>
      </c>
      <c r="I20" s="13">
        <f>INDEX([1]BMO!$B$9:$E$10,MATCH(VALUE(LEFT(A20,FIND(" ",A20)-1)),[1]BMO!$E$9:$E$10,1),2)*100</f>
        <v>0.05</v>
      </c>
      <c r="J20" s="14">
        <f>[1]BNS!$D$44*100</f>
        <v>0.85000000000000009</v>
      </c>
      <c r="K20" s="13">
        <f>INDEX([1]BNS!$B$17:$G$22,MATCH(VALUE(LEFT(A20,FIND(" ",A20)-1)),[1]BNS!$G$17:$G$22,1),2)*100</f>
        <v>0</v>
      </c>
      <c r="L20" s="15">
        <f t="shared" si="0"/>
        <v>0.45</v>
      </c>
      <c r="M20" s="13">
        <f>LEFT(([1]ICICI!$B$6),5)*100</f>
        <v>0.6</v>
      </c>
      <c r="N20" s="13">
        <f>([1]Manulife!$C$13)*100</f>
        <v>0.5</v>
      </c>
      <c r="O20" s="13">
        <f>[1]Manulife!$C$18*100</f>
        <v>0.95</v>
      </c>
      <c r="P20" s="13">
        <f>INDEX([1]HSBC!$B$10:$I$13,MATCH(VALUE(LEFT(A20,FIND(" ",A20)-1)),[1]HSBC!$I$10:$I$13,1),2)*100</f>
        <v>0.1</v>
      </c>
      <c r="Q20" s="13">
        <f>([1]Altamira!$D$11)*100</f>
        <v>0.89999999999999991</v>
      </c>
      <c r="R20" s="13">
        <f>([1]BNS!$D$40)*100</f>
        <v>0.25</v>
      </c>
    </row>
    <row r="21" spans="1:18" x14ac:dyDescent="0.25">
      <c r="A21" s="12" t="s">
        <v>39</v>
      </c>
      <c r="B21" s="13">
        <f>INDEX([1]CIBC!$B$8:$E$12,MATCH(VALUE(LEFT(A21,FIND(" ",A21)-1)),[1]CIBC!$E$8:$E$12,1),2)*100</f>
        <v>0.15</v>
      </c>
      <c r="C21" s="13">
        <f>([1]CIBC!$C$22)*100</f>
        <v>0.95</v>
      </c>
      <c r="D21" s="13">
        <f>INDEX([1]TD!$B$30:$E$35,MATCH(VALUE(LEFT(A21,FIND(" ",A21)-1)),[1]TD!$E$30:$E$35,1),2)*100</f>
        <v>0</v>
      </c>
      <c r="E21" s="13">
        <f>([1]TD!$K$41)*100</f>
        <v>0.95</v>
      </c>
      <c r="F21" s="13" t="str">
        <f>INDEX([1]RBC!$A$134:$E$134,MATCH(VALUE(LEFT(A21,FIND(" ",A21)-1)),[1]RBC!$E$134:$E$134,1),3)</f>
        <v>0.150</v>
      </c>
      <c r="G21" s="13" t="str">
        <f>INDEX([1]RBC!$A$133:$E$133,MATCH(VALUE(LEFT(A21,FIND(" ",A21)-1)),[1]RBC!$E$133:$E$133,1),3)</f>
        <v>0.000</v>
      </c>
      <c r="H21" s="13" t="s">
        <v>29</v>
      </c>
      <c r="I21" s="13">
        <f>INDEX([1]BMO!$B$9:$E$10,MATCH(VALUE(LEFT(A21,FIND(" ",A21)-1)),[1]BMO!$E$9:$E$10,1),2)*100</f>
        <v>0.05</v>
      </c>
      <c r="J21" s="14">
        <f>[1]BNS!$D$44*100</f>
        <v>0.85000000000000009</v>
      </c>
      <c r="K21" s="13">
        <f>INDEX([1]BNS!$B$17:$G$22,MATCH(VALUE(LEFT(A21,FIND(" ",A21)-1)),[1]BNS!$G$17:$G$22,1),2)*100</f>
        <v>0</v>
      </c>
      <c r="L21" s="15">
        <f t="shared" si="0"/>
        <v>0.45</v>
      </c>
      <c r="M21" s="13">
        <f>LEFT(([1]ICICI!$B$6),5)*100</f>
        <v>0.6</v>
      </c>
      <c r="N21" s="13">
        <f>([1]Manulife!$C$13)*100</f>
        <v>0.5</v>
      </c>
      <c r="O21" s="13">
        <f>[1]Manulife!$C$18*100</f>
        <v>0.95</v>
      </c>
      <c r="P21" s="13">
        <f>INDEX([1]HSBC!$B$10:$I$13,MATCH(VALUE(LEFT(A21,FIND(" ",A21)-1)),[1]HSBC!$I$10:$I$13,1),2)*100</f>
        <v>0.1</v>
      </c>
      <c r="Q21" s="13">
        <f>([1]Altamira!$D$11)*100</f>
        <v>0.89999999999999991</v>
      </c>
      <c r="R21" s="13">
        <f>([1]BNS!$D$40)*100</f>
        <v>0.25</v>
      </c>
    </row>
    <row r="22" spans="1:18" x14ac:dyDescent="0.25">
      <c r="A22" s="16"/>
      <c r="B22" s="17"/>
      <c r="C22" s="18"/>
      <c r="D22" s="19"/>
      <c r="E22" s="19"/>
      <c r="F22" s="19"/>
      <c r="G22" s="19"/>
      <c r="H22" s="18"/>
      <c r="I22" s="20"/>
      <c r="J22" s="21"/>
      <c r="K22" s="19"/>
      <c r="L22" s="18"/>
      <c r="M22" s="17"/>
      <c r="N22" s="18"/>
      <c r="O22" s="18"/>
      <c r="P22" s="18"/>
      <c r="Q22" s="18"/>
      <c r="R22" s="16"/>
    </row>
    <row r="23" spans="1:18" hidden="1" x14ac:dyDescent="0.25">
      <c r="A23" s="22" t="s">
        <v>40</v>
      </c>
      <c r="B23" s="23">
        <v>43625</v>
      </c>
      <c r="C23" s="23">
        <v>43626</v>
      </c>
      <c r="D23" s="23">
        <v>43627</v>
      </c>
      <c r="E23" s="23">
        <v>43628</v>
      </c>
      <c r="F23" s="23">
        <v>43629</v>
      </c>
      <c r="G23" s="23">
        <v>43630</v>
      </c>
      <c r="H23" s="23">
        <v>43631</v>
      </c>
      <c r="I23" s="23">
        <v>43632</v>
      </c>
      <c r="J23" s="23">
        <v>43633</v>
      </c>
      <c r="K23" s="23">
        <v>43634</v>
      </c>
      <c r="L23" s="23">
        <v>43635</v>
      </c>
      <c r="M23" s="23">
        <v>43636</v>
      </c>
      <c r="N23" s="23">
        <v>43637</v>
      </c>
      <c r="O23" s="23">
        <v>43638</v>
      </c>
      <c r="P23" s="23"/>
      <c r="Q23" s="23">
        <v>43639</v>
      </c>
      <c r="R23" s="23">
        <v>43640</v>
      </c>
    </row>
    <row r="24" spans="1:18" x14ac:dyDescent="0.25">
      <c r="A24" s="24" t="s">
        <v>41</v>
      </c>
      <c r="B24" s="12" t="s">
        <v>42</v>
      </c>
      <c r="C24" s="12" t="s">
        <v>43</v>
      </c>
      <c r="D24" s="12" t="s">
        <v>42</v>
      </c>
      <c r="E24" s="12" t="s">
        <v>43</v>
      </c>
      <c r="F24" s="12" t="s">
        <v>42</v>
      </c>
      <c r="G24" s="12" t="s">
        <v>42</v>
      </c>
      <c r="H24" s="12" t="s">
        <v>43</v>
      </c>
      <c r="I24" s="12" t="s">
        <v>42</v>
      </c>
      <c r="J24" s="12" t="s">
        <v>43</v>
      </c>
      <c r="K24" s="12" t="s">
        <v>42</v>
      </c>
      <c r="L24" s="12" t="s">
        <v>42</v>
      </c>
      <c r="M24" s="12" t="s">
        <v>42</v>
      </c>
      <c r="N24" s="12" t="s">
        <v>42</v>
      </c>
      <c r="O24" s="12" t="s">
        <v>43</v>
      </c>
      <c r="P24" s="12" t="s">
        <v>42</v>
      </c>
      <c r="Q24" s="12" t="s">
        <v>43</v>
      </c>
      <c r="R24" s="12" t="s">
        <v>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9136-C488-40A4-957A-2AC548802FEE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US$_Report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2019-12-16T14:16:20Z</dcterms:created>
  <dcterms:modified xsi:type="dcterms:W3CDTF">2019-12-16T14:16:21Z</dcterms:modified>
</cp:coreProperties>
</file>