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ebextensions/taskpanes.xml" ContentType="application/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efore-Tax DCF" sheetId="2" state="visible" r:id="rId4"/>
    <sheet name="After-Tax DCF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Michael Hironimus</author>
  </authors>
  <commentList>
    <comment ref="E9" authorId="0">
      <text>
        <r>
          <rPr>
            <sz val="10"/>
            <rFont val="Arial"/>
            <family val="2"/>
          </rPr>
          <t xml:space="preserve">Michael Hironimus:
</t>
        </r>
        <r>
          <rPr>
            <sz val="9"/>
            <color rgb="FF000000"/>
            <rFont val="Tahoma"/>
            <family val="2"/>
            <charset val="1"/>
          </rPr>
          <t xml:space="preserve">Yr2 occupancy 93.5% (interpolated)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Michael Hironimus</author>
  </authors>
  <commentList>
    <comment ref="D15" authorId="0">
      <text>
        <r>
          <rPr>
            <sz val="10"/>
            <rFont val="Arial"/>
            <family val="2"/>
          </rPr>
          <t xml:space="preserve">Michael Hironimus:
</t>
        </r>
        <r>
          <rPr>
            <sz val="9"/>
            <color rgb="FF000000"/>
            <rFont val="Tahoma"/>
            <family val="2"/>
            <charset val="1"/>
          </rPr>
          <t xml:space="preserve">Approximate: sum of 12 monthly IPMT for the year</t>
        </r>
      </text>
    </comment>
    <comment ref="H11" authorId="0">
      <text>
        <r>
          <rPr>
            <sz val="10"/>
            <rFont val="Arial"/>
            <family val="2"/>
          </rPr>
          <t xml:space="preserve">Michael Hironimus:
</t>
        </r>
        <r>
          <rPr>
            <sz val="9"/>
            <color rgb="FF000000"/>
            <rFont val="Tahoma"/>
            <family val="2"/>
            <charset val="1"/>
          </rPr>
          <t xml:space="preserve">Original cost basis less accumulated depreciation</t>
        </r>
      </text>
    </comment>
    <comment ref="H25" authorId="0">
      <text>
        <r>
          <rPr>
            <sz val="10"/>
            <rFont val="Arial"/>
            <family val="2"/>
          </rPr>
          <t xml:space="preserve">Michael Hironimus:
</t>
        </r>
        <r>
          <rPr>
            <sz val="9"/>
            <color rgb="FF000000"/>
            <rFont val="Tahoma"/>
            <family val="2"/>
            <charset val="1"/>
          </rPr>
          <t xml:space="preserve">25% on accumulated depreciation (or gain, whichever is less)</t>
        </r>
      </text>
    </comment>
    <comment ref="H26" authorId="0">
      <text>
        <r>
          <rPr>
            <sz val="10"/>
            <rFont val="Arial"/>
            <family val="2"/>
          </rPr>
          <t xml:space="preserve">Michael Hironimus:
</t>
        </r>
        <r>
          <rPr>
            <sz val="9"/>
            <color rgb="FF000000"/>
            <rFont val="Tahoma"/>
            <family val="2"/>
            <charset val="1"/>
          </rPr>
          <t xml:space="preserve">20% on gain above recapture portion</t>
        </r>
      </text>
    </comment>
  </commentList>
</comments>
</file>

<file path=xl/sharedStrings.xml><?xml version="1.0" encoding="utf-8"?>
<sst xmlns="http://schemas.openxmlformats.org/spreadsheetml/2006/main" count="194" uniqueCount="154">
  <si>
    <t xml:space="preserve">StratiqAI  |  5-Year DCF Model</t>
  </si>
  <si>
    <t xml:space="preserve">Assumptions &amp; Key Inputs</t>
  </si>
  <si>
    <t xml:space="preserve">PROPERTY ASSUMPTIONS</t>
  </si>
  <si>
    <t xml:space="preserve">Property Name</t>
  </si>
  <si>
    <t xml:space="preserve">Property Type</t>
  </si>
  <si>
    <t xml:space="preserve">Location</t>
  </si>
  <si>
    <t xml:space="preserve">Net Rentable Area (SF)</t>
  </si>
  <si>
    <t xml:space="preserve">Purchase Price</t>
  </si>
  <si>
    <t xml:space="preserve">Price per SF</t>
  </si>
  <si>
    <t xml:space="preserve">Closing Costs (% of Price)</t>
  </si>
  <si>
    <t xml:space="preserve">Capital Improvements (Year 0)</t>
  </si>
  <si>
    <t xml:space="preserve">REVENUE ASSUMPTIONS</t>
  </si>
  <si>
    <t xml:space="preserve">Base Rent (Year 1, $/SF)</t>
  </si>
  <si>
    <t xml:space="preserve">Annual Rent Escalation</t>
  </si>
  <si>
    <t xml:space="preserve">Occupancy Rate (Year 1)</t>
  </si>
  <si>
    <t xml:space="preserve">Occupancy Stabilization</t>
  </si>
  <si>
    <t xml:space="preserve">Other Income (% of EGI)</t>
  </si>
  <si>
    <t xml:space="preserve">OPERATING EXPENSE ASSUMPTIONS</t>
  </si>
  <si>
    <t xml:space="preserve">Operating Expenses (Year 1, $/SF)</t>
  </si>
  <si>
    <t xml:space="preserve">OpEx Annual Escalation</t>
  </si>
  <si>
    <t xml:space="preserve">Management Fee (% of EGI)</t>
  </si>
  <si>
    <t xml:space="preserve">Replacement Reserves ($/SF)</t>
  </si>
  <si>
    <t xml:space="preserve">Leasing Commissions (% on new)</t>
  </si>
  <si>
    <t xml:space="preserve">Tenant Improvements ($/SF)</t>
  </si>
  <si>
    <t xml:space="preserve">FINANCING ASSUMPTIONS</t>
  </si>
  <si>
    <t xml:space="preserve">Loan-to-Value (LTV)</t>
  </si>
  <si>
    <t xml:space="preserve">Loan Amount</t>
  </si>
  <si>
    <t xml:space="preserve">Interest Rate</t>
  </si>
  <si>
    <t xml:space="preserve">Loan Term</t>
  </si>
  <si>
    <t xml:space="preserve">Amortization Period</t>
  </si>
  <si>
    <t xml:space="preserve">Annual Debt Service</t>
  </si>
  <si>
    <t xml:space="preserve">Equity Required</t>
  </si>
  <si>
    <t xml:space="preserve">EXIT / REVERSION ASSUMPTIONS</t>
  </si>
  <si>
    <t xml:space="preserve">Exit Cap Rate</t>
  </si>
  <si>
    <t xml:space="preserve">Selling Costs (% of Sale Price)</t>
  </si>
  <si>
    <t xml:space="preserve">Year 6 NOI (Exit Year)</t>
  </si>
  <si>
    <t xml:space="preserve">TAX ASSUMPTIONS</t>
  </si>
  <si>
    <t xml:space="preserve">Ordinary Income Tax Rate</t>
  </si>
  <si>
    <t xml:space="preserve">Capital Gains Tax Rate</t>
  </si>
  <si>
    <t xml:space="preserve">Depreciation Recapture Rate</t>
  </si>
  <si>
    <t xml:space="preserve">Building Value (% of Purchase)</t>
  </si>
  <si>
    <t xml:space="preserve">Depreciable Life</t>
  </si>
  <si>
    <t xml:space="preserve">DISCOUNT RATE / RETURN TARGETS</t>
  </si>
  <si>
    <t xml:space="preserve">Unlevered Discount Rate</t>
  </si>
  <si>
    <t xml:space="preserve">Levered Discount Rate</t>
  </si>
  <si>
    <t xml:space="preserve">Before-Tax Cash Flow Analysis</t>
  </si>
  <si>
    <t xml:space="preserve">($)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</si>
  <si>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</si>
  <si>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</si>
  <si>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</si>
  <si>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</si>
  <si>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</si>
  <si>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</si>
  <si>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</si>
  <si>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Gross Potential Rent</t>
  </si>
  <si>
    <t xml:space="preserve">Less: Vacancy Loss</t>
  </si>
  <si>
    <t xml:space="preserve">Effective Rental Income</t>
  </si>
  <si>
    <t xml:space="preserve">Plus: Other Income</t>
  </si>
  <si>
    <t xml:space="preserve">Effective Gross Income (EGI)</t>
  </si>
  <si>
    <t xml:space="preserve">OPERATING EXPENSES</t>
  </si>
  <si>
    <t xml:space="preserve">Operating Expenses</t>
  </si>
  <si>
    <t xml:space="preserve">Management Fee</t>
  </si>
  <si>
    <t xml:space="preserve">Replacement Reserves</t>
  </si>
  <si>
    <t xml:space="preserve">Total Operating Expenses</t>
  </si>
  <si>
    <t xml:space="preserve">NET OPERATING INCOME (NOI)</t>
  </si>
  <si>
    <t xml:space="preserve">Net Operating Income</t>
  </si>
  <si>
    <t xml:space="preserve">UNLEVERED BEFORE-TAX CASH FLOW</t>
  </si>
  <si>
    <t xml:space="preserve">Acquisition Cost</t>
  </si>
  <si>
    <t xml:space="preserve">Net Sale Proceeds (Reversion)</t>
  </si>
  <si>
    <t xml:space="preserve">Unlevered Before-Tax CF</t>
  </si>
  <si>
    <t xml:space="preserve">UNLEVERED RETURN METRICS</t>
  </si>
  <si>
    <t xml:space="preserve">Unlevered IRR</t>
  </si>
  <si>
    <t xml:space="preserve">Unlevered NPV</t>
  </si>
  <si>
    <t xml:space="preserve">Equity Multiple</t>
  </si>
  <si>
    <t xml:space="preserve">LEVERED BEFORE-TAX CASH FLOW</t>
  </si>
  <si>
    <t xml:space="preserve">Equity Investment</t>
  </si>
  <si>
    <t xml:space="preserve">Less: Debt Service</t>
  </si>
  <si>
    <t xml:space="preserve">Before-Tax Cash Flow (Ops)</t>
  </si>
  <si>
    <t xml:space="preserve">Net Sale Proceeds (after payoff)</t>
  </si>
  <si>
    <t xml:space="preserve">Levered Before-Tax CF</t>
  </si>
  <si>
    <t xml:space="preserve">LEVERED RETURN METRICS</t>
  </si>
  <si>
    <t xml:space="preserve">Levered IRR</t>
  </si>
  <si>
    <t xml:space="preserve">Levered NPV</t>
  </si>
  <si>
    <t xml:space="preserve">Cash-on-Cash Return (Year 1)</t>
  </si>
  <si>
    <t xml:space="preserve">After-Tax Cash Flow Analysis</t>
  </si>
  <si>
    <t xml:space="preserve">DEPRECIATION SCHEDULE</t>
  </si>
  <si>
    <t xml:space="preserve">Depreciable Basis</t>
  </si>
  <si>
    <t xml:space="preserve">Annual Depreciation</t>
  </si>
  <si>
    <t xml:space="preserve">Accumulated Depreciation</t>
  </si>
  <si>
    <t xml:space="preserve">Adjusted Basis at Sale (Year 5)</t>
  </si>
  <si>
    <t xml:space="preserve">TAX ON OPERATING INCOME</t>
  </si>
  <si>
    <t xml:space="preserve">Less: Interest Expense</t>
  </si>
  <si>
    <t xml:space="preserve">Less: Depreciation</t>
  </si>
  <si>
    <t xml:space="preserve">Taxable Income (Operations)</t>
  </si>
  <si>
    <t xml:space="preserve">Tax on Operations</t>
  </si>
  <si>
    <t xml:space="preserve">TAX ON SALE (YEAR 5)</t>
  </si>
  <si>
    <t xml:space="preserve">Gross Sale Price</t>
  </si>
  <si>
    <t xml:space="preserve">Less: Adjusted Basis</t>
  </si>
  <si>
    <t xml:space="preserve">Less: Selling Costs</t>
  </si>
  <si>
    <t xml:space="preserve">Total Gain on Sale</t>
  </si>
  <si>
    <t xml:space="preserve">Depreciation Recapture</t>
  </si>
  <si>
    <t xml:space="preserve">Capital Gains Tax</t>
  </si>
  <si>
    <t xml:space="preserve">Total Tax on Sale</t>
  </si>
  <si>
    <t xml:space="preserve">UNLEVERED AFTER-TAX CASH FLOW</t>
  </si>
  <si>
    <t xml:space="preserve">Less: Tax on Operations</t>
  </si>
  <si>
    <t xml:space="preserve">Net Sale Proceeds (before tax)</t>
  </si>
  <si>
    <t xml:space="preserve">Less: Tax on Sale</t>
  </si>
  <si>
    <t xml:space="preserve">Unlevered After-Tax CF</t>
  </si>
  <si>
    <t xml:space="preserve">UNLEVERED AFTER-TAX RETURN METRICS</t>
  </si>
  <si>
    <t xml:space="preserve">Unlevered After-Tax IRR</t>
  </si>
  <si>
    <t xml:space="preserve">Unlevered After-Tax NPV</t>
  </si>
  <si>
    <t xml:space="preserve">LEVERED AFTER-TAX CASH FLOW</t>
  </si>
  <si>
    <t xml:space="preserve">Before-Tax CF (Operations)</t>
  </si>
  <si>
    <t xml:space="preserve">Levered After-Tax CF</t>
  </si>
  <si>
    <t xml:space="preserve">LEVERED AFTER-TAX RETURN METRICS</t>
  </si>
  <si>
    <t xml:space="preserve">Levered After-Tax IRR</t>
  </si>
  <si>
    <t xml:space="preserve">Levered After-Tax NPV</t>
  </si>
  <si>
    <t xml:space="preserve">Investment Summary Dashboard</t>
  </si>
  <si>
    <t xml:space="preserve">PROPERTY OVERVIEW</t>
  </si>
  <si>
    <t xml:space="preserve">Property:</t>
  </si>
  <si>
    <t xml:space="preserve">Location:</t>
  </si>
  <si>
    <t xml:space="preserve">Type:</t>
  </si>
  <si>
    <t xml:space="preserve">Net Rentable SF:</t>
  </si>
  <si>
    <t xml:space="preserve">Purchase Price:</t>
  </si>
  <si>
    <t xml:space="preserve">Price / SF:</t>
  </si>
  <si>
    <t xml:space="preserve">Total Investment:</t>
  </si>
  <si>
    <t xml:space="preserve">Equity Required:</t>
  </si>
  <si>
    <t xml:space="preserve">Loan Amount:</t>
  </si>
  <si>
    <t xml:space="preserve">LTV:</t>
  </si>
  <si>
    <t xml:space="preserve">Interest Rate:</t>
  </si>
  <si>
    <t xml:space="preserve">Debt Service:</t>
  </si>
  <si>
    <t xml:space="preserve">RETURN METRICS COMPARISON</t>
  </si>
  <si>
    <t xml:space="preserve">Metric</t>
  </si>
  <si>
    <t xml:space="preserve">Unlevered</t>
  </si>
  <si>
    <t xml:space="preserve">Levered</t>
  </si>
  <si>
    <t xml:space="preserve">Before-Tax</t>
  </si>
  <si>
    <t xml:space="preserve">After-Tax</t>
  </si>
  <si>
    <t xml:space="preserve">IRR</t>
  </si>
  <si>
    <t xml:space="preserve">NPV</t>
  </si>
  <si>
    <t xml:space="preserve">Cash-on-Cash (Year 1)</t>
  </si>
  <si>
    <t xml:space="preserve">n/a</t>
  </si>
  <si>
    <t xml:space="preserve">NET OPERATING INCOME SUMMARY</t>
  </si>
  <si>
    <t xml:space="preserve">NOI Growth (%)</t>
  </si>
  <si>
    <t xml:space="preserve">—</t>
  </si>
  <si>
    <t xml:space="preserve">Implied Cap Rate</t>
  </si>
  <si>
    <t xml:space="preserve">Debt Service Coverage Ratio</t>
  </si>
  <si>
    <t xml:space="preserve">EXIT / REVERSION ANALYSIS</t>
  </si>
  <si>
    <t xml:space="preserve">Gross Sale Price (Year 6)</t>
  </si>
  <si>
    <t xml:space="preserve">Net Sale Proceeds (BT)</t>
  </si>
  <si>
    <t xml:space="preserve">Net Sale Proceeds (AT)</t>
  </si>
  <si>
    <t xml:space="preserve">KEY ASSUMPTIONS RECAP</t>
  </si>
  <si>
    <t xml:space="preserve">Discount Rate (Unlevered)</t>
  </si>
  <si>
    <t xml:space="preserve">Discount Rate (Levered)</t>
  </si>
  <si>
    <t xml:space="preserve">Ordinary Tax 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</si>
</sst>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"/>
    <numFmt numFmtId="167" formatCode="\$#,##0"/>
    <numFmt numFmtId="168" formatCode="0.0%"/>
    <numFmt numFmtId="169" formatCode="\$#,##0.00"/>
    <numFmt numFmtId="170" formatCode="0.00%"/>
    <numFmt numFmtId="171" formatCode="\$#,##0;&quot;($&quot;#,##0\);\-"/>
    <numFmt numFmtId="172" formatCode="0.00\x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002B5C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9"/>
      <color rgb="FF666666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2B5C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008000"/>
      <name val="Arial"/>
      <family val="2"/>
      <charset val="1"/>
    </font>
    <font>
      <sz val="10"/>
      <color rgb="FF999999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2B5C"/>
        <bgColor rgb="FF003300"/>
      </patternFill>
    </fill>
    <fill>
      <patternFill patternType="solid">
        <fgColor rgb="FF1B5E9E"/>
        <bgColor rgb="FF008080"/>
      </patternFill>
    </fill>
    <fill>
      <patternFill patternType="solid">
        <fgColor rgb="FF7BAFD4"/>
        <bgColor rgb="FF999999"/>
      </patternFill>
    </fill>
    <fill>
      <patternFill patternType="solid">
        <fgColor rgb="FFD6E8F5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2B5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>
        <color rgb="FF002B5C"/>
      </top>
      <bottom style="double">
        <color rgb="FF002B5C"/>
      </bottom>
      <diagonal/>
    </border>
    <border diagonalUp="false" diagonalDown="false">
      <left/>
      <right/>
      <top style="thin"/>
      <bottom style="double">
        <color rgb="FF002B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2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2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BAFD4"/>
      <rgbColor rgb="FF993366"/>
      <rgbColor rgb="FFFFFFCC"/>
      <rgbColor rgb="FFD6E8F5"/>
      <rgbColor rgb="FF660066"/>
      <rgbColor rgb="FFFF8080"/>
      <rgbColor rgb="FF1B5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2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285120</xdr:colOff>
      <xdr:row>1</xdr:row>
      <xdr:rowOff>104040</xdr:rowOff>
    </xdr:to>
    <xdr:pic>
      <xdr:nvPicPr>
        <xdr:cNvPr id="0" name="Picture 1" descr=""/>
        <xdr:cNvPicPr/>
      </xdr:nvPicPr>
      <xdr:blipFill>
        <a:blip r:embed="rId1">
          <a:lum bright="70000" contrast="-70000"/>
        </a:blip>
        <a:stretch/>
      </xdr:blipFill>
      <xdr:spPr>
        <a:xfrm>
          <a:off x="0" y="0"/>
          <a:ext cx="663480" cy="7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542160</xdr:colOff>
      <xdr:row>1</xdr:row>
      <xdr:rowOff>104040</xdr:rowOff>
    </xdr:to>
    <xdr:pic>
      <xdr:nvPicPr>
        <xdr:cNvPr id="1" name="Picture 2" descr=""/>
        <xdr:cNvPicPr/>
      </xdr:nvPicPr>
      <xdr:blipFill>
        <a:blip r:embed="rId1">
          <a:lum bright="70000" contrast="-70000"/>
        </a:blip>
        <a:stretch/>
      </xdr:blipFill>
      <xdr:spPr>
        <a:xfrm>
          <a:off x="0" y="0"/>
          <a:ext cx="702720" cy="7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0</xdr:rowOff>
    </xdr:from>
    <xdr:to>
      <xdr:col>1</xdr:col>
      <xdr:colOff>570600</xdr:colOff>
      <xdr:row>1</xdr:row>
      <xdr:rowOff>104040</xdr:rowOff>
    </xdr:to>
    <xdr:pic>
      <xdr:nvPicPr>
        <xdr:cNvPr id="2" name="Picture 3" descr=""/>
        <xdr:cNvPicPr/>
      </xdr:nvPicPr>
      <xdr:blipFill>
        <a:blip r:embed="rId1">
          <a:lum bright="70000" contrast="-70000"/>
        </a:blip>
        <a:stretch/>
      </xdr:blipFill>
      <xdr:spPr>
        <a:xfrm>
          <a:off x="28440" y="0"/>
          <a:ext cx="702720" cy="7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542160</xdr:colOff>
      <xdr:row>1</xdr:row>
      <xdr:rowOff>104040</xdr:rowOff>
    </xdr:to>
    <xdr:pic>
      <xdr:nvPicPr>
        <xdr:cNvPr id="3" name="Picture 1" descr=""/>
        <xdr:cNvPicPr/>
      </xdr:nvPicPr>
      <xdr:blipFill>
        <a:blip r:embed="rId1">
          <a:lum bright="70000" contrast="-70000"/>
        </a:blip>
        <a:stretch/>
      </xdr:blipFill>
      <xdr:spPr>
        <a:xfrm>
          <a:off x="0" y="0"/>
          <a:ext cx="702720" cy="7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11" activePane="bottomLeft" state="frozen"/>
      <selection pane="topLeft" activeCell="A1" activeCellId="0" sqref="A1"/>
      <selection pane="bottomLeft" activeCell="C6" activeCellId="0" sqref="C6:D57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1" width="6.27"/>
    <col collapsed="false" customWidth="true" hidden="false" outlineLevel="0" max="2" min="2" style="1" width="39.14"/>
    <col collapsed="false" customWidth="true" hidden="false" outlineLevel="0" max="3" min="3" style="1" width="23.14"/>
    <col collapsed="false" customWidth="true" hidden="false" outlineLevel="0" max="4" min="4" style="1" width="21.33"/>
  </cols>
  <sheetData>
    <row r="1" customFormat="false" ht="49.5" hidden="false" customHeight="true" outlineLevel="0" collapsed="false">
      <c r="A1" s="2"/>
      <c r="B1" s="2"/>
      <c r="C1" s="3" t="s">
        <v>0</v>
      </c>
      <c r="D1" s="2"/>
      <c r="E1" s="2"/>
      <c r="F1" s="2"/>
      <c r="G1" s="2"/>
      <c r="H1" s="2"/>
      <c r="I1" s="2"/>
    </row>
    <row r="2" customFormat="false" ht="14.2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</row>
    <row r="3" customFormat="false" ht="6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</row>
    <row r="5" customFormat="false" ht="14.25" hidden="false" customHeight="fals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</row>
    <row r="6" customFormat="false" ht="14.25" hidden="false" customHeight="false" outlineLevel="0" collapsed="false">
      <c r="A6" s="7"/>
      <c r="B6" s="8" t="s">
        <v>3</v>
      </c>
      <c r="C6" s="9"/>
      <c r="D6" s="10"/>
    </row>
    <row r="7" customFormat="false" ht="14.25" hidden="false" customHeight="false" outlineLevel="0" collapsed="false">
      <c r="A7" s="7"/>
      <c r="B7" s="8" t="s">
        <v>4</v>
      </c>
      <c r="C7" s="9"/>
      <c r="D7" s="10"/>
    </row>
    <row r="8" customFormat="false" ht="14.25" hidden="false" customHeight="false" outlineLevel="0" collapsed="false">
      <c r="A8" s="7"/>
      <c r="B8" s="8" t="s">
        <v>5</v>
      </c>
      <c r="C8" s="9"/>
      <c r="D8" s="10"/>
    </row>
    <row r="9" customFormat="false" ht="14.25" hidden="false" customHeight="false" outlineLevel="0" collapsed="false">
      <c r="A9" s="7"/>
      <c r="B9" s="8" t="s">
        <v>6</v>
      </c>
      <c r="C9" s="11"/>
      <c r="D9" s="10"/>
    </row>
    <row r="10" customFormat="false" ht="14.25" hidden="false" customHeight="false" outlineLevel="0" collapsed="false">
      <c r="A10" s="7"/>
      <c r="B10" s="8" t="s">
        <v>7</v>
      </c>
      <c r="C10" s="12"/>
      <c r="D10" s="10"/>
    </row>
    <row r="11" customFormat="false" ht="14.25" hidden="false" customHeight="false" outlineLevel="0" collapsed="false">
      <c r="A11" s="7"/>
      <c r="B11" s="8" t="s">
        <v>8</v>
      </c>
      <c r="C11" s="13"/>
      <c r="D11" s="10"/>
    </row>
    <row r="12" customFormat="false" ht="14.25" hidden="false" customHeight="false" outlineLevel="0" collapsed="false">
      <c r="A12" s="7"/>
      <c r="B12" s="8" t="s">
        <v>9</v>
      </c>
      <c r="C12" s="14"/>
      <c r="D12" s="10"/>
    </row>
    <row r="13" customFormat="false" ht="14.25" hidden="false" customHeight="false" outlineLevel="0" collapsed="false">
      <c r="A13" s="7"/>
      <c r="B13" s="8" t="s">
        <v>10</v>
      </c>
      <c r="C13" s="12"/>
      <c r="D13" s="10"/>
    </row>
    <row r="15" customFormat="false" ht="14.25" hidden="false" customHeight="false" outlineLevel="0" collapsed="false">
      <c r="A15" s="6" t="s">
        <v>11</v>
      </c>
      <c r="B15" s="6"/>
      <c r="C15" s="6"/>
      <c r="D15" s="6"/>
      <c r="E15" s="6"/>
      <c r="F15" s="6"/>
      <c r="G15" s="6"/>
      <c r="H15" s="6"/>
      <c r="I15" s="6"/>
    </row>
    <row r="16" customFormat="false" ht="14.25" hidden="false" customHeight="false" outlineLevel="0" collapsed="false">
      <c r="A16" s="7"/>
      <c r="B16" s="8" t="s">
        <v>12</v>
      </c>
      <c r="C16" s="15"/>
      <c r="D16" s="10"/>
    </row>
    <row r="17" customFormat="false" ht="14.25" hidden="false" customHeight="false" outlineLevel="0" collapsed="false">
      <c r="A17" s="7"/>
      <c r="B17" s="8" t="s">
        <v>13</v>
      </c>
      <c r="C17" s="14"/>
      <c r="D17" s="10"/>
    </row>
    <row r="18" customFormat="false" ht="14.25" hidden="false" customHeight="false" outlineLevel="0" collapsed="false">
      <c r="A18" s="7"/>
      <c r="B18" s="8" t="s">
        <v>14</v>
      </c>
      <c r="C18" s="14"/>
      <c r="D18" s="10"/>
    </row>
    <row r="19" customFormat="false" ht="14.25" hidden="false" customHeight="false" outlineLevel="0" collapsed="false">
      <c r="A19" s="7"/>
      <c r="B19" s="8" t="s">
        <v>15</v>
      </c>
      <c r="C19" s="14"/>
      <c r="D19" s="10"/>
    </row>
    <row r="20" customFormat="false" ht="14.25" hidden="false" customHeight="false" outlineLevel="0" collapsed="false">
      <c r="A20" s="7"/>
      <c r="B20" s="8" t="s">
        <v>16</v>
      </c>
      <c r="C20" s="14"/>
      <c r="D20" s="10"/>
    </row>
    <row r="22" customFormat="false" ht="14.25" hidden="false" customHeight="false" outlineLevel="0" collapsed="false">
      <c r="A22" s="6" t="s">
        <v>17</v>
      </c>
      <c r="B22" s="6"/>
      <c r="C22" s="6"/>
      <c r="D22" s="6"/>
      <c r="E22" s="6"/>
      <c r="F22" s="6"/>
      <c r="G22" s="6"/>
      <c r="H22" s="6"/>
      <c r="I22" s="6"/>
    </row>
    <row r="23" customFormat="false" ht="14.25" hidden="false" customHeight="false" outlineLevel="0" collapsed="false">
      <c r="A23" s="7"/>
      <c r="B23" s="8" t="s">
        <v>18</v>
      </c>
      <c r="C23" s="15"/>
      <c r="D23" s="10"/>
    </row>
    <row r="24" customFormat="false" ht="14.25" hidden="false" customHeight="false" outlineLevel="0" collapsed="false">
      <c r="A24" s="7"/>
      <c r="B24" s="8" t="s">
        <v>19</v>
      </c>
      <c r="C24" s="14"/>
      <c r="D24" s="10"/>
    </row>
    <row r="25" customFormat="false" ht="14.25" hidden="false" customHeight="false" outlineLevel="0" collapsed="false">
      <c r="A25" s="7"/>
      <c r="B25" s="8" t="s">
        <v>20</v>
      </c>
      <c r="C25" s="14"/>
      <c r="D25" s="10"/>
    </row>
    <row r="26" customFormat="false" ht="14.25" hidden="false" customHeight="false" outlineLevel="0" collapsed="false">
      <c r="A26" s="7"/>
      <c r="B26" s="8" t="s">
        <v>21</v>
      </c>
      <c r="C26" s="15"/>
      <c r="D26" s="10"/>
    </row>
    <row r="27" customFormat="false" ht="14.25" hidden="false" customHeight="false" outlineLevel="0" collapsed="false">
      <c r="A27" s="7"/>
      <c r="B27" s="8" t="s">
        <v>22</v>
      </c>
      <c r="C27" s="14"/>
      <c r="D27" s="10"/>
    </row>
    <row r="28" customFormat="false" ht="14.25" hidden="false" customHeight="false" outlineLevel="0" collapsed="false">
      <c r="A28" s="7"/>
      <c r="B28" s="8" t="s">
        <v>23</v>
      </c>
      <c r="C28" s="15"/>
      <c r="D28" s="10"/>
    </row>
    <row r="30" customFormat="false" ht="14.25" hidden="false" customHeight="false" outlineLevel="0" collapsed="false">
      <c r="A30" s="6" t="s">
        <v>24</v>
      </c>
      <c r="B30" s="6"/>
      <c r="C30" s="6"/>
      <c r="D30" s="6"/>
      <c r="E30" s="6"/>
      <c r="F30" s="6"/>
      <c r="G30" s="6"/>
      <c r="H30" s="6"/>
      <c r="I30" s="6"/>
    </row>
    <row r="31" customFormat="false" ht="14.25" hidden="false" customHeight="false" outlineLevel="0" collapsed="false">
      <c r="A31" s="7"/>
      <c r="B31" s="8" t="s">
        <v>25</v>
      </c>
      <c r="C31" s="14"/>
      <c r="D31" s="10"/>
    </row>
    <row r="32" customFormat="false" ht="14.25" hidden="false" customHeight="false" outlineLevel="0" collapsed="false">
      <c r="A32" s="7"/>
      <c r="B32" s="8" t="s">
        <v>26</v>
      </c>
      <c r="C32" s="13"/>
      <c r="D32" s="10"/>
    </row>
    <row r="33" customFormat="false" ht="14.25" hidden="false" customHeight="false" outlineLevel="0" collapsed="false">
      <c r="A33" s="7"/>
      <c r="B33" s="8" t="s">
        <v>27</v>
      </c>
      <c r="C33" s="16"/>
      <c r="D33" s="10"/>
    </row>
    <row r="34" customFormat="false" ht="14.25" hidden="false" customHeight="false" outlineLevel="0" collapsed="false">
      <c r="A34" s="7"/>
      <c r="B34" s="8" t="s">
        <v>28</v>
      </c>
      <c r="C34" s="11"/>
      <c r="D34" s="10"/>
    </row>
    <row r="35" customFormat="false" ht="14.25" hidden="false" customHeight="false" outlineLevel="0" collapsed="false">
      <c r="A35" s="7"/>
      <c r="B35" s="8" t="s">
        <v>29</v>
      </c>
      <c r="C35" s="11"/>
      <c r="D35" s="10"/>
    </row>
    <row r="36" customFormat="false" ht="14.25" hidden="false" customHeight="false" outlineLevel="0" collapsed="false">
      <c r="A36" s="7"/>
      <c r="B36" s="8" t="s">
        <v>30</v>
      </c>
      <c r="C36" s="13"/>
      <c r="D36" s="10"/>
    </row>
    <row r="37" customFormat="false" ht="14.25" hidden="false" customHeight="false" outlineLevel="0" collapsed="false">
      <c r="A37" s="7"/>
      <c r="B37" s="8" t="s">
        <v>31</v>
      </c>
      <c r="C37" s="13"/>
      <c r="D37" s="10"/>
    </row>
    <row r="39" customFormat="false" ht="14.25" hidden="false" customHeight="false" outlineLevel="0" collapsed="false">
      <c r="A39" s="6" t="s">
        <v>32</v>
      </c>
      <c r="B39" s="6"/>
      <c r="C39" s="6"/>
      <c r="D39" s="6"/>
      <c r="E39" s="6"/>
      <c r="F39" s="6"/>
      <c r="G39" s="6"/>
      <c r="H39" s="6"/>
      <c r="I39" s="6"/>
    </row>
    <row r="40" customFormat="false" ht="14.25" hidden="false" customHeight="false" outlineLevel="0" collapsed="false">
      <c r="A40" s="7"/>
      <c r="B40" s="8" t="s">
        <v>33</v>
      </c>
      <c r="C40" s="16"/>
      <c r="D40" s="10"/>
    </row>
    <row r="41" customFormat="false" ht="14.25" hidden="false" customHeight="false" outlineLevel="0" collapsed="false">
      <c r="A41" s="7"/>
      <c r="B41" s="8" t="s">
        <v>34</v>
      </c>
      <c r="C41" s="14"/>
      <c r="D41" s="10"/>
    </row>
    <row r="42" customFormat="false" ht="14.25" hidden="false" customHeight="false" outlineLevel="0" collapsed="false">
      <c r="A42" s="7"/>
      <c r="B42" s="17" t="s">
        <v>35</v>
      </c>
      <c r="C42" s="18"/>
      <c r="D42" s="10"/>
    </row>
    <row r="44" customFormat="false" ht="14.25" hidden="false" customHeight="false" outlineLevel="0" collapsed="false">
      <c r="A44" s="6" t="s">
        <v>36</v>
      </c>
      <c r="B44" s="6"/>
      <c r="C44" s="6"/>
      <c r="D44" s="6"/>
      <c r="E44" s="6"/>
      <c r="F44" s="6"/>
      <c r="G44" s="6"/>
      <c r="H44" s="6"/>
      <c r="I44" s="6"/>
    </row>
    <row r="45" customFormat="false" ht="14.25" hidden="false" customHeight="false" outlineLevel="0" collapsed="false">
      <c r="A45" s="7"/>
      <c r="B45" s="8" t="s">
        <v>37</v>
      </c>
      <c r="C45" s="14"/>
      <c r="D45" s="10"/>
    </row>
    <row r="46" customFormat="false" ht="14.25" hidden="false" customHeight="false" outlineLevel="0" collapsed="false">
      <c r="A46" s="7"/>
      <c r="B46" s="8" t="s">
        <v>38</v>
      </c>
      <c r="C46" s="14"/>
      <c r="D46" s="10"/>
    </row>
    <row r="47" customFormat="false" ht="14.25" hidden="false" customHeight="false" outlineLevel="0" collapsed="false">
      <c r="A47" s="7"/>
      <c r="B47" s="8" t="s">
        <v>39</v>
      </c>
      <c r="C47" s="14"/>
      <c r="D47" s="10"/>
    </row>
    <row r="48" customFormat="false" ht="14.25" hidden="false" customHeight="false" outlineLevel="0" collapsed="false">
      <c r="A48" s="7"/>
      <c r="B48" s="8" t="s">
        <v>40</v>
      </c>
      <c r="C48" s="14"/>
      <c r="D48" s="10"/>
    </row>
    <row r="49" customFormat="false" ht="14.25" hidden="false" customHeight="false" outlineLevel="0" collapsed="false">
      <c r="A49" s="7"/>
      <c r="B49" s="8" t="s">
        <v>41</v>
      </c>
      <c r="C49" s="11"/>
      <c r="D49" s="10"/>
    </row>
    <row r="51" customFormat="false" ht="14.25" hidden="false" customHeight="false" outlineLevel="0" collapsed="false">
      <c r="A51" s="6" t="s">
        <v>42</v>
      </c>
      <c r="B51" s="6"/>
      <c r="C51" s="6"/>
      <c r="D51" s="6"/>
      <c r="E51" s="6"/>
      <c r="F51" s="6"/>
      <c r="G51" s="6"/>
      <c r="H51" s="6"/>
      <c r="I51" s="6"/>
    </row>
    <row r="52" customFormat="false" ht="14.25" hidden="false" customHeight="false" outlineLevel="0" collapsed="false">
      <c r="A52" s="7"/>
      <c r="B52" s="8" t="s">
        <v>43</v>
      </c>
      <c r="C52" s="16"/>
      <c r="D52" s="10"/>
    </row>
    <row r="53" customFormat="false" ht="14.25" hidden="false" customHeight="false" outlineLevel="0" collapsed="false">
      <c r="A53" s="7"/>
      <c r="B53" s="8" t="s">
        <v>44</v>
      </c>
      <c r="C53" s="16"/>
      <c r="D5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9E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8" activeCellId="1" sqref="C6:D57 H8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1" width="2.66"/>
    <col collapsed="false" customWidth="true" hidden="false" outlineLevel="0" max="2" min="2" style="1" width="40.86"/>
    <col collapsed="false" customWidth="true" hidden="false" outlineLevel="0" max="8" min="3" style="1" width="20.46"/>
  </cols>
  <sheetData>
    <row r="1" customFormat="false" ht="49.5" hidden="false" customHeight="true" outlineLevel="0" collapsed="false">
      <c r="A1" s="19"/>
      <c r="B1" s="19"/>
      <c r="C1" s="3" t="s">
        <v>0</v>
      </c>
      <c r="D1" s="19"/>
      <c r="E1" s="19"/>
      <c r="F1" s="19"/>
      <c r="G1" s="19"/>
      <c r="H1" s="19"/>
    </row>
    <row r="2" customFormat="false" ht="14.25" hidden="false" customHeight="false" outlineLevel="0" collapsed="false">
      <c r="A2" s="20" t="s">
        <v>45</v>
      </c>
      <c r="B2" s="20"/>
      <c r="C2" s="20"/>
      <c r="D2" s="20"/>
      <c r="E2" s="20"/>
      <c r="F2" s="20"/>
      <c r="G2" s="20"/>
      <c r="H2" s="20"/>
    </row>
    <row r="3" customFormat="false" ht="6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5" customFormat="false" ht="14.25" hidden="false" customHeight="false" outlineLevel="0" collapsed="false">
      <c r="A5" s="21"/>
      <c r="B5" s="22" t="s">
        <v>46</v>
      </c>
      <c r="C5" s="23" t="s">
        <v>47</v>
      </c>
      <c r="D5" s="23" t="s">
        <v>48</v>
      </c>
      <c r="E5" s="23" t="s">
        <v>49</v>
      </c>
      <c r="F5" s="23" t="s">
        <v>50</v>
      </c>
      <c r="G5" s="23" t="s">
        <v>51</v>
      </c>
      <c r="H5" s="23" t="s">
        <v>52</v>
      </c>
    </row>
    <row r="7" customFormat="false" ht="14.25" hidden="false" customHeight="false" outlineLevel="0" collapsed="false">
      <c r="A7" s="6" t="s">
        <v>53</v>
      </c>
      <c r="B7" s="6"/>
      <c r="C7" s="6"/>
      <c r="D7" s="6"/>
      <c r="E7" s="6"/>
      <c r="F7" s="6"/>
      <c r="G7" s="6"/>
      <c r="H7" s="6"/>
    </row>
    <row r="8" customFormat="false" ht="14.25" hidden="false" customHeight="false" outlineLevel="0" collapsed="false">
      <c r="A8" s="7"/>
      <c r="B8" s="8" t="s">
        <v>54</v>
      </c>
      <c r="C8" s="24"/>
      <c r="D8" s="25" t="n">
        <f aca="false">Assumptions!C9*Assumptions!C16</f>
        <v>0</v>
      </c>
      <c r="E8" s="24" t="n">
        <f aca="false">D8*(1+Assumptions!C17)</f>
        <v>0</v>
      </c>
      <c r="F8" s="24" t="n">
        <f aca="false">E8*(1+Assumptions!C17)</f>
        <v>0</v>
      </c>
      <c r="G8" s="24" t="n">
        <f aca="false">F8*(1+Assumptions!C17)</f>
        <v>0</v>
      </c>
      <c r="H8" s="24" t="n">
        <f aca="false">G8*(1+Assumptions!C17)</f>
        <v>0</v>
      </c>
    </row>
    <row r="9" customFormat="false" ht="14.25" hidden="false" customHeight="false" outlineLevel="0" collapsed="false">
      <c r="A9" s="7"/>
      <c r="B9" s="8" t="s">
        <v>55</v>
      </c>
      <c r="C9" s="24"/>
      <c r="D9" s="25" t="n">
        <f aca="false">-D8*(1-Assumptions!C18)</f>
        <v>-0</v>
      </c>
      <c r="E9" s="24" t="n">
        <f aca="false">-E8*(1-0.935)</f>
        <v>-0</v>
      </c>
      <c r="F9" s="25" t="n">
        <f aca="false">-F8*(1-Assumptions!C19)</f>
        <v>-0</v>
      </c>
      <c r="G9" s="25" t="n">
        <f aca="false">-G8*(1-Assumptions!C19)</f>
        <v>-0</v>
      </c>
      <c r="H9" s="25" t="n">
        <f aca="false">-H8*(1-Assumptions!C19)</f>
        <v>-0</v>
      </c>
    </row>
    <row r="10" customFormat="false" ht="14.25" hidden="false" customHeight="false" outlineLevel="0" collapsed="false">
      <c r="A10" s="26"/>
      <c r="B10" s="27" t="s">
        <v>56</v>
      </c>
      <c r="C10" s="28"/>
      <c r="D10" s="28" t="n">
        <f aca="false">D8+D9</f>
        <v>0</v>
      </c>
      <c r="E10" s="28" t="n">
        <f aca="false">E8+E9</f>
        <v>0</v>
      </c>
      <c r="F10" s="28" t="n">
        <f aca="false">F8+F9</f>
        <v>0</v>
      </c>
      <c r="G10" s="28" t="n">
        <f aca="false">G8+G9</f>
        <v>0</v>
      </c>
      <c r="H10" s="28" t="n">
        <f aca="false">H8+H9</f>
        <v>0</v>
      </c>
    </row>
    <row r="11" customFormat="false" ht="14.25" hidden="false" customHeight="false" outlineLevel="0" collapsed="false">
      <c r="A11" s="7"/>
      <c r="B11" s="8" t="s">
        <v>57</v>
      </c>
      <c r="C11" s="24"/>
      <c r="D11" s="25" t="n">
        <f aca="false">D10*Assumptions!C20</f>
        <v>0</v>
      </c>
      <c r="E11" s="24" t="n">
        <f aca="false">E10*Assumptions!C20</f>
        <v>0</v>
      </c>
      <c r="F11" s="24" t="n">
        <f aca="false">F10*Assumptions!C20</f>
        <v>0</v>
      </c>
      <c r="G11" s="24" t="n">
        <f aca="false">G10*Assumptions!C20</f>
        <v>0</v>
      </c>
      <c r="H11" s="24" t="n">
        <f aca="false">H10*Assumptions!C20</f>
        <v>0</v>
      </c>
    </row>
    <row r="12" customFormat="false" ht="14.25" hidden="false" customHeight="false" outlineLevel="0" collapsed="false">
      <c r="A12" s="26"/>
      <c r="B12" s="27" t="s">
        <v>58</v>
      </c>
      <c r="C12" s="28"/>
      <c r="D12" s="28" t="n">
        <f aca="false">D10+D11</f>
        <v>0</v>
      </c>
      <c r="E12" s="28" t="n">
        <f aca="false">E10+E11</f>
        <v>0</v>
      </c>
      <c r="F12" s="28" t="n">
        <f aca="false">F10+F11</f>
        <v>0</v>
      </c>
      <c r="G12" s="28" t="n">
        <f aca="false">G10+G11</f>
        <v>0</v>
      </c>
      <c r="H12" s="28" t="n">
        <f aca="false">H10+H11</f>
        <v>0</v>
      </c>
    </row>
    <row r="14" customFormat="false" ht="14.25" hidden="false" customHeight="false" outlineLevel="0" collapsed="false">
      <c r="A14" s="6" t="s">
        <v>59</v>
      </c>
      <c r="B14" s="6"/>
      <c r="C14" s="6"/>
      <c r="D14" s="6"/>
      <c r="E14" s="6"/>
      <c r="F14" s="6"/>
      <c r="G14" s="6"/>
      <c r="H14" s="6"/>
    </row>
    <row r="15" customFormat="false" ht="14.25" hidden="false" customHeight="false" outlineLevel="0" collapsed="false">
      <c r="A15" s="7"/>
      <c r="B15" s="8" t="s">
        <v>60</v>
      </c>
      <c r="C15" s="24"/>
      <c r="D15" s="25" t="n">
        <f aca="false">-Assumptions!C9*Assumptions!C23</f>
        <v>-0</v>
      </c>
      <c r="E15" s="24" t="n">
        <f aca="false">D15*(1+Assumptions!C24)</f>
        <v>-0</v>
      </c>
      <c r="F15" s="24" t="n">
        <f aca="false">E15*(1+Assumptions!C24)</f>
        <v>-0</v>
      </c>
      <c r="G15" s="24" t="n">
        <f aca="false">F15*(1+Assumptions!C24)</f>
        <v>-0</v>
      </c>
      <c r="H15" s="24" t="n">
        <f aca="false">G15*(1+Assumptions!C24)</f>
        <v>-0</v>
      </c>
    </row>
    <row r="16" customFormat="false" ht="14.25" hidden="false" customHeight="false" outlineLevel="0" collapsed="false">
      <c r="A16" s="7"/>
      <c r="B16" s="8" t="s">
        <v>61</v>
      </c>
      <c r="C16" s="24"/>
      <c r="D16" s="25" t="n">
        <f aca="false">-D12*Assumptions!C25</f>
        <v>-0</v>
      </c>
      <c r="E16" s="24" t="n">
        <f aca="false">-E12*Assumptions!C25</f>
        <v>-0</v>
      </c>
      <c r="F16" s="24" t="n">
        <f aca="false">-F12*Assumptions!C25</f>
        <v>-0</v>
      </c>
      <c r="G16" s="24" t="n">
        <f aca="false">-G12*Assumptions!C25</f>
        <v>-0</v>
      </c>
      <c r="H16" s="24" t="n">
        <f aca="false">-H12*Assumptions!C25</f>
        <v>-0</v>
      </c>
    </row>
    <row r="17" customFormat="false" ht="14.25" hidden="false" customHeight="false" outlineLevel="0" collapsed="false">
      <c r="A17" s="7"/>
      <c r="B17" s="8" t="s">
        <v>62</v>
      </c>
      <c r="C17" s="24"/>
      <c r="D17" s="25" t="n">
        <f aca="false">-Assumptions!C9*Assumptions!C26</f>
        <v>-0</v>
      </c>
      <c r="E17" s="24" t="n">
        <f aca="false">D17</f>
        <v>-0</v>
      </c>
      <c r="F17" s="24" t="n">
        <f aca="false">E17</f>
        <v>-0</v>
      </c>
      <c r="G17" s="24" t="n">
        <f aca="false">F17</f>
        <v>-0</v>
      </c>
      <c r="H17" s="24" t="n">
        <f aca="false">G17</f>
        <v>-0</v>
      </c>
    </row>
    <row r="18" customFormat="false" ht="14.25" hidden="false" customHeight="false" outlineLevel="0" collapsed="false">
      <c r="A18" s="26"/>
      <c r="B18" s="27" t="s">
        <v>63</v>
      </c>
      <c r="C18" s="28"/>
      <c r="D18" s="28" t="n">
        <f aca="false">D15+D16+D17</f>
        <v>-0</v>
      </c>
      <c r="E18" s="28" t="n">
        <f aca="false">E15+E16+E17</f>
        <v>-0</v>
      </c>
      <c r="F18" s="28" t="n">
        <f aca="false">F15+F16+F17</f>
        <v>-0</v>
      </c>
      <c r="G18" s="28" t="n">
        <f aca="false">G15+G16+G17</f>
        <v>-0</v>
      </c>
      <c r="H18" s="28" t="n">
        <f aca="false">H15+H16+H17</f>
        <v>-0</v>
      </c>
    </row>
    <row r="20" customFormat="false" ht="14.25" hidden="false" customHeight="false" outlineLevel="0" collapsed="false">
      <c r="A20" s="29" t="s">
        <v>64</v>
      </c>
      <c r="B20" s="29"/>
      <c r="C20" s="29"/>
      <c r="D20" s="29"/>
      <c r="E20" s="29"/>
      <c r="F20" s="29"/>
      <c r="G20" s="29"/>
      <c r="H20" s="29"/>
    </row>
    <row r="21" customFormat="false" ht="14.25" hidden="false" customHeight="false" outlineLevel="0" collapsed="false">
      <c r="A21" s="30"/>
      <c r="B21" s="31" t="s">
        <v>65</v>
      </c>
      <c r="C21" s="32"/>
      <c r="D21" s="32" t="n">
        <f aca="false">D12+D18</f>
        <v>0</v>
      </c>
      <c r="E21" s="32" t="n">
        <f aca="false">E12+E18</f>
        <v>0</v>
      </c>
      <c r="F21" s="32" t="n">
        <f aca="false">F12+F18</f>
        <v>0</v>
      </c>
      <c r="G21" s="32" t="n">
        <f aca="false">G12+G18</f>
        <v>0</v>
      </c>
      <c r="H21" s="32" t="n">
        <f aca="false">H12+H18</f>
        <v>0</v>
      </c>
    </row>
    <row r="23" customFormat="false" ht="14.25" hidden="false" customHeight="false" outlineLevel="0" collapsed="false">
      <c r="A23" s="6" t="s">
        <v>66</v>
      </c>
      <c r="B23" s="6"/>
      <c r="C23" s="6"/>
      <c r="D23" s="6"/>
      <c r="E23" s="6"/>
      <c r="F23" s="6"/>
      <c r="G23" s="6"/>
      <c r="H23" s="6"/>
    </row>
    <row r="24" customFormat="false" ht="14.25" hidden="false" customHeight="false" outlineLevel="0" collapsed="false">
      <c r="A24" s="7"/>
      <c r="B24" s="8" t="s">
        <v>67</v>
      </c>
      <c r="C24" s="25" t="n">
        <f aca="false">-(Assumptions!C10*(1+Assumptions!C12)+Assumptions!C13)</f>
        <v>-0</v>
      </c>
      <c r="D24" s="24"/>
      <c r="E24" s="24"/>
      <c r="F24" s="24"/>
      <c r="G24" s="24"/>
      <c r="H24" s="24"/>
    </row>
    <row r="25" customFormat="false" ht="14.25" hidden="false" customHeight="false" outlineLevel="0" collapsed="false">
      <c r="A25" s="7"/>
      <c r="B25" s="8" t="s">
        <v>65</v>
      </c>
      <c r="C25" s="24"/>
      <c r="D25" s="24" t="n">
        <f aca="false">D21</f>
        <v>0</v>
      </c>
      <c r="E25" s="24" t="n">
        <f aca="false">E21</f>
        <v>0</v>
      </c>
      <c r="F25" s="24" t="n">
        <f aca="false">F21</f>
        <v>0</v>
      </c>
      <c r="G25" s="24" t="n">
        <f aca="false">G21</f>
        <v>0</v>
      </c>
      <c r="H25" s="24" t="n">
        <f aca="false">H21</f>
        <v>0</v>
      </c>
    </row>
    <row r="26" customFormat="false" ht="14.25" hidden="false" customHeight="false" outlineLevel="0" collapsed="false">
      <c r="A26" s="7"/>
      <c r="B26" s="8" t="s">
        <v>68</v>
      </c>
      <c r="C26" s="24"/>
      <c r="D26" s="24"/>
      <c r="E26" s="24"/>
      <c r="F26" s="24"/>
      <c r="G26" s="24"/>
      <c r="H26" s="25" t="e">
        <f aca="false">(Assumptions!C42/Assumptions!C40)*(1-Assumptions!C41)</f>
        <v>#DIV/0!</v>
      </c>
    </row>
    <row r="27" customFormat="false" ht="14.25" hidden="false" customHeight="false" outlineLevel="0" collapsed="false">
      <c r="A27" s="33"/>
      <c r="B27" s="34" t="s">
        <v>69</v>
      </c>
      <c r="C27" s="35" t="n">
        <f aca="false">C24</f>
        <v>-0</v>
      </c>
      <c r="D27" s="35" t="n">
        <f aca="false">D25</f>
        <v>0</v>
      </c>
      <c r="E27" s="35" t="n">
        <f aca="false">E25</f>
        <v>0</v>
      </c>
      <c r="F27" s="35" t="n">
        <f aca="false">F25</f>
        <v>0</v>
      </c>
      <c r="G27" s="35" t="n">
        <f aca="false">G25</f>
        <v>0</v>
      </c>
      <c r="H27" s="35" t="e">
        <f aca="false">H25+H26</f>
        <v>#DIV/0!</v>
      </c>
    </row>
    <row r="29" customFormat="false" ht="14.25" hidden="false" customHeight="false" outlineLevel="0" collapsed="false">
      <c r="A29" s="6" t="s">
        <v>70</v>
      </c>
      <c r="B29" s="6"/>
      <c r="C29" s="6"/>
      <c r="D29" s="6"/>
      <c r="E29" s="6"/>
      <c r="F29" s="6"/>
      <c r="G29" s="6"/>
      <c r="H29" s="6"/>
    </row>
    <row r="30" customFormat="false" ht="14.25" hidden="false" customHeight="false" outlineLevel="0" collapsed="false">
      <c r="A30" s="7"/>
      <c r="B30" s="36" t="s">
        <v>71</v>
      </c>
      <c r="C30" s="37" t="e">
        <f aca="false">IRR(C27:H27)</f>
        <v>#DIV/0!</v>
      </c>
    </row>
    <row r="31" customFormat="false" ht="14.25" hidden="false" customHeight="false" outlineLevel="0" collapsed="false">
      <c r="A31" s="7"/>
      <c r="B31" s="36" t="s">
        <v>72</v>
      </c>
      <c r="C31" s="38" t="e">
        <f aca="false">NPV(Assumptions!C52,D27:H27)+C27</f>
        <v>#DIV/0!</v>
      </c>
    </row>
    <row r="32" customFormat="false" ht="14.25" hidden="false" customHeight="false" outlineLevel="0" collapsed="false">
      <c r="A32" s="7"/>
      <c r="B32" s="36" t="s">
        <v>73</v>
      </c>
      <c r="C32" s="39" t="e">
        <f aca="false">(SUM(D27:H27))/-C27</f>
        <v>#DIV/0!</v>
      </c>
    </row>
    <row r="35" customFormat="false" ht="14.25" hidden="false" customHeight="false" outlineLevel="0" collapsed="false">
      <c r="A35" s="6" t="s">
        <v>74</v>
      </c>
      <c r="B35" s="6"/>
      <c r="C35" s="6"/>
      <c r="D35" s="6"/>
      <c r="E35" s="6"/>
      <c r="F35" s="6"/>
      <c r="G35" s="6"/>
      <c r="H35" s="6"/>
    </row>
    <row r="36" customFormat="false" ht="14.25" hidden="false" customHeight="false" outlineLevel="0" collapsed="false">
      <c r="A36" s="7"/>
      <c r="B36" s="8" t="s">
        <v>75</v>
      </c>
      <c r="C36" s="25" t="n">
        <f aca="false">-Assumptions!C37</f>
        <v>-0</v>
      </c>
      <c r="D36" s="24"/>
      <c r="E36" s="24"/>
      <c r="F36" s="24"/>
      <c r="G36" s="24"/>
      <c r="H36" s="24"/>
    </row>
    <row r="37" customFormat="false" ht="14.25" hidden="false" customHeight="false" outlineLevel="0" collapsed="false">
      <c r="A37" s="7"/>
      <c r="B37" s="8" t="s">
        <v>65</v>
      </c>
      <c r="C37" s="24"/>
      <c r="D37" s="24" t="n">
        <f aca="false">D21</f>
        <v>0</v>
      </c>
      <c r="E37" s="24" t="n">
        <f aca="false">E21</f>
        <v>0</v>
      </c>
      <c r="F37" s="24" t="n">
        <f aca="false">F21</f>
        <v>0</v>
      </c>
      <c r="G37" s="24" t="n">
        <f aca="false">G21</f>
        <v>0</v>
      </c>
      <c r="H37" s="24" t="n">
        <f aca="false">H21</f>
        <v>0</v>
      </c>
    </row>
    <row r="38" customFormat="false" ht="14.25" hidden="false" customHeight="false" outlineLevel="0" collapsed="false">
      <c r="A38" s="7"/>
      <c r="B38" s="8" t="s">
        <v>76</v>
      </c>
      <c r="C38" s="24"/>
      <c r="D38" s="25" t="n">
        <f aca="false">-Assumptions!C36</f>
        <v>-0</v>
      </c>
      <c r="E38" s="24" t="n">
        <f aca="false">D38</f>
        <v>-0</v>
      </c>
      <c r="F38" s="24" t="n">
        <f aca="false">E38</f>
        <v>-0</v>
      </c>
      <c r="G38" s="24" t="n">
        <f aca="false">F38</f>
        <v>-0</v>
      </c>
      <c r="H38" s="24" t="n">
        <f aca="false">G38</f>
        <v>-0</v>
      </c>
    </row>
    <row r="39" customFormat="false" ht="14.25" hidden="false" customHeight="false" outlineLevel="0" collapsed="false">
      <c r="A39" s="26"/>
      <c r="B39" s="27" t="s">
        <v>77</v>
      </c>
      <c r="C39" s="28"/>
      <c r="D39" s="28" t="n">
        <f aca="false">D37+D38</f>
        <v>0</v>
      </c>
      <c r="E39" s="28" t="n">
        <f aca="false">E37+E38</f>
        <v>0</v>
      </c>
      <c r="F39" s="28" t="n">
        <f aca="false">F37+F38</f>
        <v>0</v>
      </c>
      <c r="G39" s="28" t="n">
        <f aca="false">G37+G38</f>
        <v>0</v>
      </c>
      <c r="H39" s="28" t="n">
        <f aca="false">H37+H38</f>
        <v>0</v>
      </c>
    </row>
    <row r="40" customFormat="false" ht="14.25" hidden="false" customHeight="false" outlineLevel="0" collapsed="false">
      <c r="A40" s="7"/>
      <c r="B40" s="8" t="s">
        <v>78</v>
      </c>
      <c r="C40" s="24"/>
      <c r="D40" s="24"/>
      <c r="E40" s="24"/>
      <c r="F40" s="24"/>
      <c r="G40" s="24"/>
      <c r="H40" s="25" t="e">
        <f aca="false">H26+FV(Assumptions!C33/12,5*12,-Assumptions!C36/12,Assumptions!C32)</f>
        <v>#DIV/0!</v>
      </c>
    </row>
    <row r="41" customFormat="false" ht="14.25" hidden="false" customHeight="false" outlineLevel="0" collapsed="false">
      <c r="A41" s="33"/>
      <c r="B41" s="34" t="s">
        <v>79</v>
      </c>
      <c r="C41" s="35" t="n">
        <f aca="false">C36</f>
        <v>-0</v>
      </c>
      <c r="D41" s="35" t="n">
        <f aca="false">D39</f>
        <v>0</v>
      </c>
      <c r="E41" s="35" t="n">
        <f aca="false">E39</f>
        <v>0</v>
      </c>
      <c r="F41" s="35" t="n">
        <f aca="false">F39</f>
        <v>0</v>
      </c>
      <c r="G41" s="35" t="n">
        <f aca="false">G39</f>
        <v>0</v>
      </c>
      <c r="H41" s="35" t="e">
        <f aca="false">H39+H40</f>
        <v>#DIV/0!</v>
      </c>
    </row>
    <row r="43" customFormat="false" ht="14.25" hidden="false" customHeight="false" outlineLevel="0" collapsed="false">
      <c r="A43" s="6" t="s">
        <v>80</v>
      </c>
      <c r="B43" s="6"/>
      <c r="C43" s="6"/>
      <c r="D43" s="6"/>
      <c r="E43" s="6"/>
      <c r="F43" s="6"/>
      <c r="G43" s="6"/>
      <c r="H43" s="6"/>
    </row>
    <row r="44" customFormat="false" ht="14.25" hidden="false" customHeight="false" outlineLevel="0" collapsed="false">
      <c r="A44" s="7"/>
      <c r="B44" s="36" t="s">
        <v>81</v>
      </c>
      <c r="C44" s="37" t="e">
        <f aca="false">IRR(C41:H41)</f>
        <v>#DIV/0!</v>
      </c>
    </row>
    <row r="45" customFormat="false" ht="14.25" hidden="false" customHeight="false" outlineLevel="0" collapsed="false">
      <c r="A45" s="7"/>
      <c r="B45" s="36" t="s">
        <v>82</v>
      </c>
      <c r="C45" s="38" t="e">
        <f aca="false">NPV(Assumptions!C53,D41:H41)+C41</f>
        <v>#DIV/0!</v>
      </c>
    </row>
    <row r="46" customFormat="false" ht="14.25" hidden="false" customHeight="false" outlineLevel="0" collapsed="false">
      <c r="A46" s="7"/>
      <c r="B46" s="36" t="s">
        <v>73</v>
      </c>
      <c r="C46" s="39" t="e">
        <f aca="false">(SUM(D41:H41))/-C41</f>
        <v>#DIV/0!</v>
      </c>
    </row>
    <row r="47" customFormat="false" ht="14.25" hidden="false" customHeight="false" outlineLevel="0" collapsed="false">
      <c r="A47" s="7"/>
      <c r="B47" s="36" t="s">
        <v>83</v>
      </c>
      <c r="C47" s="37" t="e">
        <f aca="false">D39/-C36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AFD4"/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1" activeCellId="1" sqref="C6:D57 E1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1" width="2.66"/>
    <col collapsed="false" customWidth="true" hidden="false" outlineLevel="0" max="2" min="2" style="1" width="40.86"/>
    <col collapsed="false" customWidth="true" hidden="false" outlineLevel="0" max="8" min="3" style="1" width="20.46"/>
  </cols>
  <sheetData>
    <row r="1" customFormat="false" ht="49.5" hidden="false" customHeight="true" outlineLevel="0" collapsed="false">
      <c r="A1" s="19"/>
      <c r="B1" s="19"/>
      <c r="C1" s="3" t="s">
        <v>0</v>
      </c>
      <c r="D1" s="19"/>
      <c r="E1" s="19"/>
      <c r="F1" s="19"/>
      <c r="G1" s="19"/>
      <c r="H1" s="19"/>
    </row>
    <row r="2" customFormat="false" ht="14.25" hidden="false" customHeight="false" outlineLevel="0" collapsed="false">
      <c r="A2" s="20" t="s">
        <v>84</v>
      </c>
      <c r="B2" s="20"/>
      <c r="C2" s="20"/>
      <c r="D2" s="20"/>
      <c r="E2" s="20"/>
      <c r="F2" s="20"/>
      <c r="G2" s="20"/>
      <c r="H2" s="20"/>
    </row>
    <row r="3" customFormat="false" ht="6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5" customFormat="false" ht="14.25" hidden="false" customHeight="false" outlineLevel="0" collapsed="false">
      <c r="A5" s="21"/>
      <c r="B5" s="22" t="s">
        <v>46</v>
      </c>
      <c r="C5" s="23" t="s">
        <v>47</v>
      </c>
      <c r="D5" s="23" t="s">
        <v>48</v>
      </c>
      <c r="E5" s="23" t="s">
        <v>49</v>
      </c>
      <c r="F5" s="23" t="s">
        <v>50</v>
      </c>
      <c r="G5" s="23" t="s">
        <v>51</v>
      </c>
      <c r="H5" s="23" t="s">
        <v>52</v>
      </c>
    </row>
    <row r="7" customFormat="false" ht="14.25" hidden="false" customHeight="false" outlineLevel="0" collapsed="false">
      <c r="A7" s="6" t="s">
        <v>85</v>
      </c>
      <c r="B7" s="6"/>
      <c r="C7" s="6"/>
      <c r="D7" s="6"/>
      <c r="E7" s="6"/>
      <c r="F7" s="6"/>
      <c r="G7" s="6"/>
      <c r="H7" s="6"/>
    </row>
    <row r="8" customFormat="false" ht="14.25" hidden="false" customHeight="false" outlineLevel="0" collapsed="false">
      <c r="A8" s="7"/>
      <c r="B8" s="8" t="s">
        <v>86</v>
      </c>
      <c r="C8" s="25" t="n">
        <f aca="false">Assumptions!C10*Assumptions!C48+Assumptions!C13</f>
        <v>0</v>
      </c>
    </row>
    <row r="9" customFormat="false" ht="14.25" hidden="false" customHeight="false" outlineLevel="0" collapsed="false">
      <c r="A9" s="7"/>
      <c r="B9" s="8" t="s">
        <v>87</v>
      </c>
      <c r="C9" s="24"/>
      <c r="D9" s="25" t="e">
        <f aca="false">-C8/Assumptions!C49</f>
        <v>#DIV/0!</v>
      </c>
      <c r="E9" s="24" t="e">
        <f aca="false">D9</f>
        <v>#DIV/0!</v>
      </c>
      <c r="F9" s="24" t="e">
        <f aca="false">E9</f>
        <v>#DIV/0!</v>
      </c>
      <c r="G9" s="24" t="e">
        <f aca="false">F9</f>
        <v>#DIV/0!</v>
      </c>
      <c r="H9" s="24" t="e">
        <f aca="false">G9</f>
        <v>#DIV/0!</v>
      </c>
    </row>
    <row r="10" customFormat="false" ht="14.25" hidden="false" customHeight="false" outlineLevel="0" collapsed="false">
      <c r="A10" s="7"/>
      <c r="B10" s="8" t="s">
        <v>88</v>
      </c>
      <c r="C10" s="24"/>
      <c r="D10" s="24" t="e">
        <f aca="false">D9</f>
        <v>#DIV/0!</v>
      </c>
      <c r="E10" s="24" t="e">
        <f aca="false">D10+E9</f>
        <v>#DIV/0!</v>
      </c>
      <c r="F10" s="24" t="e">
        <f aca="false">E10+F9</f>
        <v>#DIV/0!</v>
      </c>
      <c r="G10" s="24" t="e">
        <f aca="false">F10+G9</f>
        <v>#DIV/0!</v>
      </c>
      <c r="H10" s="24" t="e">
        <f aca="false">G10+H9</f>
        <v>#DIV/0!</v>
      </c>
    </row>
    <row r="11" customFormat="false" ht="14.25" hidden="false" customHeight="false" outlineLevel="0" collapsed="false">
      <c r="A11" s="26"/>
      <c r="B11" s="27" t="s">
        <v>89</v>
      </c>
      <c r="C11" s="28"/>
      <c r="D11" s="28"/>
      <c r="E11" s="28"/>
      <c r="F11" s="28"/>
      <c r="G11" s="28"/>
      <c r="H11" s="28" t="e">
        <f aca="false">(Assumptions!C10+Assumptions!C13)+H10</f>
        <v>#DIV/0!</v>
      </c>
    </row>
    <row r="13" customFormat="false" ht="14.25" hidden="false" customHeight="false" outlineLevel="0" collapsed="false">
      <c r="A13" s="6" t="s">
        <v>90</v>
      </c>
      <c r="B13" s="6"/>
      <c r="C13" s="6"/>
      <c r="D13" s="6"/>
      <c r="E13" s="6"/>
      <c r="F13" s="6"/>
      <c r="G13" s="6"/>
      <c r="H13" s="6"/>
    </row>
    <row r="14" customFormat="false" ht="14.25" hidden="false" customHeight="false" outlineLevel="0" collapsed="false">
      <c r="A14" s="7"/>
      <c r="B14" s="8" t="s">
        <v>65</v>
      </c>
      <c r="C14" s="24"/>
      <c r="D14" s="25" t="n">
        <f aca="false">'Before-Tax DCF'!D21</f>
        <v>0</v>
      </c>
      <c r="E14" s="25" t="n">
        <f aca="false">'Before-Tax DCF'!E21</f>
        <v>0</v>
      </c>
      <c r="F14" s="25" t="n">
        <f aca="false">'Before-Tax DCF'!F21</f>
        <v>0</v>
      </c>
      <c r="G14" s="25" t="n">
        <f aca="false">'Before-Tax DCF'!G21</f>
        <v>0</v>
      </c>
      <c r="H14" s="25" t="n">
        <f aca="false">'Before-Tax DCF'!H21</f>
        <v>0</v>
      </c>
    </row>
    <row r="15" customFormat="false" ht="14.25" hidden="false" customHeight="false" outlineLevel="0" collapsed="false">
      <c r="A15" s="7"/>
      <c r="B15" s="8" t="s">
        <v>91</v>
      </c>
      <c r="C15" s="24"/>
      <c r="D15" s="25" t="e">
        <f aca="false">IPMT(Assumptions!C33/12,1,Assumptions!C35*12,-Assumptions!C32)*12</f>
        <v>#VALUE!</v>
      </c>
      <c r="E15" s="24" t="e">
        <f aca="false">IPMT(Assumptions!C33/12,13,Assumptions!C35*12,-Assumptions!C32)*12</f>
        <v>#VALUE!</v>
      </c>
      <c r="F15" s="24" t="e">
        <f aca="false">IPMT(Assumptions!C33/12,25,Assumptions!C35*12,-Assumptions!C32)*12</f>
        <v>#VALUE!</v>
      </c>
      <c r="G15" s="24" t="e">
        <f aca="false">IPMT(Assumptions!C33/12,37,Assumptions!C35*12,-Assumptions!C32)*12</f>
        <v>#VALUE!</v>
      </c>
      <c r="H15" s="24" t="e">
        <f aca="false">IPMT(Assumptions!C33/12,49,Assumptions!C35*12,-Assumptions!C32)*12</f>
        <v>#VALUE!</v>
      </c>
    </row>
    <row r="16" customFormat="false" ht="14.25" hidden="false" customHeight="false" outlineLevel="0" collapsed="false">
      <c r="A16" s="7"/>
      <c r="B16" s="8" t="s">
        <v>92</v>
      </c>
      <c r="C16" s="24"/>
      <c r="D16" s="24" t="e">
        <f aca="false">D9</f>
        <v>#DIV/0!</v>
      </c>
      <c r="E16" s="24" t="e">
        <f aca="false">E9</f>
        <v>#DIV/0!</v>
      </c>
      <c r="F16" s="24" t="e">
        <f aca="false">F9</f>
        <v>#DIV/0!</v>
      </c>
      <c r="G16" s="24" t="e">
        <f aca="false">G9</f>
        <v>#DIV/0!</v>
      </c>
      <c r="H16" s="24" t="e">
        <f aca="false">H9</f>
        <v>#DIV/0!</v>
      </c>
    </row>
    <row r="17" customFormat="false" ht="14.25" hidden="false" customHeight="false" outlineLevel="0" collapsed="false">
      <c r="A17" s="26"/>
      <c r="B17" s="27" t="s">
        <v>93</v>
      </c>
      <c r="C17" s="28"/>
      <c r="D17" s="28" t="e">
        <f aca="false">D14+D15+D16</f>
        <v>#VALUE!</v>
      </c>
      <c r="E17" s="28" t="e">
        <f aca="false">E14+E15+E16</f>
        <v>#VALUE!</v>
      </c>
      <c r="F17" s="28" t="e">
        <f aca="false">F14+F15+F16</f>
        <v>#VALUE!</v>
      </c>
      <c r="G17" s="28" t="e">
        <f aca="false">G14+G15+G16</f>
        <v>#VALUE!</v>
      </c>
      <c r="H17" s="28" t="e">
        <f aca="false">H14+H15+H16</f>
        <v>#VALUE!</v>
      </c>
    </row>
    <row r="18" customFormat="false" ht="14.25" hidden="false" customHeight="false" outlineLevel="0" collapsed="false">
      <c r="A18" s="7"/>
      <c r="B18" s="8" t="s">
        <v>94</v>
      </c>
      <c r="C18" s="24"/>
      <c r="D18" s="25" t="e">
        <f aca="false">-MAX(D17,0)*Assumptions!C45</f>
        <v>#VALUE!</v>
      </c>
      <c r="E18" s="24" t="e">
        <f aca="false">-MAX(E17,0)*Assumptions!C45</f>
        <v>#VALUE!</v>
      </c>
      <c r="F18" s="24" t="e">
        <f aca="false">-MAX(F17,0)*Assumptions!C45</f>
        <v>#VALUE!</v>
      </c>
      <c r="G18" s="24" t="e">
        <f aca="false">-MAX(G17,0)*Assumptions!C45</f>
        <v>#VALUE!</v>
      </c>
      <c r="H18" s="24" t="e">
        <f aca="false">-MAX(H17,0)*Assumptions!C45</f>
        <v>#VALUE!</v>
      </c>
    </row>
    <row r="20" customFormat="false" ht="14.25" hidden="false" customHeight="false" outlineLevel="0" collapsed="false">
      <c r="A20" s="6" t="s">
        <v>95</v>
      </c>
      <c r="B20" s="6"/>
      <c r="C20" s="6"/>
      <c r="D20" s="6"/>
      <c r="E20" s="6"/>
      <c r="F20" s="6"/>
      <c r="G20" s="6"/>
      <c r="H20" s="6"/>
    </row>
    <row r="21" customFormat="false" ht="14.25" hidden="false" customHeight="false" outlineLevel="0" collapsed="false">
      <c r="A21" s="7"/>
      <c r="B21" s="8" t="s">
        <v>96</v>
      </c>
      <c r="C21" s="24"/>
      <c r="D21" s="24"/>
      <c r="E21" s="24"/>
      <c r="F21" s="24"/>
      <c r="G21" s="24"/>
      <c r="H21" s="25" t="e">
        <f aca="false">Assumptions!C42/Assumptions!C40</f>
        <v>#DIV/0!</v>
      </c>
    </row>
    <row r="22" customFormat="false" ht="14.25" hidden="false" customHeight="false" outlineLevel="0" collapsed="false">
      <c r="A22" s="7"/>
      <c r="B22" s="8" t="s">
        <v>97</v>
      </c>
      <c r="C22" s="24"/>
      <c r="D22" s="24"/>
      <c r="E22" s="24"/>
      <c r="F22" s="24"/>
      <c r="G22" s="24"/>
      <c r="H22" s="24" t="e">
        <f aca="false">-H11</f>
        <v>#DIV/0!</v>
      </c>
    </row>
    <row r="23" customFormat="false" ht="14.25" hidden="false" customHeight="false" outlineLevel="0" collapsed="false">
      <c r="A23" s="7"/>
      <c r="B23" s="8" t="s">
        <v>98</v>
      </c>
      <c r="C23" s="24"/>
      <c r="D23" s="24"/>
      <c r="E23" s="24"/>
      <c r="F23" s="24"/>
      <c r="G23" s="24"/>
      <c r="H23" s="25" t="e">
        <f aca="false">-H21*Assumptions!C41</f>
        <v>#DIV/0!</v>
      </c>
    </row>
    <row r="24" customFormat="false" ht="14.25" hidden="false" customHeight="false" outlineLevel="0" collapsed="false">
      <c r="A24" s="26"/>
      <c r="B24" s="27" t="s">
        <v>99</v>
      </c>
      <c r="C24" s="28"/>
      <c r="D24" s="28"/>
      <c r="E24" s="28"/>
      <c r="F24" s="28"/>
      <c r="G24" s="28"/>
      <c r="H24" s="28" t="e">
        <f aca="false">H21+H22+H23</f>
        <v>#DIV/0!</v>
      </c>
    </row>
    <row r="25" customFormat="false" ht="14.25" hidden="false" customHeight="false" outlineLevel="0" collapsed="false">
      <c r="A25" s="7"/>
      <c r="B25" s="8" t="s">
        <v>100</v>
      </c>
      <c r="C25" s="24"/>
      <c r="D25" s="24"/>
      <c r="E25" s="24"/>
      <c r="F25" s="24"/>
      <c r="G25" s="24"/>
      <c r="H25" s="25" t="e">
        <f aca="false">-MIN(-H10,H24)*Assumptions!C47</f>
        <v>#DIV/0!</v>
      </c>
    </row>
    <row r="26" customFormat="false" ht="14.25" hidden="false" customHeight="false" outlineLevel="0" collapsed="false">
      <c r="A26" s="7"/>
      <c r="B26" s="8" t="s">
        <v>101</v>
      </c>
      <c r="C26" s="24"/>
      <c r="D26" s="24"/>
      <c r="E26" s="24"/>
      <c r="F26" s="24"/>
      <c r="G26" s="24"/>
      <c r="H26" s="25" t="e">
        <f aca="false">-MAX(H24+H10,0)*Assumptions!C46</f>
        <v>#DIV/0!</v>
      </c>
    </row>
    <row r="27" customFormat="false" ht="14.25" hidden="false" customHeight="false" outlineLevel="0" collapsed="false">
      <c r="A27" s="26"/>
      <c r="B27" s="27" t="s">
        <v>102</v>
      </c>
      <c r="C27" s="28"/>
      <c r="D27" s="28"/>
      <c r="E27" s="28"/>
      <c r="F27" s="28"/>
      <c r="G27" s="28"/>
      <c r="H27" s="28" t="e">
        <f aca="false">H25+H26</f>
        <v>#DIV/0!</v>
      </c>
    </row>
    <row r="29" customFormat="false" ht="14.25" hidden="false" customHeight="false" outlineLevel="0" collapsed="false">
      <c r="A29" s="6" t="s">
        <v>103</v>
      </c>
      <c r="B29" s="6"/>
      <c r="C29" s="6"/>
      <c r="D29" s="6"/>
      <c r="E29" s="6"/>
      <c r="F29" s="6"/>
      <c r="G29" s="6"/>
      <c r="H29" s="6"/>
    </row>
    <row r="30" customFormat="false" ht="14.25" hidden="false" customHeight="false" outlineLevel="0" collapsed="false">
      <c r="A30" s="7"/>
      <c r="B30" s="8" t="s">
        <v>67</v>
      </c>
      <c r="C30" s="25" t="n">
        <f aca="false">'Before-Tax DCF'!C24</f>
        <v>-0</v>
      </c>
      <c r="D30" s="24"/>
      <c r="E30" s="24"/>
      <c r="F30" s="24"/>
      <c r="G30" s="24"/>
      <c r="H30" s="24"/>
    </row>
    <row r="31" customFormat="false" ht="14.25" hidden="false" customHeight="false" outlineLevel="0" collapsed="false">
      <c r="A31" s="7"/>
      <c r="B31" s="8" t="s">
        <v>65</v>
      </c>
      <c r="C31" s="24"/>
      <c r="D31" s="24" t="n">
        <f aca="false">D14</f>
        <v>0</v>
      </c>
      <c r="E31" s="24" t="n">
        <f aca="false">E14</f>
        <v>0</v>
      </c>
      <c r="F31" s="24" t="n">
        <f aca="false">F14</f>
        <v>0</v>
      </c>
      <c r="G31" s="24" t="n">
        <f aca="false">G14</f>
        <v>0</v>
      </c>
      <c r="H31" s="24" t="n">
        <f aca="false">H14</f>
        <v>0</v>
      </c>
    </row>
    <row r="32" customFormat="false" ht="14.25" hidden="false" customHeight="false" outlineLevel="0" collapsed="false">
      <c r="A32" s="7"/>
      <c r="B32" s="8" t="s">
        <v>104</v>
      </c>
      <c r="C32" s="24"/>
      <c r="D32" s="24" t="e">
        <f aca="false">D18</f>
        <v>#VALUE!</v>
      </c>
      <c r="E32" s="24" t="e">
        <f aca="false">E18</f>
        <v>#VALUE!</v>
      </c>
      <c r="F32" s="24" t="e">
        <f aca="false">F18</f>
        <v>#VALUE!</v>
      </c>
      <c r="G32" s="24" t="e">
        <f aca="false">G18</f>
        <v>#VALUE!</v>
      </c>
      <c r="H32" s="24" t="e">
        <f aca="false">H18</f>
        <v>#VALUE!</v>
      </c>
    </row>
    <row r="33" customFormat="false" ht="14.25" hidden="false" customHeight="false" outlineLevel="0" collapsed="false">
      <c r="A33" s="7"/>
      <c r="B33" s="8" t="s">
        <v>105</v>
      </c>
      <c r="C33" s="24"/>
      <c r="D33" s="24"/>
      <c r="E33" s="24"/>
      <c r="F33" s="24"/>
      <c r="G33" s="24"/>
      <c r="H33" s="25" t="e">
        <f aca="false">'Before-Tax DCF'!H26</f>
        <v>#DIV/0!</v>
      </c>
    </row>
    <row r="34" customFormat="false" ht="14.25" hidden="false" customHeight="false" outlineLevel="0" collapsed="false">
      <c r="A34" s="7"/>
      <c r="B34" s="8" t="s">
        <v>106</v>
      </c>
      <c r="C34" s="24"/>
      <c r="D34" s="24"/>
      <c r="E34" s="24"/>
      <c r="F34" s="24"/>
      <c r="G34" s="24"/>
      <c r="H34" s="24" t="e">
        <f aca="false">H27</f>
        <v>#DIV/0!</v>
      </c>
    </row>
    <row r="35" customFormat="false" ht="14.25" hidden="false" customHeight="false" outlineLevel="0" collapsed="false">
      <c r="A35" s="33"/>
      <c r="B35" s="34" t="s">
        <v>107</v>
      </c>
      <c r="C35" s="35" t="n">
        <f aca="false">C30</f>
        <v>-0</v>
      </c>
      <c r="D35" s="35" t="e">
        <f aca="false">D31+D32</f>
        <v>#VALUE!</v>
      </c>
      <c r="E35" s="35" t="e">
        <f aca="false">E31+E32</f>
        <v>#VALUE!</v>
      </c>
      <c r="F35" s="35" t="e">
        <f aca="false">F31+F32</f>
        <v>#VALUE!</v>
      </c>
      <c r="G35" s="35" t="e">
        <f aca="false">G31+G32</f>
        <v>#VALUE!</v>
      </c>
      <c r="H35" s="35" t="e">
        <f aca="false">H31+H32+H33+H34</f>
        <v>#VALUE!</v>
      </c>
    </row>
    <row r="37" customFormat="false" ht="14.25" hidden="false" customHeight="false" outlineLevel="0" collapsed="false">
      <c r="A37" s="6" t="s">
        <v>108</v>
      </c>
      <c r="B37" s="6"/>
      <c r="C37" s="6"/>
      <c r="D37" s="6"/>
      <c r="E37" s="6"/>
      <c r="F37" s="6"/>
      <c r="G37" s="6"/>
      <c r="H37" s="6"/>
    </row>
    <row r="38" customFormat="false" ht="14.25" hidden="false" customHeight="false" outlineLevel="0" collapsed="false">
      <c r="A38" s="7"/>
      <c r="B38" s="36" t="s">
        <v>109</v>
      </c>
      <c r="C38" s="37" t="e">
        <f aca="false">IRR(C35:H35)</f>
        <v>#VALUE!</v>
      </c>
    </row>
    <row r="39" customFormat="false" ht="14.25" hidden="false" customHeight="false" outlineLevel="0" collapsed="false">
      <c r="A39" s="7"/>
      <c r="B39" s="36" t="s">
        <v>110</v>
      </c>
      <c r="C39" s="38" t="e">
        <f aca="false">NPV(Assumptions!C52,D35:H35)+C35</f>
        <v>#VALUE!</v>
      </c>
    </row>
    <row r="40" customFormat="false" ht="14.25" hidden="false" customHeight="false" outlineLevel="0" collapsed="false">
      <c r="A40" s="7"/>
      <c r="B40" s="36" t="s">
        <v>73</v>
      </c>
      <c r="C40" s="39" t="e">
        <f aca="false">SUM(D35:H35)/-C35</f>
        <v>#VALUE!</v>
      </c>
    </row>
    <row r="43" customFormat="false" ht="14.25" hidden="false" customHeight="false" outlineLevel="0" collapsed="false">
      <c r="A43" s="6" t="s">
        <v>111</v>
      </c>
      <c r="B43" s="6"/>
      <c r="C43" s="6"/>
      <c r="D43" s="6"/>
      <c r="E43" s="6"/>
      <c r="F43" s="6"/>
      <c r="G43" s="6"/>
      <c r="H43" s="6"/>
    </row>
    <row r="44" customFormat="false" ht="14.25" hidden="false" customHeight="false" outlineLevel="0" collapsed="false">
      <c r="A44" s="7"/>
      <c r="B44" s="8" t="s">
        <v>75</v>
      </c>
      <c r="C44" s="25" t="n">
        <f aca="false">'Before-Tax DCF'!C36</f>
        <v>-0</v>
      </c>
      <c r="D44" s="24"/>
      <c r="E44" s="24"/>
      <c r="F44" s="24"/>
      <c r="G44" s="24"/>
      <c r="H44" s="24"/>
    </row>
    <row r="45" customFormat="false" ht="14.25" hidden="false" customHeight="false" outlineLevel="0" collapsed="false">
      <c r="A45" s="7"/>
      <c r="B45" s="8" t="s">
        <v>112</v>
      </c>
      <c r="C45" s="24"/>
      <c r="D45" s="25" t="n">
        <f aca="false">'Before-Tax DCF'!D39</f>
        <v>0</v>
      </c>
      <c r="E45" s="25" t="n">
        <f aca="false">'Before-Tax DCF'!E39</f>
        <v>0</v>
      </c>
      <c r="F45" s="25" t="n">
        <f aca="false">'Before-Tax DCF'!F39</f>
        <v>0</v>
      </c>
      <c r="G45" s="25" t="n">
        <f aca="false">'Before-Tax DCF'!G39</f>
        <v>0</v>
      </c>
      <c r="H45" s="25" t="n">
        <f aca="false">'Before-Tax DCF'!H39</f>
        <v>0</v>
      </c>
    </row>
    <row r="46" customFormat="false" ht="14.25" hidden="false" customHeight="false" outlineLevel="0" collapsed="false">
      <c r="A46" s="7"/>
      <c r="B46" s="8" t="s">
        <v>104</v>
      </c>
      <c r="C46" s="24"/>
      <c r="D46" s="24" t="e">
        <f aca="false">D18</f>
        <v>#VALUE!</v>
      </c>
      <c r="E46" s="24" t="e">
        <f aca="false">E18</f>
        <v>#VALUE!</v>
      </c>
      <c r="F46" s="24" t="e">
        <f aca="false">F18</f>
        <v>#VALUE!</v>
      </c>
      <c r="G46" s="24" t="e">
        <f aca="false">G18</f>
        <v>#VALUE!</v>
      </c>
      <c r="H46" s="24" t="e">
        <f aca="false">H18</f>
        <v>#VALUE!</v>
      </c>
    </row>
    <row r="47" customFormat="false" ht="14.25" hidden="false" customHeight="false" outlineLevel="0" collapsed="false">
      <c r="A47" s="7"/>
      <c r="B47" s="8" t="s">
        <v>78</v>
      </c>
      <c r="C47" s="24"/>
      <c r="D47" s="24"/>
      <c r="E47" s="24"/>
      <c r="F47" s="24"/>
      <c r="G47" s="24"/>
      <c r="H47" s="25" t="e">
        <f aca="false">'Before-Tax DCF'!H40</f>
        <v>#DIV/0!</v>
      </c>
    </row>
    <row r="48" customFormat="false" ht="14.25" hidden="false" customHeight="false" outlineLevel="0" collapsed="false">
      <c r="A48" s="7"/>
      <c r="B48" s="8" t="s">
        <v>106</v>
      </c>
      <c r="C48" s="24"/>
      <c r="D48" s="24"/>
      <c r="E48" s="24"/>
      <c r="F48" s="24"/>
      <c r="G48" s="24"/>
      <c r="H48" s="24" t="e">
        <f aca="false">H27</f>
        <v>#DIV/0!</v>
      </c>
    </row>
    <row r="49" customFormat="false" ht="14.25" hidden="false" customHeight="false" outlineLevel="0" collapsed="false">
      <c r="A49" s="33"/>
      <c r="B49" s="34" t="s">
        <v>113</v>
      </c>
      <c r="C49" s="35" t="n">
        <f aca="false">C44</f>
        <v>-0</v>
      </c>
      <c r="D49" s="35" t="e">
        <f aca="false">D45+D46</f>
        <v>#VALUE!</v>
      </c>
      <c r="E49" s="35" t="e">
        <f aca="false">E45+E46</f>
        <v>#VALUE!</v>
      </c>
      <c r="F49" s="35" t="e">
        <f aca="false">F45+F46</f>
        <v>#VALUE!</v>
      </c>
      <c r="G49" s="35" t="e">
        <f aca="false">G45+G46</f>
        <v>#VALUE!</v>
      </c>
      <c r="H49" s="35" t="e">
        <f aca="false">H45+H46+H47+H48</f>
        <v>#VALUE!</v>
      </c>
    </row>
    <row r="51" customFormat="false" ht="14.25" hidden="false" customHeight="false" outlineLevel="0" collapsed="false">
      <c r="A51" s="6" t="s">
        <v>114</v>
      </c>
      <c r="B51" s="6"/>
      <c r="C51" s="6"/>
      <c r="D51" s="6"/>
      <c r="E51" s="6"/>
      <c r="F51" s="6"/>
      <c r="G51" s="6"/>
      <c r="H51" s="6"/>
    </row>
    <row r="52" customFormat="false" ht="14.25" hidden="false" customHeight="false" outlineLevel="0" collapsed="false">
      <c r="A52" s="7"/>
      <c r="B52" s="36" t="s">
        <v>115</v>
      </c>
      <c r="C52" s="37" t="e">
        <f aca="false">IRR(C49:H49)</f>
        <v>#VALUE!</v>
      </c>
    </row>
    <row r="53" customFormat="false" ht="14.25" hidden="false" customHeight="false" outlineLevel="0" collapsed="false">
      <c r="A53" s="7"/>
      <c r="B53" s="36" t="s">
        <v>116</v>
      </c>
      <c r="C53" s="38" t="e">
        <f aca="false">NPV(Assumptions!C53,D49:H49)+C49</f>
        <v>#VALUE!</v>
      </c>
    </row>
    <row r="54" customFormat="false" ht="14.25" hidden="false" customHeight="false" outlineLevel="0" collapsed="false">
      <c r="A54" s="7"/>
      <c r="B54" s="36" t="s">
        <v>73</v>
      </c>
      <c r="C54" s="39" t="e">
        <f aca="false">SUM(D49:H49)/-C49</f>
        <v>#VALUE!</v>
      </c>
    </row>
    <row r="55" customFormat="false" ht="14.25" hidden="false" customHeight="false" outlineLevel="0" collapsed="false">
      <c r="A55" s="7"/>
      <c r="B55" s="36" t="s">
        <v>83</v>
      </c>
      <c r="C55" s="37" t="e">
        <f aca="false">D49/-C44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B5C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D32" activeCellId="0" sqref="C6:D57"/>
    </sheetView>
  </sheetViews>
  <sheetFormatPr defaultColWidth="8.53125" defaultRowHeight="14.25" customHeight="true" zeroHeight="false" outlineLevelRow="0" outlineLevelCol="0"/>
  <cols>
    <col collapsed="false" customWidth="true" hidden="false" outlineLevel="0" max="1" min="1" style="1" width="2.66"/>
    <col collapsed="false" customWidth="true" hidden="false" outlineLevel="0" max="2" min="2" style="1" width="35.53"/>
    <col collapsed="false" customWidth="true" hidden="false" outlineLevel="0" max="7" min="3" style="1" width="20.46"/>
  </cols>
  <sheetData>
    <row r="1" customFormat="false" ht="49.5" hidden="false" customHeight="true" outlineLevel="0" collapsed="false">
      <c r="A1" s="19"/>
      <c r="B1" s="19"/>
      <c r="C1" s="3" t="s">
        <v>0</v>
      </c>
      <c r="D1" s="19"/>
      <c r="E1" s="19"/>
      <c r="F1" s="19"/>
      <c r="G1" s="19"/>
      <c r="H1" s="19"/>
    </row>
    <row r="2" customFormat="false" ht="14.25" hidden="false" customHeight="false" outlineLevel="0" collapsed="false">
      <c r="A2" s="20" t="s">
        <v>117</v>
      </c>
      <c r="B2" s="20"/>
      <c r="C2" s="20"/>
      <c r="D2" s="20"/>
      <c r="E2" s="20"/>
      <c r="F2" s="20"/>
      <c r="G2" s="20"/>
      <c r="H2" s="20"/>
    </row>
    <row r="3" customFormat="false" ht="6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8.25" hidden="false" customHeight="true" outlineLevel="0" collapsed="false"/>
    <row r="5" customFormat="false" ht="14.25" hidden="false" customHeight="false" outlineLevel="0" collapsed="false">
      <c r="A5" s="6" t="s">
        <v>118</v>
      </c>
      <c r="B5" s="6"/>
      <c r="C5" s="6"/>
      <c r="D5" s="6"/>
      <c r="E5" s="6"/>
      <c r="F5" s="6"/>
      <c r="G5" s="6"/>
      <c r="H5" s="6"/>
    </row>
    <row r="6" customFormat="false" ht="14.25" hidden="false" customHeight="false" outlineLevel="0" collapsed="false">
      <c r="A6" s="7"/>
      <c r="B6" s="8" t="s">
        <v>119</v>
      </c>
      <c r="C6" s="40" t="n">
        <f aca="false">Assumptions!C6</f>
        <v>0</v>
      </c>
      <c r="D6" s="7"/>
      <c r="E6" s="8" t="s">
        <v>120</v>
      </c>
      <c r="F6" s="40" t="n">
        <f aca="false">Assumptions!C8</f>
        <v>0</v>
      </c>
    </row>
    <row r="7" customFormat="false" ht="14.25" hidden="false" customHeight="false" outlineLevel="0" collapsed="false">
      <c r="A7" s="7"/>
      <c r="B7" s="8" t="s">
        <v>121</v>
      </c>
      <c r="C7" s="40" t="n">
        <f aca="false">Assumptions!C7</f>
        <v>0</v>
      </c>
      <c r="D7" s="7"/>
      <c r="E7" s="8" t="s">
        <v>122</v>
      </c>
      <c r="F7" s="41" t="n">
        <f aca="false">Assumptions!C9</f>
        <v>0</v>
      </c>
    </row>
    <row r="8" customFormat="false" ht="14.25" hidden="false" customHeight="false" outlineLevel="0" collapsed="false">
      <c r="A8" s="7"/>
      <c r="B8" s="8" t="s">
        <v>123</v>
      </c>
      <c r="C8" s="42" t="n">
        <f aca="false">Assumptions!C10</f>
        <v>0</v>
      </c>
      <c r="D8" s="7"/>
      <c r="E8" s="8" t="s">
        <v>124</v>
      </c>
      <c r="F8" s="42" t="n">
        <f aca="false">Assumptions!C11</f>
        <v>0</v>
      </c>
    </row>
    <row r="9" customFormat="false" ht="14.25" hidden="false" customHeight="false" outlineLevel="0" collapsed="false">
      <c r="A9" s="7"/>
      <c r="B9" s="8" t="s">
        <v>125</v>
      </c>
      <c r="C9" s="42" t="n">
        <f aca="false">Assumptions!C10*(1+Assumptions!C12)+Assumptions!C13</f>
        <v>0</v>
      </c>
      <c r="D9" s="7"/>
      <c r="E9" s="8" t="s">
        <v>126</v>
      </c>
      <c r="F9" s="42" t="n">
        <f aca="false">Assumptions!C37</f>
        <v>0</v>
      </c>
    </row>
    <row r="10" customFormat="false" ht="14.25" hidden="false" customHeight="false" outlineLevel="0" collapsed="false">
      <c r="A10" s="7"/>
      <c r="B10" s="8" t="s">
        <v>127</v>
      </c>
      <c r="C10" s="42" t="n">
        <f aca="false">Assumptions!C32</f>
        <v>0</v>
      </c>
      <c r="D10" s="7"/>
      <c r="E10" s="8" t="s">
        <v>128</v>
      </c>
      <c r="F10" s="43" t="n">
        <f aca="false">Assumptions!C31</f>
        <v>0</v>
      </c>
    </row>
    <row r="11" customFormat="false" ht="14.25" hidden="false" customHeight="false" outlineLevel="0" collapsed="false">
      <c r="A11" s="7"/>
      <c r="B11" s="8" t="s">
        <v>129</v>
      </c>
      <c r="C11" s="44" t="n">
        <f aca="false">Assumptions!C33</f>
        <v>0</v>
      </c>
      <c r="D11" s="7"/>
      <c r="E11" s="8" t="s">
        <v>130</v>
      </c>
      <c r="F11" s="42" t="n">
        <f aca="false">Assumptions!C36</f>
        <v>0</v>
      </c>
    </row>
    <row r="13" customFormat="false" ht="14.25" hidden="false" customHeight="false" outlineLevel="0" collapsed="false">
      <c r="A13" s="6" t="s">
        <v>131</v>
      </c>
      <c r="B13" s="6"/>
      <c r="C13" s="6"/>
      <c r="D13" s="6"/>
      <c r="E13" s="6"/>
      <c r="F13" s="6"/>
      <c r="G13" s="6"/>
      <c r="H13" s="6"/>
    </row>
    <row r="14" customFormat="false" ht="14.25" hidden="false" customHeight="false" outlineLevel="0" collapsed="false">
      <c r="A14" s="7"/>
      <c r="B14" s="45" t="s">
        <v>132</v>
      </c>
      <c r="C14" s="45" t="s">
        <v>133</v>
      </c>
      <c r="D14" s="45" t="s">
        <v>134</v>
      </c>
      <c r="E14" s="45" t="s">
        <v>133</v>
      </c>
      <c r="F14" s="45" t="s">
        <v>134</v>
      </c>
      <c r="G14" s="45"/>
      <c r="H14" s="45"/>
    </row>
    <row r="15" customFormat="false" ht="14.25" hidden="false" customHeight="false" outlineLevel="0" collapsed="false">
      <c r="A15" s="7"/>
      <c r="B15" s="46"/>
      <c r="C15" s="47" t="s">
        <v>135</v>
      </c>
      <c r="D15" s="47" t="s">
        <v>135</v>
      </c>
      <c r="E15" s="47" t="s">
        <v>136</v>
      </c>
      <c r="F15" s="47" t="s">
        <v>136</v>
      </c>
      <c r="G15" s="47"/>
      <c r="H15" s="47"/>
    </row>
    <row r="16" customFormat="false" ht="14.25" hidden="false" customHeight="false" outlineLevel="0" collapsed="false">
      <c r="A16" s="7"/>
      <c r="B16" s="36" t="s">
        <v>137</v>
      </c>
      <c r="C16" s="48" t="e">
        <f aca="false">'Before-Tax DCF'!C30</f>
        <v>#DIV/0!</v>
      </c>
      <c r="D16" s="48" t="e">
        <f aca="false">'Before-Tax DCF'!C44</f>
        <v>#DIV/0!</v>
      </c>
      <c r="E16" s="48" t="e">
        <f aca="false">'After-Tax DCF'!C38</f>
        <v>#VALUE!</v>
      </c>
      <c r="F16" s="48" t="e">
        <f aca="false">'After-Tax DCF'!C52</f>
        <v>#VALUE!</v>
      </c>
    </row>
    <row r="17" customFormat="false" ht="14.25" hidden="false" customHeight="false" outlineLevel="0" collapsed="false">
      <c r="A17" s="7"/>
      <c r="B17" s="36" t="s">
        <v>138</v>
      </c>
      <c r="C17" s="49" t="e">
        <f aca="false">'Before-Tax DCF'!C31</f>
        <v>#DIV/0!</v>
      </c>
      <c r="D17" s="49" t="e">
        <f aca="false">'Before-Tax DCF'!C45</f>
        <v>#DIV/0!</v>
      </c>
      <c r="E17" s="49" t="e">
        <f aca="false">'After-Tax DCF'!C39</f>
        <v>#VALUE!</v>
      </c>
      <c r="F17" s="49" t="e">
        <f aca="false">'After-Tax DCF'!C53</f>
        <v>#VALUE!</v>
      </c>
    </row>
    <row r="18" customFormat="false" ht="14.25" hidden="false" customHeight="false" outlineLevel="0" collapsed="false">
      <c r="A18" s="7"/>
      <c r="B18" s="36" t="s">
        <v>73</v>
      </c>
      <c r="C18" s="50" t="e">
        <f aca="false">'Before-Tax DCF'!C32</f>
        <v>#DIV/0!</v>
      </c>
      <c r="D18" s="50" t="e">
        <f aca="false">'Before-Tax DCF'!C46</f>
        <v>#DIV/0!</v>
      </c>
      <c r="E18" s="50" t="e">
        <f aca="false">'After-Tax DCF'!C40</f>
        <v>#VALUE!</v>
      </c>
      <c r="F18" s="50" t="e">
        <f aca="false">'After-Tax DCF'!C54</f>
        <v>#VALUE!</v>
      </c>
    </row>
    <row r="19" customFormat="false" ht="14.25" hidden="false" customHeight="false" outlineLevel="0" collapsed="false">
      <c r="A19" s="7"/>
      <c r="B19" s="36" t="s">
        <v>139</v>
      </c>
      <c r="C19" s="51" t="s">
        <v>140</v>
      </c>
      <c r="D19" s="48" t="e">
        <f aca="false">'Before-Tax DCF'!C47</f>
        <v>#DIV/0!</v>
      </c>
      <c r="E19" s="51" t="s">
        <v>140</v>
      </c>
      <c r="F19" s="48" t="e">
        <f aca="false">'After-Tax DCF'!C55</f>
        <v>#VALUE!</v>
      </c>
    </row>
    <row r="21" customFormat="false" ht="14.25" hidden="false" customHeight="false" outlineLevel="0" collapsed="false">
      <c r="A21" s="6" t="s">
        <v>141</v>
      </c>
      <c r="B21" s="6"/>
      <c r="C21" s="6"/>
      <c r="D21" s="6"/>
      <c r="E21" s="6"/>
      <c r="F21" s="6"/>
      <c r="G21" s="6"/>
      <c r="H21" s="6"/>
    </row>
    <row r="22" customFormat="false" ht="14.25" hidden="false" customHeight="false" outlineLevel="0" collapsed="false">
      <c r="A22" s="7"/>
      <c r="B22" s="36" t="s">
        <v>46</v>
      </c>
      <c r="C22" s="45" t="s">
        <v>48</v>
      </c>
      <c r="D22" s="45" t="s">
        <v>49</v>
      </c>
      <c r="E22" s="45" t="s">
        <v>50</v>
      </c>
      <c r="F22" s="45" t="s">
        <v>51</v>
      </c>
      <c r="G22" s="45" t="s">
        <v>52</v>
      </c>
      <c r="H22" s="45"/>
    </row>
    <row r="23" customFormat="false" ht="14.25" hidden="false" customHeight="false" outlineLevel="0" collapsed="false">
      <c r="A23" s="7"/>
      <c r="B23" s="36" t="s">
        <v>65</v>
      </c>
      <c r="C23" s="52" t="n">
        <f aca="false">'Before-Tax DCF'!D21</f>
        <v>0</v>
      </c>
      <c r="D23" s="52" t="n">
        <f aca="false">'Before-Tax DCF'!E21</f>
        <v>0</v>
      </c>
      <c r="E23" s="52" t="n">
        <f aca="false">'Before-Tax DCF'!F21</f>
        <v>0</v>
      </c>
      <c r="F23" s="52" t="n">
        <f aca="false">'Before-Tax DCF'!G21</f>
        <v>0</v>
      </c>
      <c r="G23" s="52" t="n">
        <f aca="false">'Before-Tax DCF'!H21</f>
        <v>0</v>
      </c>
    </row>
    <row r="24" customFormat="false" ht="14.25" hidden="false" customHeight="false" outlineLevel="0" collapsed="false">
      <c r="A24" s="7"/>
      <c r="B24" s="53" t="s">
        <v>142</v>
      </c>
      <c r="C24" s="51" t="s">
        <v>143</v>
      </c>
      <c r="D24" s="54" t="e">
        <f aca="false">(D23-C23)/C23</f>
        <v>#DIV/0!</v>
      </c>
      <c r="E24" s="54" t="e">
        <f aca="false">(E23-D23)/D23</f>
        <v>#DIV/0!</v>
      </c>
      <c r="F24" s="54" t="e">
        <f aca="false">(F23-E23)/E23</f>
        <v>#DIV/0!</v>
      </c>
      <c r="G24" s="54" t="e">
        <f aca="false">(G23-F23)/F23</f>
        <v>#DIV/0!</v>
      </c>
    </row>
    <row r="25" customFormat="false" ht="14.25" hidden="false" customHeight="false" outlineLevel="0" collapsed="false">
      <c r="A25" s="7"/>
      <c r="B25" s="8" t="s">
        <v>144</v>
      </c>
      <c r="C25" s="55" t="e">
        <f aca="false">C23/Assumptions!C10</f>
        <v>#DIV/0!</v>
      </c>
      <c r="D25" s="54" t="e">
        <f aca="false">D23/Assumptions!C10</f>
        <v>#DIV/0!</v>
      </c>
      <c r="E25" s="54" t="e">
        <f aca="false">E23/Assumptions!C10</f>
        <v>#DIV/0!</v>
      </c>
      <c r="F25" s="54" t="e">
        <f aca="false">F23/Assumptions!C10</f>
        <v>#DIV/0!</v>
      </c>
      <c r="G25" s="54" t="e">
        <f aca="false">G23/Assumptions!C10</f>
        <v>#DIV/0!</v>
      </c>
    </row>
    <row r="26" customFormat="false" ht="14.25" hidden="false" customHeight="false" outlineLevel="0" collapsed="false">
      <c r="A26" s="7"/>
      <c r="B26" s="8" t="s">
        <v>145</v>
      </c>
      <c r="C26" s="56" t="e">
        <f aca="false">C23/Assumptions!C36</f>
        <v>#DIV/0!</v>
      </c>
      <c r="D26" s="57" t="e">
        <f aca="false">D23/Assumptions!C36</f>
        <v>#DIV/0!</v>
      </c>
      <c r="E26" s="57" t="e">
        <f aca="false">E23/Assumptions!C36</f>
        <v>#DIV/0!</v>
      </c>
      <c r="F26" s="57" t="e">
        <f aca="false">F23/Assumptions!C36</f>
        <v>#DIV/0!</v>
      </c>
      <c r="G26" s="57" t="e">
        <f aca="false">G23/Assumptions!C36</f>
        <v>#DIV/0!</v>
      </c>
    </row>
    <row r="28" customFormat="false" ht="14.25" hidden="false" customHeight="false" outlineLevel="0" collapsed="false">
      <c r="A28" s="6" t="s">
        <v>146</v>
      </c>
      <c r="B28" s="6"/>
      <c r="C28" s="6"/>
      <c r="D28" s="6"/>
      <c r="E28" s="6"/>
      <c r="F28" s="6"/>
      <c r="G28" s="6"/>
      <c r="H28" s="6"/>
    </row>
    <row r="29" customFormat="false" ht="14.25" hidden="false" customHeight="false" outlineLevel="0" collapsed="false">
      <c r="A29" s="7"/>
      <c r="B29" s="8" t="s">
        <v>33</v>
      </c>
      <c r="C29" s="48" t="n">
        <f aca="false">Assumptions!C40</f>
        <v>0</v>
      </c>
    </row>
    <row r="30" customFormat="false" ht="14.25" hidden="false" customHeight="false" outlineLevel="0" collapsed="false">
      <c r="A30" s="7"/>
      <c r="B30" s="8" t="s">
        <v>147</v>
      </c>
      <c r="C30" s="49" t="e">
        <f aca="false">Assumptions!C42/Assumptions!C40</f>
        <v>#DIV/0!</v>
      </c>
    </row>
    <row r="31" customFormat="false" ht="14.25" hidden="false" customHeight="false" outlineLevel="0" collapsed="false">
      <c r="A31" s="7"/>
      <c r="B31" s="8" t="s">
        <v>148</v>
      </c>
      <c r="C31" s="49" t="e">
        <f aca="false">'Before-Tax DCF'!H26</f>
        <v>#DIV/0!</v>
      </c>
    </row>
    <row r="32" customFormat="false" ht="14.25" hidden="false" customHeight="false" outlineLevel="0" collapsed="false">
      <c r="A32" s="7"/>
      <c r="B32" s="8" t="s">
        <v>102</v>
      </c>
      <c r="C32" s="49" t="e">
        <f aca="false">'After-Tax DCF'!H27</f>
        <v>#DIV/0!</v>
      </c>
    </row>
    <row r="33" customFormat="false" ht="14.25" hidden="false" customHeight="false" outlineLevel="0" collapsed="false">
      <c r="A33" s="26"/>
      <c r="B33" s="27" t="s">
        <v>149</v>
      </c>
      <c r="C33" s="58" t="e">
        <f aca="false">C31+C32</f>
        <v>#DIV/0!</v>
      </c>
      <c r="D33" s="59"/>
      <c r="E33" s="59"/>
      <c r="F33" s="59"/>
      <c r="G33" s="59"/>
      <c r="H33" s="59"/>
    </row>
    <row r="35" customFormat="false" ht="14.25" hidden="false" customHeight="false" outlineLevel="0" collapsed="false">
      <c r="A35" s="6" t="s">
        <v>150</v>
      </c>
      <c r="B35" s="6"/>
      <c r="C35" s="6"/>
      <c r="D35" s="6"/>
      <c r="E35" s="6"/>
      <c r="F35" s="6"/>
      <c r="G35" s="6"/>
      <c r="H35" s="6"/>
    </row>
    <row r="36" customFormat="false" ht="14.25" hidden="false" customHeight="false" outlineLevel="0" collapsed="false">
      <c r="A36" s="7"/>
      <c r="B36" s="8" t="s">
        <v>151</v>
      </c>
      <c r="C36" s="60" t="n">
        <f aca="false">Assumptions!C52</f>
        <v>0</v>
      </c>
    </row>
    <row r="37" customFormat="false" ht="14.25" hidden="false" customHeight="false" outlineLevel="0" collapsed="false">
      <c r="A37" s="7"/>
      <c r="B37" s="8" t="s">
        <v>152</v>
      </c>
      <c r="C37" s="60" t="n">
        <f aca="false">Assumptions!C53</f>
        <v>0</v>
      </c>
    </row>
    <row r="38" customFormat="false" ht="14.25" hidden="false" customHeight="false" outlineLevel="0" collapsed="false">
      <c r="A38" s="7"/>
      <c r="B38" s="8" t="s">
        <v>153</v>
      </c>
      <c r="C38" s="61" t="n">
        <f aca="false">Assumptions!C45</f>
        <v>0</v>
      </c>
    </row>
    <row r="39" customFormat="false" ht="14.25" hidden="false" customHeight="false" outlineLevel="0" collapsed="false">
      <c r="A39" s="7"/>
      <c r="B39" s="8" t="s">
        <v>38</v>
      </c>
      <c r="C39" s="61" t="n">
        <f aca="false">Assumptions!C46</f>
        <v>0</v>
      </c>
    </row>
    <row r="40" customFormat="false" ht="14.25" hidden="false" customHeight="false" outlineLevel="0" collapsed="false">
      <c r="A40" s="7"/>
      <c r="B40" s="8" t="s">
        <v>39</v>
      </c>
      <c r="C40" s="61" t="n">
        <f aca="false">Assumptions!C47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2026-01-30T02:52:41Z</dcterms:created>
  <dc:creator>Michael Hironimus</dc:creator>
  <dc:description/>
  <dc:language>en-US</dc:language>
  <cp:lastModifiedBy/>
  <dcterms:modified xsi:type="dcterms:W3CDTF">2026-02-01T17:42:02Z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