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pqv79_durham_ac_uk/Documents/"/>
    </mc:Choice>
  </mc:AlternateContent>
  <xr:revisionPtr revIDLastSave="11" documentId="8_{E2371D36-7B37-4E82-889A-A619EDAF5570}" xr6:coauthVersionLast="47" xr6:coauthVersionMax="47" xr10:uidLastSave="{19FFD349-8F83-41FE-BCA7-70CF7C26FA2D}"/>
  <bookViews>
    <workbookView xWindow="28680" yWindow="-5580" windowWidth="29040" windowHeight="15840" xr2:uid="{7D53AB10-3AA4-4229-B2B1-8EFF5928C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5" i="1"/>
  <c r="S3" i="1"/>
  <c r="S4" i="1"/>
  <c r="S5" i="1"/>
  <c r="S6" i="1"/>
  <c r="S2" i="1"/>
  <c r="R3" i="1"/>
  <c r="R4" i="1"/>
  <c r="R5" i="1"/>
  <c r="R6" i="1"/>
  <c r="R2" i="1"/>
  <c r="Q3" i="1"/>
  <c r="Q2" i="1"/>
  <c r="P2" i="1"/>
  <c r="Q4" i="1"/>
  <c r="Q5" i="1"/>
  <c r="Q6" i="1"/>
  <c r="O6" i="1"/>
  <c r="P3" i="1"/>
  <c r="P4" i="1"/>
  <c r="P5" i="1"/>
  <c r="P6" i="1"/>
  <c r="M2" i="1" a="1"/>
  <c r="M2" i="1" s="1"/>
  <c r="H3" i="1"/>
  <c r="N3" i="1" s="1"/>
  <c r="I3" i="1"/>
  <c r="O3" i="1" s="1"/>
  <c r="H4" i="1"/>
  <c r="N4" i="1" s="1"/>
  <c r="I4" i="1"/>
  <c r="O4" i="1" s="1"/>
  <c r="H5" i="1"/>
  <c r="N5" i="1" s="1"/>
  <c r="I5" i="1"/>
  <c r="O5" i="1" s="1"/>
  <c r="H6" i="1"/>
  <c r="N6" i="1" s="1"/>
  <c r="I6" i="1"/>
  <c r="O2" i="1"/>
  <c r="N2" i="1"/>
  <c r="D3" i="1"/>
  <c r="G3" i="1" s="1"/>
  <c r="J3" i="1" s="1"/>
  <c r="L3" i="1" s="1"/>
  <c r="D4" i="1"/>
  <c r="G4" i="1" s="1"/>
  <c r="J4" i="1" s="1"/>
  <c r="L4" i="1" s="1"/>
  <c r="D5" i="1"/>
  <c r="J5" i="1" s="1"/>
  <c r="L5" i="1" s="1"/>
  <c r="D6" i="1"/>
  <c r="G6" i="1" s="1"/>
  <c r="J6" i="1" s="1"/>
  <c r="L6" i="1" s="1"/>
  <c r="D2" i="1"/>
  <c r="G2" i="1" s="1"/>
  <c r="J2" i="1" s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<sst xmlns="http://schemas.openxmlformats.org/spreadsheetml/2006/main" count="35" uniqueCount="28">
  <si>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Tiout Mb</t>
  </si>
  <si>
    <t>lower Igoudine</t>
  </si>
  <si>
    <t>upper LdV</t>
  </si>
  <si>
    <t>middle LdV</t>
  </si>
  <si>
    <t>lower LdV</t>
  </si>
  <si>
    <t>LITH</t>
  </si>
  <si>
    <t>CYCLE lower (M79)</t>
  </si>
  <si>
    <t>CYCLE upper (M79)</t>
  </si>
  <si>
    <t>#cycles</t>
  </si>
  <si>
    <t>SE = 96.5 kyr  (Lantink22) - to be consistent with S24</t>
  </si>
  <si>
    <t>Thicknesses (m, model Eichenseer)</t>
  </si>
  <si>
    <t>Duration in Myr</t>
  </si>
  <si>
    <t>Average sed rate (m/Myr) - mean value for Normal distribution</t>
  </si>
  <si>
    <t>Sources uncertainty</t>
  </si>
  <si>
    <t>duration of SE, 4 kyr 2 sigma</t>
  </si>
  <si>
    <t>number of cycles = 1 arbitrary?</t>
  </si>
  <si>
    <t>#cycles-min</t>
  </si>
  <si>
    <t>#cycles-max</t>
  </si>
  <si>
    <t>SE = 92.5 kyr  (min)</t>
  </si>
  <si>
    <t>SE = 100.5 kyr  (max)</t>
  </si>
  <si>
    <t>max sed rate (cycle less + 92.5 kyr duration)</t>
  </si>
  <si>
    <t>min (cycle more + 100.5 kyr SE duration)</t>
  </si>
  <si>
    <t>ln()</t>
  </si>
  <si>
    <t>sigma</t>
  </si>
  <si>
    <t>2_sigma</t>
  </si>
  <si>
    <t>average_minus_max</t>
  </si>
  <si>
    <t>average_minus_min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</si>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</sst>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DC95-5A56-43B4-A8A9-0F0F866C5B95}">
  <dimension ref="A1:V17"/>
  <sheetViews>
    <sheetView tabSelected="1" topLeftCell="G1" workbookViewId="0">
      <selection activeCell="L23" sqref="L23"/>
    </sheetView>
  </sheetViews>
  <sheetFormatPr defaultRowHeight="15" x14ac:dyDescent="0.25"/>
  <cols>
    <col min="1" max="1" width="21" customWidth="1"/>
    <col min="2" max="2" width="24.140625" customWidth="1"/>
    <col min="3" max="3" width="21.5703125" customWidth="1"/>
    <col min="4" max="4" width="13.42578125" customWidth="1"/>
    <col min="5" max="5" width="14.85546875" customWidth="1"/>
    <col min="6" max="6" width="13.140625" customWidth="1"/>
    <col min="7" max="7" width="52" customWidth="1"/>
    <col min="8" max="9" width="17.28515625" bestFit="1" customWidth="1"/>
    <col min="10" max="10" width="40.42578125" customWidth="1"/>
    <col min="11" max="11" width="30.7109375" bestFit="1" customWidth="1"/>
    <col min="12" max="12" width="55" bestFit="1" customWidth="1"/>
    <col min="13" max="13" width="55" customWidth="1"/>
    <col min="14" max="14" width="30.42578125" bestFit="1" customWidth="1"/>
    <col min="15" max="15" width="30.42578125" customWidth="1"/>
    <col min="16" max="16" width="26.7109375" bestFit="1" customWidth="1"/>
    <col min="17" max="17" width="20.140625" customWidth="1"/>
  </cols>
  <sheetData>
    <row r="1" spans="1:22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16</v>
      </c>
      <c r="F1" s="1" t="s">
        <v>17</v>
      </c>
      <c r="G1" s="1" t="s">
        <v>9</v>
      </c>
      <c r="H1" s="1" t="s">
        <v>18</v>
      </c>
      <c r="I1" s="1" t="s">
        <v>19</v>
      </c>
      <c r="J1" s="1" t="s">
        <v>11</v>
      </c>
      <c r="K1" s="1" t="s">
        <v>10</v>
      </c>
      <c r="L1" s="1" t="s">
        <v>12</v>
      </c>
      <c r="M1" s="1" t="s">
        <v>22</v>
      </c>
      <c r="N1" s="1" t="s">
        <v>20</v>
      </c>
      <c r="O1" s="1" t="s">
        <v>21</v>
      </c>
      <c r="P1" s="1" t="s">
        <v>25</v>
      </c>
      <c r="Q1" s="1" t="s">
        <v>26</v>
      </c>
      <c r="R1" s="1" t="s">
        <v>24</v>
      </c>
      <c r="S1" s="1" t="s">
        <v>23</v>
      </c>
      <c r="T1" s="1" t="s">
        <v>13</v>
      </c>
    </row>
    <row r="2" spans="1:22" x14ac:dyDescent="0.25">
      <c r="A2" t="s">
        <v>0</v>
      </c>
      <c r="B2">
        <v>47.5</v>
      </c>
      <c r="C2">
        <v>51.5</v>
      </c>
      <c r="D2">
        <f>C2-C3</f>
        <v>4</v>
      </c>
      <c r="E2">
        <v>3</v>
      </c>
      <c r="F2">
        <v>5</v>
      </c>
      <c r="G2">
        <f>D2*96.5</f>
        <v>386</v>
      </c>
      <c r="H2">
        <f>E2*92.5</f>
        <v>277.5</v>
      </c>
      <c r="I2">
        <f>F2*100.5</f>
        <v>502.5</v>
      </c>
      <c r="J2">
        <f>G2/1000</f>
        <v>0.38600000000000001</v>
      </c>
      <c r="K2">
        <v>143</v>
      </c>
      <c r="L2" s="2">
        <f>K2/J2</f>
        <v>370.46632124352328</v>
      </c>
      <c r="M2" s="2" cm="1">
        <f t="array" ref="M2:M6">LN(L2:L6)</f>
        <v>5.9147625397772137</v>
      </c>
      <c r="N2">
        <f>K2/(H2/1000)</f>
        <v>515.31531531531527</v>
      </c>
      <c r="O2">
        <f>K2/(I2/1000)</f>
        <v>284.57711442786075</v>
      </c>
      <c r="P2">
        <f>$L2-N2</f>
        <v>-144.84899407179199</v>
      </c>
      <c r="Q2">
        <f>L2-O2</f>
        <v>85.889206815662533</v>
      </c>
      <c r="R2">
        <f>AVERAGE(ABS(P2),Q2)</f>
        <v>115.36910044372726</v>
      </c>
      <c r="S2">
        <f>R2/2</f>
        <v>57.684550221863631</v>
      </c>
      <c r="T2" t="s">
        <v>14</v>
      </c>
    </row>
    <row r="3" spans="1:22" x14ac:dyDescent="0.25">
      <c r="A3" t="s">
        <v>1</v>
      </c>
      <c r="B3">
        <v>39.5</v>
      </c>
      <c r="C3">
        <v>47.5</v>
      </c>
      <c r="D3">
        <f t="shared" ref="D3:D6" si="0">C3-C4</f>
        <v>8</v>
      </c>
      <c r="E3">
        <v>7</v>
      </c>
      <c r="F3">
        <v>9</v>
      </c>
      <c r="G3">
        <f t="shared" ref="G3:G6" si="1">D3*96.5</f>
        <v>772</v>
      </c>
      <c r="H3">
        <f t="shared" ref="H3:H6" si="2">E3*92.5</f>
        <v>647.5</v>
      </c>
      <c r="I3">
        <f t="shared" ref="I3:I6" si="3">F3*100.5</f>
        <v>904.5</v>
      </c>
      <c r="J3">
        <f t="shared" ref="J3:J6" si="4">G3/1000</f>
        <v>0.77200000000000002</v>
      </c>
      <c r="K3">
        <v>201</v>
      </c>
      <c r="L3" s="2">
        <f t="shared" ref="L3:L6" si="5">K3/J3</f>
        <v>260.36269430051811</v>
      </c>
      <c r="M3" s="2">
        <v>5.5620756370164361</v>
      </c>
      <c r="N3">
        <f t="shared" ref="N3:N6" si="6">K3/(H3/1000)</f>
        <v>310.42471042471044</v>
      </c>
      <c r="O3">
        <f t="shared" ref="O3:O6" si="7">K3/(I3/1000)</f>
        <v>222.22222222222223</v>
      </c>
      <c r="P3">
        <f t="shared" ref="P3:P6" si="8">$L3-N3</f>
        <v>-50.062016124192326</v>
      </c>
      <c r="Q3">
        <f>L3-O3</f>
        <v>38.140472078295886</v>
      </c>
      <c r="R3">
        <f t="shared" ref="R3:R6" si="9">AVERAGE(ABS(P3),Q3)</f>
        <v>44.101244101244106</v>
      </c>
      <c r="S3">
        <f t="shared" ref="S3:S6" si="10">R3/2</f>
        <v>22.050622050622053</v>
      </c>
      <c r="T3" t="s">
        <v>15</v>
      </c>
    </row>
    <row r="4" spans="1:22" x14ac:dyDescent="0.25">
      <c r="A4" t="s">
        <v>2</v>
      </c>
      <c r="B4">
        <v>27.5</v>
      </c>
      <c r="C4">
        <v>39.5</v>
      </c>
      <c r="D4">
        <f t="shared" si="0"/>
        <v>12</v>
      </c>
      <c r="E4">
        <v>11</v>
      </c>
      <c r="F4">
        <v>13</v>
      </c>
      <c r="G4">
        <f t="shared" si="1"/>
        <v>1158</v>
      </c>
      <c r="H4">
        <f t="shared" si="2"/>
        <v>1017.5</v>
      </c>
      <c r="I4">
        <f t="shared" si="3"/>
        <v>1306.5</v>
      </c>
      <c r="J4">
        <f t="shared" si="4"/>
        <v>1.1579999999999999</v>
      </c>
      <c r="K4">
        <v>254</v>
      </c>
      <c r="L4" s="2">
        <f t="shared" si="5"/>
        <v>219.34369602763385</v>
      </c>
      <c r="M4" s="2">
        <v>5.3906398878677333</v>
      </c>
      <c r="N4">
        <f t="shared" si="6"/>
        <v>249.63144963144961</v>
      </c>
      <c r="O4">
        <f t="shared" si="7"/>
        <v>194.41255262150784</v>
      </c>
      <c r="P4">
        <f t="shared" si="8"/>
        <v>-30.287753603815759</v>
      </c>
      <c r="Q4">
        <f t="shared" ref="Q4:Q6" si="11">L4-O4</f>
        <v>24.931143406126012</v>
      </c>
      <c r="R4">
        <f t="shared" si="9"/>
        <v>27.609448504970885</v>
      </c>
      <c r="S4">
        <f t="shared" si="10"/>
        <v>13.804724252485443</v>
      </c>
      <c r="T4" t="s">
        <v>27</v>
      </c>
    </row>
    <row r="5" spans="1:22" x14ac:dyDescent="0.25">
      <c r="A5" t="s">
        <v>3</v>
      </c>
      <c r="B5">
        <v>18</v>
      </c>
      <c r="C5">
        <v>27.5</v>
      </c>
      <c r="D5">
        <f t="shared" si="0"/>
        <v>9.5</v>
      </c>
      <c r="E5">
        <v>8.5</v>
      </c>
      <c r="F5">
        <v>10.5</v>
      </c>
      <c r="G5">
        <f>D5*96.5</f>
        <v>916.75</v>
      </c>
      <c r="H5">
        <f t="shared" si="2"/>
        <v>786.25</v>
      </c>
      <c r="I5">
        <f t="shared" si="3"/>
        <v>1055.25</v>
      </c>
      <c r="J5">
        <f t="shared" si="4"/>
        <v>0.91674999999999995</v>
      </c>
      <c r="K5">
        <v>268</v>
      </c>
      <c r="L5" s="2">
        <f t="shared" si="5"/>
        <v>292.33706026724843</v>
      </c>
      <c r="M5" s="2">
        <v>5.6779074525415583</v>
      </c>
      <c r="N5">
        <f t="shared" si="6"/>
        <v>340.85850556438794</v>
      </c>
      <c r="O5">
        <f t="shared" si="7"/>
        <v>253.96825396825398</v>
      </c>
      <c r="P5">
        <f t="shared" si="8"/>
        <v>-48.521445297139508</v>
      </c>
      <c r="Q5">
        <f t="shared" si="11"/>
        <v>38.368806298994457</v>
      </c>
      <c r="R5">
        <f t="shared" si="9"/>
        <v>43.445125798066982</v>
      </c>
      <c r="S5">
        <f t="shared" si="10"/>
        <v>21.722562899033491</v>
      </c>
      <c r="T5" t="s">
        <v>27</v>
      </c>
    </row>
    <row r="6" spans="1:22" x14ac:dyDescent="0.25">
      <c r="A6" t="s">
        <v>4</v>
      </c>
      <c r="B6">
        <v>3.5</v>
      </c>
      <c r="C6">
        <v>18</v>
      </c>
      <c r="D6">
        <f t="shared" si="0"/>
        <v>18</v>
      </c>
      <c r="E6">
        <v>17</v>
      </c>
      <c r="F6">
        <v>19</v>
      </c>
      <c r="G6">
        <f t="shared" si="1"/>
        <v>1737</v>
      </c>
      <c r="H6">
        <f t="shared" si="2"/>
        <v>1572.5</v>
      </c>
      <c r="I6">
        <f t="shared" si="3"/>
        <v>1909.5</v>
      </c>
      <c r="J6">
        <f t="shared" si="4"/>
        <v>1.7370000000000001</v>
      </c>
      <c r="K6">
        <v>428</v>
      </c>
      <c r="L6" s="2">
        <f t="shared" si="5"/>
        <v>246.40184225676452</v>
      </c>
      <c r="M6" s="2">
        <v>5.5069637083228287</v>
      </c>
      <c r="N6">
        <f t="shared" si="6"/>
        <v>272.1780604133545</v>
      </c>
      <c r="O6">
        <f t="shared" si="7"/>
        <v>224.14244566640483</v>
      </c>
      <c r="P6">
        <f t="shared" si="8"/>
        <v>-25.776218156589977</v>
      </c>
      <c r="Q6">
        <f t="shared" si="11"/>
        <v>22.2593965903597</v>
      </c>
      <c r="R6">
        <f t="shared" si="9"/>
        <v>24.017807373474838</v>
      </c>
      <c r="S6">
        <f t="shared" si="10"/>
        <v>12.008903686737419</v>
      </c>
      <c r="T6" t="s">
        <v>27</v>
      </c>
      <c r="V6" s="3"/>
    </row>
    <row r="7" spans="1:22" x14ac:dyDescent="0.25">
      <c r="V7" s="4"/>
    </row>
    <row r="8" spans="1:22" x14ac:dyDescent="0.25">
      <c r="V8" s="4"/>
    </row>
    <row r="9" spans="1:22" x14ac:dyDescent="0.25">
      <c r="V9" s="4"/>
    </row>
    <row r="10" spans="1:22" x14ac:dyDescent="0.25">
      <c r="V10" s="4"/>
    </row>
    <row r="11" spans="1:22" x14ac:dyDescent="0.25">
      <c r="V11" s="4"/>
    </row>
    <row r="13" spans="1:22" x14ac:dyDescent="0.25">
      <c r="K13" t="s">
        <v>0</v>
      </c>
      <c r="L13">
        <v>370.46632124352328</v>
      </c>
    </row>
    <row r="14" spans="1:22" x14ac:dyDescent="0.25">
      <c r="K14" t="s">
        <v>1</v>
      </c>
      <c r="L14">
        <v>260.36269430051811</v>
      </c>
    </row>
    <row r="15" spans="1:22" x14ac:dyDescent="0.25">
      <c r="K15" t="s">
        <v>2</v>
      </c>
      <c r="L15">
        <v>219.34369602763385</v>
      </c>
    </row>
    <row r="16" spans="1:22" x14ac:dyDescent="0.25">
      <c r="K16" t="s">
        <v>3</v>
      </c>
      <c r="L16">
        <v>292.33706026724843</v>
      </c>
    </row>
    <row r="17" spans="11:12" x14ac:dyDescent="0.25">
      <c r="K17" t="s">
        <v>4</v>
      </c>
      <c r="L17">
        <v>246.40184225676452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EICHENSEER, KILIAN</cp:lastModifiedBy>
  <dcterms:created xsi:type="dcterms:W3CDTF">2024-12-17T15:04:32Z</dcterms:created>
  <dcterms:modified xsi:type="dcterms:W3CDTF">2025-01-31T11:44:33Z</dcterms:modified>
</cp:coreProperties>
</file>