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総合評価" sheetId="1" r:id="rId4"/>
    <sheet state="visible" name="詳細項目" sheetId="2" r:id="rId5"/>
    <sheet state="visible" name="誤答リスト" sheetId="3" r:id="rId6"/>
    <sheet state="visible" name="注釈" sheetId="4" r:id="rId7"/>
    <sheet state="visible" name="コラム" sheetId="5" r:id="rId8"/>
    <sheet state="visible" name="模範解答" sheetId="6" r:id="rId9"/>
  </sheets>
  <definedNames/>
  <calcPr/>
</workbook>
</file>

<file path=xl/sharedStrings.xml><?xml version="1.0" encoding="utf-8"?>
<sst xmlns="http://schemas.openxmlformats.org/spreadsheetml/2006/main" count="522" uniqueCount="217">
  <si>
    <t>総合</t>
  </si>
  <si>
    <t>配点</t>
  </si>
  <si>
    <t>正答数</t>
  </si>
  <si>
    <t>正答率</t>
  </si>
  <si>
    <t>スコア</t>
  </si>
  <si>
    <t>評価</t>
  </si>
  <si>
    <t>コメント</t>
  </si>
  <si>
    <t>模擬案件お疲れ様でした！！全体的にとても良く出来ておられましたと思います。気になった点におきましては下記に記載させて頂きました。これからの開発におきまして必要なものばかりですので、一つ一つ確実に設定出来る様になると意図とする実装が可能になってこられると思います。これからも頑張って下さい！！</t>
  </si>
  <si>
    <t>パーツ別</t>
  </si>
  <si>
    <t>画面要件</t>
  </si>
  <si>
    <t>全ての画面が作成出来ているのを確認する事が出来ました！！とても素晴らしい！！</t>
  </si>
  <si>
    <t>UI要件</t>
  </si>
  <si>
    <t>退勤を押下した後の画面が（ヘッダーの部分）参考デザインとは異なっておられました。詳細画面の時間の入力フォームがとても小さく感じました。また設定にチャレンジしてみて下さい！</t>
  </si>
  <si>
    <t>登録認証機能（一般ユーザー）</t>
  </si>
  <si>
    <t>認証の際のメール形式に対するバリデーションがlaravel搭載のものではなく、HTMLにあるものになっておられました。またメール認証の設定でdocker-compose.ymlの"mailhog"が"mail"となっておりメール認証の実装が出来ておられませんでした。それとMAIL_FROM_ADDRESS=info@time&amp;attendance.comは"＆"が入っているため無効なメールアドレスと認識されてしまいます。"＆"はないもので設定してみて下さい。メール形式のバリデーションもメール認証におきまして頻度の高い設定と思われます。実装出来る様にチャレンジしてみて下さい！</t>
  </si>
  <si>
    <t>ログイン認証機能（一般ユーザー）</t>
  </si>
  <si>
    <t>会員登録画面同様にメール形式に対するバリデーションがlaravel搭載のものではなく、HTMLにあるものになっておられました。一応今回の機能要件では、パスワードの相違時も「ログインに失敗しました」ではなく「ログイン情報が登録されていません」となります。設定の変更にチャレンジしてみて下さい！</t>
  </si>
  <si>
    <t>ログアウト機能　（一般ユーザー）</t>
  </si>
  <si>
    <t>とても良く出来ておられました！！</t>
  </si>
  <si>
    <t>ログイン認証機能　（管理者）</t>
  </si>
  <si>
    <t>会員登録画面・ログイン（一般）同様にメール形式に対するバリデーションがlaravel搭載のものではなく、HTMLにあるものになっておられました。一応今回の機能要件では、パスワードの相違時も「ログインに失敗しました」ではなく「ログイン情報が登録されていません」となります。設定の変更にチャレンジしてみて下さい！</t>
  </si>
  <si>
    <t>ログアウト機能　（管理者）</t>
  </si>
  <si>
    <t>勤怠打刻機能</t>
  </si>
  <si>
    <t>勤怠一覧取得機能（一般ユーザー）</t>
  </si>
  <si>
    <t>勤怠詳細取得機能（一般ユーザー）</t>
  </si>
  <si>
    <t>バリデーションの表示が修正ボタンの下に表示され、どの部分のエラー表示なのかがわかりずらく感じました。対象の項目の真下に表示される様に設定してみて下さい！またバリデーションの表示の実装が出来ておられませんでした（READMEのコメントとは別に）。一度チャレンジしてみて下さい！</t>
  </si>
  <si>
    <t>日時勤怠一覧取得機能（管理者）</t>
  </si>
  <si>
    <t>勤怠詳細確認機能（管理者）</t>
  </si>
  <si>
    <t>一般同様にバリデーションの表示が修正ボタンの下に表示され、どの部分のエラー表示なのかがわかりずらく感じました。対象の項目の真下に表示される様に設定してみて下さい！またバリデーションの表示の実装が出来ておられませんでした（READMEのコメントとは別に）。一度チャレンジしてみて下さい！</t>
  </si>
  <si>
    <t>スタッフ一覧取得機能（管理者）</t>
  </si>
  <si>
    <t>月次勤怠一覧取得機能（管理者）</t>
  </si>
  <si>
    <t>修正申請一覧取得機能（管理者）</t>
  </si>
  <si>
    <t>修正申請情報取得機能（管理者）</t>
  </si>
  <si>
    <t>環境構築</t>
  </si>
  <si>
    <t>とても良く出来ておられました！！ER図におきまして「1つの勤怠打刻に対して複数の修正申請が出る可能性がある」からClocksテーブルとCorrectionsテーブルが1対多でもいいかなと思います。またマイグレーションファイルとテーブル仕様書が少し相違が見受けられました。合わせる様にしてみて下さい！</t>
  </si>
  <si>
    <t>コード品質</t>
  </si>
  <si>
    <t>とても良く出来ておられました！！使用していないクラスやファイルをuseで読みこんでおられるものが見受けられました。不要なものは削除する様にしてみて下さい！</t>
  </si>
  <si>
    <t>テスト</t>
  </si>
  <si>
    <t>教科別</t>
  </si>
  <si>
    <t>PHP/Laravel</t>
  </si>
  <si>
    <t>とても良く出来ておられました！！フォームリクエストからのバリデーション表示が出来る事、また出退勤や休憩の時間のバリデーションにおきましても、機能要件通りの設定が出来る様にチャレンジしてみて下さい！</t>
  </si>
  <si>
    <t>HTML/CSS</t>
  </si>
  <si>
    <t>とても良く出来ておられました！！管理者画面のヘッダー部分におきまして「スタッフ一覧」が二段になって表示されておられました。参考デザインの様に一列に表示される様に設定してみて下さい！Figmaを使用して文字の配置や間隔など細かい設定も出来る様にチャレンジしてみて下さい！</t>
  </si>
  <si>
    <t>CLI / DB</t>
  </si>
  <si>
    <t>とても良く出来ておられました！！READMEもとても細かく記述されておりわかりやすかったと思います。これにテーブル仕様書などがあってもER図との関係などが見やすくなるかもしれません。この調子で頑張って下さい！！</t>
  </si>
  <si>
    <t>大項目</t>
  </si>
  <si>
    <t>中項目</t>
  </si>
  <si>
    <t>評価基準</t>
  </si>
  <si>
    <t>評価点</t>
  </si>
  <si>
    <t>可否</t>
  </si>
  <si>
    <t>点数</t>
  </si>
  <si>
    <t>会員登録画面（一般ユーザー）が作成されているか</t>
  </si>
  <si>
    <t>ログイン画面（一般ユーザー）が作成されているか</t>
  </si>
  <si>
    <t>勤怠登録画面（一般ユーザー）が作成されているか</t>
  </si>
  <si>
    <t>勤怠一覧画面（一般ユーザー）が作成されているか</t>
  </si>
  <si>
    <t>勤怠詳細画面（一般ユーザー）が作成されているか</t>
  </si>
  <si>
    <t>申請一覧画面（一般ユーザー）が作成されているか</t>
  </si>
  <si>
    <t>ログイン画面（管理者）が作成されているか</t>
  </si>
  <si>
    <t>勤怠一覧画面（管理者）が作成されているか</t>
  </si>
  <si>
    <t>勤怠詳細画面（管理者）が作成されているか</t>
  </si>
  <si>
    <t>スタッフ一覧画面（管理者）が作成されているか</t>
  </si>
  <si>
    <t>スタッフ別勤怠一覧画面（管理者）が作成されているか</t>
  </si>
  <si>
    <t>申請一覧画面（管理者）（管理者）が作成されているか</t>
  </si>
  <si>
    <t>修正申請承認画面（管理者）が作成されているか</t>
  </si>
  <si>
    <t>会員登録画面（一般ユーザー）のデザインは参考UI通りか</t>
  </si>
  <si>
    <t>会員登録画面（一般ユーザー）のレイアウトはPC (1400-1540px) で崩れが生じないか</t>
  </si>
  <si>
    <t>ログイン画面（一般ユーザー）のデザインは参考UI通りか</t>
  </si>
  <si>
    <t>ログイン画面（一般ユーザー）のレイアウトはPC (1400-1540px) で崩れが生じないか</t>
  </si>
  <si>
    <t>勤怠登録画面（一般ユーザー）のデザインは参考UI通りか</t>
  </si>
  <si>
    <t>勤怠登録画面（一般ユーザー）のレイアウトはPC (1400-1540px) で崩れが生じないか</t>
  </si>
  <si>
    <t>勤怠一覧画面（一般ユーザー）のデザインは参考UI通りか</t>
  </si>
  <si>
    <t>勤怠一覧画面（一般ユーザー）のレイアウトはPC (1400-1540px) で崩れが生じないか</t>
  </si>
  <si>
    <t>勤怠詳細画面（一般ユーザー）のデザインは参考UI通りか</t>
  </si>
  <si>
    <t>勤怠詳細画面（一般ユーザー）のレイアウトはPC (1400-1540px) で崩れが生じないか</t>
  </si>
  <si>
    <t>申請一覧画面（一般ユーザー）のデザインは参考UI通りか</t>
  </si>
  <si>
    <t>申請一覧画面（一般ユーザー）のレイアウトはPC (1400-1540px) で崩れが生じないか</t>
  </si>
  <si>
    <t>ログイン画面（管理者）のデザインは参考UI通りか</t>
  </si>
  <si>
    <t>ログイン画面（管理者）のレイアウトはPC (1400-1540px) で崩れが生じないか</t>
  </si>
  <si>
    <t>勤怠一覧画面（管理者）のデザインは参考UI通りか</t>
  </si>
  <si>
    <t>勤怠一覧画面（管理者）のレイアウトはPC (1400-1540px) で崩れが生じないか</t>
  </si>
  <si>
    <t>勤怠詳細画面（管理者）のデザインは参考UI通りか</t>
  </si>
  <si>
    <t>勤怠詳細画面（管理者）のレイアウトはPC (1400-1540px) で崩れが生じないか</t>
  </si>
  <si>
    <t>スタッフ一覧画面（管理者）のデザインは参考UI通りか</t>
  </si>
  <si>
    <t>スタッフ一覧画面（管理者）のレイアウトはPC (1400-1540px) で崩れが生じないか</t>
  </si>
  <si>
    <t>スタッフ別勤怠一覧画面のデザインは参考UI通りか</t>
  </si>
  <si>
    <t>スタッフ別勤怠一覧画面のレイアウトはPC (1400-1540px) で崩れが生じないか</t>
  </si>
  <si>
    <t>申請一覧画面（管理者）のデザインは参考UI通りか</t>
  </si>
  <si>
    <t>申請一覧画面（管理者）のレイアウトはPC (1400-1540px) で崩れが生じないか</t>
  </si>
  <si>
    <t>修正申請承認画面（管理者）のデザインは参考UI通りか</t>
  </si>
  <si>
    <t>修正申請承認画面（管理者）のレイアウトはPC (1400-1540px) で崩れが生じないか</t>
  </si>
  <si>
    <t>Fortifyを使用し会員登録機能の実装ができているか</t>
  </si>
  <si>
    <t>ログイン画面から会員登録画面及び会員登録画面からログイン画面に遷移する動線が作成されているか</t>
  </si>
  <si>
    <t>会員登録画面にてバリデーションが正しく行われているか
1. メールアドレス：入力必須、メール形式
2. パスワード：入力必須、8文字以上
3. 確認用パスワード：入力必須、8文字以上、重複のみ可</t>
  </si>
  <si>
    <t>mailhogかmailtrapを用いてメールを用いた認証機能ができているか（応用）</t>
  </si>
  <si>
    <t>会員登録画面にてエラーメッセージの内容が正しいものになっているか
1. 未入力の場合
    1. `お名前を入力してください`
    2. `メールアドレスを入力してください`
    3. `パスワードを入力してください`
2. パスワードの入力規則違反の場合
    1. `パスワードは8文字以上で入力してください`
3. 確認用パスワードの入力規則違反の場合
    1. `パスワードと一致しません`</t>
  </si>
  <si>
    <t>Fortifyを使用しログイン認証機能の実装ができているか</t>
  </si>
  <si>
    <t>ログイン画面にてバリデーション内容が正しく行われているか
メールアドレス：入力必須
パスワード：入力必須</t>
  </si>
  <si>
    <t>ログイン画面にてエラーメッセージの内容が正しいものになっているか
1. 未入力の場合
    1. `メールアドレスを入力してください`
    2. `パスワードを入力してください`
2. 入力情報が誤っている場合
    1. `ログイン情報が登録されていません。`</t>
  </si>
  <si>
    <t>Fortifyを使用しログアウト機能の実装ができているか</t>
  </si>
  <si>
    <t>ヘッダーのボタンから正常にログアウトを行えるか</t>
  </si>
  <si>
    <t>現在の日時情報がUIと同じ形式で出力されているか</t>
  </si>
  <si>
    <t>勤怠のステータスが要件通りに表示されているか
勤務外，出勤中，休憩中，退勤済</t>
  </si>
  <si>
    <r>
      <rPr>
        <rFont val="Calibri"/>
        <color theme="1"/>
        <sz val="9.0"/>
      </rPr>
      <t>出勤ボタンのステータスは要件通りになっているか
1. 勤務外のステータスを持つときに「出勤」というボタンが表示されている
2. 「出勤」は1日に1回だけ押下できる
3. 「出勤」を押下した時に，画面が「出勤中」ステータスのものに変更になる
4. 出勤時刻が管理画面から</t>
    </r>
    <r>
      <rPr>
        <rFont val="Calibri"/>
        <b/>
        <color theme="1"/>
        <sz val="9.0"/>
      </rPr>
      <t>正確</t>
    </r>
    <r>
      <rPr>
        <rFont val="Calibri"/>
        <color theme="1"/>
        <sz val="9.0"/>
      </rPr>
      <t>に確認できる</t>
    </r>
  </si>
  <si>
    <r>
      <rPr>
        <rFont val="Calibri"/>
        <color theme="1"/>
        <sz val="9.0"/>
      </rPr>
      <t>休憩ボタンのステータスは要件通りになっているか
1. 「出勤中」のステータスを持つときに「休憩」というボタンが表示されている
2. 「休憩」ボタンは1日に何回でも押下できる
3. 「休憩」ボタンを押下した時に，画面が「休憩中」ステータスのものに変更になる
4. 「休憩中」のステータスを持つときに「休憩戻」というボタンが表示されている
5. 「休憩戻」ボタンは1日に何回でも押下できる
6. 「休憩戻」ボタンを押下した時に，画面が「出勤中」ステータスのものに変更になる
7. 休憩に関する時刻が管理画面で</t>
    </r>
    <r>
      <rPr>
        <rFont val="Calibri"/>
        <b/>
        <color theme="1"/>
        <sz val="9.0"/>
      </rPr>
      <t>正確</t>
    </r>
    <r>
      <rPr>
        <rFont val="Calibri"/>
        <color theme="1"/>
        <sz val="9.0"/>
      </rPr>
      <t>に確認できる</t>
    </r>
  </si>
  <si>
    <t>退勤ボタンのステータスは要件通りになっているか
1. 「出勤中」のステータスを持つときに「退勤」というボタンが表示されている
2. 「休憩」ボタンは1日に1回でも押下できる
3. 「退勤」ボタンを押下した時に，「お疲れ様でした。」とメッセージが表示される
4. 「退勤」ボタンを押下した時に，「退勤済」というステータスに変更される
5. 退勤時刻が管理画面から確認できる</t>
  </si>
  <si>
    <t>勤怠情報取得機能は要件通りになっているか
1. 自分が行った勤怠情報が全て表示されている
2. カラムがUIと同じ構成になっている（勤怠情報がないフィールドは空白になっている）</t>
  </si>
  <si>
    <t>月情報取得機能は要件通りになっているか
1. 遷移した際に現在の月が表示される
2. 「前月」を押下した時に，表示月の前月の情報が表示される
3. 「翌月」を押下した時に，表示月の翌月の情報が表示される</t>
  </si>
  <si>
    <t>「詳細」を押下すると，その日の勤怠詳細画面に遷移するか</t>
  </si>
  <si>
    <t>勤怠詳細取得画面の各項目は要件通りになっているか
1. 「名前」が，自分の氏名になっている
2. 「日付」が，動線上で自分が選択した日時と一致している
3. 「出勤・退勤」「休憩」にて記されている時間が，自分の打刻と一致している</t>
  </si>
  <si>
    <t>「出勤・退勤」「休憩」「備考」の4つの項目において，修正したい内容を記載できるフィールドになっているか</t>
  </si>
  <si>
    <t>formrequestを使用し勤怠修正機能のバリデーションが実装できているか
1. 出勤時間が退勤時間より後になっている場合，および退勤時間が出勤時間より後になっている場合に以下のメッセージを表示
　・出勤時間もしくは退勤時間が不適切な値です
2. 休憩開始時間及び休憩終了時間が，出勤時間及び退勤時間を超えている際に，以下のメッセージを表示
　・休憩時間が勤務時間外です
3. 備考欄が未入力になっている際に，以下のメッセージを表示
　・備考を記入してください</t>
  </si>
  <si>
    <t>修正申請機能は要件取りになっているか
1.「修正」ボタンを押下すると，修正申請が実行される
2. 修正申請が実行されると，その勤怠情報は以下のように扱われる
3. 管理者ユーザーの「修正申請承認画面」に表示される
4. 一般ユーザーの「申請一覧画面」の"承認待ち"内に表示される</t>
  </si>
  <si>
    <t>勤怠情報取得機能は要件通りになっている
1. その日になされた全ユーザーの勤怠情報が確認できる
2. 勤怠情報が正確な値になっている
3. リストのカラムがUIと一致している（まだされていない勤怠のフィールドは空白になっている）</t>
  </si>
  <si>
    <t>日時変更機能は要件通りになっているか
1. 遷移した際に現在の日付が表示される
2. 「前日」を押下した時に，前の日の勤怠情報が表示される
2. 「翌日」を押下した時に，次の日の勤怠情報が表示される</t>
  </si>
  <si>
    <t>勤怠詳細表示機能は要件通りになっているか
各勤怠の「詳細」を押下した際に，勤怠詳細画面に遷移する</t>
  </si>
  <si>
    <t>勤怠情報取得機能は要件通りになっているか
1. 詳細画面の内容が，動線上で自分が選択した情報と一致している
2. 詳細画面の内容が，正しく実際の勤怠内容が反映されている</t>
  </si>
  <si>
    <t>項目編集機能は要件通りになっているか
「出勤・退勤」「休憩」「備考」の4つの項目において，修正したい内容を記載できるフィールドになっている</t>
  </si>
  <si>
    <t>勤怠修正機能のバリデーションが実装できているか
1. 出勤時間が退勤時間より後になっている場合，および退勤時間が出勤時間より後になっている場合に以下のメッセージを表示
　・出勤時間もしくは退勤時間が不適切な値です。
2. 休憩開始時間及び休憩終了時間が，出勤時間及び退勤時間を超えている際に，以下のメッセージを表示
　・休憩時間が勤務時間外です。
3. 備考欄が未入力になっている際に，以下のメッセージを表示
　・備考を記入してください。</t>
  </si>
  <si>
    <r>
      <rPr>
        <rFont val="Arial"/>
        <color theme="1"/>
        <sz val="9.0"/>
      </rPr>
      <t>勤怠修正機能は要件通りになっているか
1. 「修正」ボタンを押下すると，管理者として直接</t>
    </r>
    <r>
      <rPr>
        <rFont val="Arial"/>
        <b/>
        <color theme="1"/>
        <sz val="9.0"/>
      </rPr>
      <t>修正</t>
    </r>
    <r>
      <rPr>
        <rFont val="Arial"/>
        <color theme="1"/>
        <sz val="9.0"/>
      </rPr>
      <t>が実行される
2. 修正された内容は一般ユーザーの勤怠情報としても反映されている</t>
    </r>
  </si>
  <si>
    <t>全一般ユーザーの「氏名」「メールアドレス」が正しく表示されているか</t>
  </si>
  <si>
    <t>「詳細」を押下することによって，各ユーザーの月次勤怠一覧に遷移するか</t>
  </si>
  <si>
    <t>勤怠一覧情報取得機能は要件通りになっているか
1. 動線上選択したユーザーの勤怠情報が全て表示されている
2. カラムがUIと同じ構成になっている（勤怠情報がないフィールドは空白になっている）</t>
  </si>
  <si>
    <t>月表示変更機能は要件通りになっているか
1. 遷移した際に現在の月が表示される
2. 「前月」を押下した時に，表示月の前月の情報が表示される
3. 「翌月」を押下した時に，表示月の翌月の情報が表示される</t>
  </si>
  <si>
    <t>「CSV出力」を押下すると，当該ユーザーが選択した月で行った勤怠一覧情報がCSVでダウンロードできるか</t>
  </si>
  <si>
    <t>承認待ち情報取得機能は要件通りになっているか
1. "承認待ち"には全ての一般ユーザーが行った未承認の修正申請が全て表示されている
2. データの項目が見出しと一致している</t>
  </si>
  <si>
    <t>承認済み情報取得機能は要件通りになっているか
1. "承認済み"には，全ての一般ユーザーが行った，これまでの承認済みの修正申請が全て表示されている
2. データの項目が見出しと一致している</t>
  </si>
  <si>
    <t>各項目の「詳細」を押下すると，申請詳細画面に遷移するか</t>
  </si>
  <si>
    <t>申請詳細取得機能は要件通りになっているか
1. 詳細画面の内容が，動線上で自分が選択した情報と一致している
2. 詳細画面の内容が，正しく実際の打刻内容が反映されている</t>
  </si>
  <si>
    <t>申請承認機能は要件通りになっているか
1. 管理者ユーザーの当該勤怠情報が更新され，修正申請の内容と一致する
2. 管理者ユーザーの「修正申請一覧」で，”承認待ち”から”承認済み”に変更されている
3. 一般ユーザーの当該勤怠情報が更新され，修正申請の内容と一致する
3. 一般ユーザーの「修正申請一覧」で，”承認待ち”から”承認済み”に変更されている</t>
  </si>
  <si>
    <t>READEME.mdに必要な情報を記載できているか</t>
  </si>
  <si>
    <t>READEME.md に記載されている環境構築方法で環境構築できるか（マイグレーションまでが対象）</t>
  </si>
  <si>
    <t>マイグレーションファイルとテーブル仕様書が一致しているか</t>
  </si>
  <si>
    <t>マイグレーションファイルは10 個以内になっているか</t>
  </si>
  <si>
    <t>テーブル名はスネークケース、複数形で命名できているか</t>
  </si>
  <si>
    <t>カラム名はスネークケースを使用しているか</t>
  </si>
  <si>
    <t>一般ユーザー情報のシーディングができているか</t>
  </si>
  <si>
    <t>管理者ユーザー情報のシーディングができているか</t>
  </si>
  <si>
    <t>勤怠記録情報のシーディングができているか</t>
  </si>
  <si>
    <t>ER図において、テーブルの表現やカーディナリティが適正に行われているか</t>
  </si>
  <si>
    <t>不要な改行や不適切なインデントが存在しないか</t>
  </si>
  <si>
    <t>見出しタグがh1から順番に階層構造になっているか</t>
  </si>
  <si>
    <t>divタグの乱用、liやtable要素に合わせたタグ当て等ができているか</t>
  </si>
  <si>
    <t>idとclass名が意味のある名前か</t>
  </si>
  <si>
    <t>idとclass名がローマ字など英単語でないものが使われていないか</t>
  </si>
  <si>
    <t>必要のないコメントアウトが残っていないか</t>
  </si>
  <si>
    <t>変数名などに、a,xなどの意味のない命名をしていないか</t>
  </si>
  <si>
    <t>変数名などにローマ字などの英単語ではないもので命名をしてないか</t>
  </si>
  <si>
    <t>モデル名に「アッパーキャメル」を使用できているか</t>
  </si>
  <si>
    <t>コントローラ名に「アッパーキャメル」を使用できているか</t>
  </si>
  <si>
    <t>フォームリクエスト名に「アッパーキャメル」を使用できているか</t>
  </si>
  <si>
    <t>マイグレーションファイル名に「スネークケース」を使用できているか</t>
  </si>
  <si>
    <t>シーディングファイル名に「アッパーキャメル」を使用できているか</t>
  </si>
  <si>
    <t>認証やバリデーションなど、指定した技術以外で実装されていないか</t>
  </si>
  <si>
    <t>DB操作に関するプログラムは、Eloquent ORMでの記述で統一されているか（コントローラーのみ）</t>
  </si>
  <si>
    <t>使用していないクラスやファイルをuseで読み込んでいないか</t>
  </si>
  <si>
    <t>PHPUnitを使用して以下のテストができているか
認証機能（一般ユーザー）</t>
  </si>
  <si>
    <t>PHPUnitを使用して以下のテストができているか
ログイン認証機能機能（一般ユーザー）</t>
  </si>
  <si>
    <t>PHPUnitを使用して以下のテストができているか
ログイン認証機能（管理者）</t>
  </si>
  <si>
    <t>PHPUnitを使用して以下のテストができているか
日時取得機能</t>
  </si>
  <si>
    <t>PHPUnitを使用して以下のテストができているか
ステータス確認機能</t>
  </si>
  <si>
    <t>PHPUnitを使用して以下のテストができているか
出勤機能</t>
  </si>
  <si>
    <t>PHPUnitを使用して以下のテストができているか
休憩機能</t>
  </si>
  <si>
    <t>PHPUnitを使用して以下のテストができているか
退勤機能</t>
  </si>
  <si>
    <t>PHPUnitを使用して以下のテストができているか
勤怠一覧取得機能（一般ユーザー）</t>
  </si>
  <si>
    <t>PHPUnitを使用して以下のテストができているか
勤怠詳細情報取得機能（一般ユーザー）</t>
  </si>
  <si>
    <t>PHPUnitを使用して以下のテストができているか
勤怠詳細情報修正機能（一般ユーザー）</t>
  </si>
  <si>
    <t>PHPUnitを使用して以下のテストができているか
勤怠一覧情報取得機能（管理者）</t>
  </si>
  <si>
    <t>PHPUnitを使用して以下のテストができているか
勤怠詳細情報取得・修正機能（管理者）</t>
  </si>
  <si>
    <t>PHPUnitを使用して以下のテストができているか
ユーザー情報取得機能（管理者）</t>
  </si>
  <si>
    <t>PHPUnitを使用して以下のテストができているか
勤怠情報修正機能（管理者）</t>
  </si>
  <si>
    <t>合計</t>
  </si>
  <si>
    <t>用語</t>
  </si>
  <si>
    <t>注釈</t>
  </si>
  <si>
    <t>入力画面</t>
  </si>
  <si>
    <t>お問い合わせフォームの入力画面を指します。表現の都合上、用語を短縮しています。</t>
  </si>
  <si>
    <t>確認画面</t>
  </si>
  <si>
    <t>お問い合わせフォームの確認画面を指します。表現の都合上、用語を短縮しています。</t>
  </si>
  <si>
    <t>入力データ</t>
  </si>
  <si>
    <t>お問い合わせフォームの入力画面で入力されたデータを指します。表現の都合上、用語を短縮しています。</t>
  </si>
  <si>
    <t>*確認画面</t>
  </si>
  <si>
    <t>採点の都合上、総合評価に記載した*確認画面にはサンクスページも含みます。</t>
  </si>
  <si>
    <t>応用問題</t>
  </si>
  <si>
    <t>応用問題は加点式のため総合配点には含まれませんが、正答した場合は「正答数」に加点されます。</t>
  </si>
  <si>
    <t>Laravel命名規則</t>
  </si>
  <si>
    <t>例</t>
  </si>
  <si>
    <t>テーブル名</t>
  </si>
  <si>
    <t>スネークケース</t>
  </si>
  <si>
    <t>複数</t>
  </si>
  <si>
    <t>users_table</t>
  </si>
  <si>
    <t>モデル名</t>
  </si>
  <si>
    <t>アッパーキャメル</t>
  </si>
  <si>
    <t>単数</t>
  </si>
  <si>
    <t>UserData</t>
  </si>
  <si>
    <t>migration名</t>
  </si>
  <si>
    <t>xxx_crate_users_table</t>
  </si>
  <si>
    <t>seeder名</t>
  </si>
  <si>
    <t>－－－</t>
  </si>
  <si>
    <t>UsersTableSeeder</t>
  </si>
  <si>
    <t>Controllers名</t>
  </si>
  <si>
    <t>UserDataController</t>
  </si>
  <si>
    <t>views名</t>
  </si>
  <si>
    <t>users_add.blade.php</t>
  </si>
  <si>
    <t>クラス名</t>
  </si>
  <si>
    <t>UserDataItemList</t>
  </si>
  <si>
    <t>メソッド名</t>
  </si>
  <si>
    <t>ローワーキャメル</t>
  </si>
  <si>
    <t>userDataitemList</t>
  </si>
  <si>
    <t>変数名</t>
  </si>
  <si>
    <t>$user_data</t>
  </si>
  <si>
    <t>ディレクトリ名</t>
  </si>
  <si>
    <t>ファイル名</t>
  </si>
  <si>
    <t>user_data</t>
  </si>
  <si>
    <t>ルート名</t>
  </si>
  <si>
    <t>created_at</t>
  </si>
  <si>
    <t>フォームリクエスト</t>
  </si>
  <si>
    <t>CreatePostRequest</t>
  </si>
  <si>
    <r>
      <rPr>
        <color rgb="FF1155CC"/>
        <u/>
      </rPr>
      <t>https://github.com/Estra-Coachtech/coachtech-mockcase-2.git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</si>
</sst>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2">
    <font>
      <sz val="10.0"/>
      <color rgb="FF000000"/>
      <name val="Arial"/>
      <scheme val="minor"/>
    </font>
    <font>
      <b/>
      <color rgb="FFFFFFFF"/>
      <name val="Arial"/>
      <scheme val="minor"/>
    </font>
    <font>
      <color theme="1"/>
      <name val="Arial"/>
    </font>
    <font>
      <sz val="11.0"/>
      <color theme="1"/>
      <name val="Arial"/>
    </font>
    <font>
      <sz val="11.0"/>
      <color theme="1"/>
      <name val="Arial"/>
      <scheme val="minor"/>
    </font>
    <font>
      <color theme="1"/>
      <name val="Arial"/>
      <scheme val="minor"/>
    </font>
    <font>
      <sz val="9.0"/>
      <color theme="1"/>
      <name val="Arial"/>
    </font>
    <font>
      <b/>
      <sz val="9.0"/>
      <color rgb="FFFFFFFF"/>
      <name val="Arial"/>
      <scheme val="minor"/>
    </font>
    <font>
      <sz val="9.0"/>
      <color theme="1"/>
      <name val="Arial"/>
      <scheme val="minor"/>
    </font>
    <font>
      <sz val="9.0"/>
      <color theme="1"/>
      <name val="Calibri"/>
    </font>
    <font>
      <sz val="9.0"/>
      <color rgb="FF000000"/>
      <name val="Arial"/>
    </font>
    <font>
      <u/>
      <color rgb="FF0000FF"/>
    </font>
  </fonts>
  <fills count="4">
    <fill>
      <patternFill patternType="none"/>
    </fill>
    <fill>
      <patternFill patternType="lightGray"/>
    </fill>
    <fill>
      <patternFill patternType="solid">
        <fgColor rgb="FF073763"/>
        <bgColor rgb="FF073763"/>
      </patternFill>
    </fill>
    <fill>
      <patternFill patternType="solid">
        <fgColor rgb="FFFFFFFF"/>
        <bgColor rgb="FFFFFFFF"/>
      </patternFill>
    </fill>
  </fills>
  <borders count="8">
    <border/>
    <border>
      <left style="thin">
        <color rgb="FF000000"/>
      </left>
      <top style="thin">
        <color rgb="FF000000"/>
      </top>
    </border>
    <border>
      <right style="thin">
        <color rgb="FF000000"/>
      </right>
      <top style="thin">
        <color rgb="FF000000"/>
      </top>
    </border>
    <border>
      <left style="thin">
        <color rgb="FF666666"/>
      </left>
      <right style="thin">
        <color rgb="FF666666"/>
      </right>
      <top style="thin">
        <color rgb="FF666666"/>
      </top>
      <bottom style="thin">
        <color rgb="FF666666"/>
      </bottom>
    </border>
    <border>
      <left style="thin">
        <color rgb="FF000000"/>
      </left>
      <right style="thin">
        <color rgb="FF000000"/>
      </right>
      <top style="thin">
        <color rgb="FF000000"/>
      </top>
      <bottom style="thin">
        <color rgb="FF000000"/>
      </bottom>
    </border>
    <border>
      <left style="thin">
        <color rgb="FF666666"/>
      </left>
      <right style="thin">
        <color rgb="FF666666"/>
      </right>
    </border>
    <border>
      <left style="thin">
        <color rgb="FFD9D9D9"/>
      </left>
      <right style="thin">
        <color rgb="FFD9D9D9"/>
      </right>
      <top style="thin">
        <color rgb="FFD9D9D9"/>
      </top>
      <bottom style="thin">
        <color rgb="FFD9D9D9"/>
      </bottom>
    </border>
    <border>
      <left style="thin">
        <color rgb="FF000000"/>
      </left>
      <right style="thin">
        <color rgb="FF000000"/>
      </right>
      <top style="thin">
        <color rgb="FF000000"/>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2" fontId="1" numFmtId="0" xfId="0" applyAlignment="1" applyBorder="1" applyFont="1">
      <alignment horizontal="left" readingOrder="0" vertical="center"/>
    </xf>
    <xf borderId="0" fillId="0" fontId="2" numFmtId="0" xfId="0" applyFont="1"/>
    <xf borderId="3" fillId="0" fontId="3" numFmtId="0" xfId="0" applyAlignment="1" applyBorder="1" applyFont="1">
      <alignment readingOrder="0" vertical="center"/>
    </xf>
    <xf borderId="3" fillId="0" fontId="4" numFmtId="0" xfId="0" applyAlignment="1" applyBorder="1" applyFont="1">
      <alignment horizontal="center" readingOrder="0" vertical="center"/>
    </xf>
    <xf borderId="3" fillId="0" fontId="4" numFmtId="164" xfId="0" applyAlignment="1" applyBorder="1" applyFont="1" applyNumberFormat="1">
      <alignment horizontal="center" readingOrder="0" vertical="center"/>
    </xf>
    <xf borderId="3" fillId="0" fontId="4" numFmtId="165" xfId="0" applyAlignment="1" applyBorder="1" applyFont="1" applyNumberFormat="1">
      <alignment horizontal="center" readingOrder="0" vertical="center"/>
    </xf>
    <xf borderId="4" fillId="0" fontId="4" numFmtId="0" xfId="0" applyAlignment="1" applyBorder="1" applyFont="1">
      <alignment horizontal="left" readingOrder="0" shrinkToFit="0" vertical="center" wrapText="1"/>
    </xf>
    <xf borderId="0" fillId="0" fontId="5" numFmtId="164" xfId="0" applyAlignment="1" applyFont="1" applyNumberFormat="1">
      <alignment horizontal="left" readingOrder="0" vertical="center"/>
    </xf>
    <xf borderId="0" fillId="0" fontId="6" numFmtId="0" xfId="0" applyAlignment="1" applyFont="1">
      <alignment vertical="center"/>
    </xf>
    <xf borderId="0" fillId="0" fontId="5" numFmtId="0" xfId="0" applyAlignment="1" applyFont="1">
      <alignment readingOrder="0" vertical="center"/>
    </xf>
    <xf borderId="0" fillId="0" fontId="5" numFmtId="0" xfId="0" applyAlignment="1" applyFont="1">
      <alignment horizontal="left" readingOrder="0" vertical="center"/>
    </xf>
    <xf borderId="4" fillId="0" fontId="3" numFmtId="0" xfId="0" applyAlignment="1" applyBorder="1" applyFont="1">
      <alignment readingOrder="0" vertical="center"/>
    </xf>
    <xf borderId="4" fillId="0" fontId="4" numFmtId="0" xfId="0" applyAlignment="1" applyBorder="1" applyFont="1">
      <alignment horizontal="center" readingOrder="0" vertical="center"/>
    </xf>
    <xf borderId="4" fillId="0" fontId="4" numFmtId="164" xfId="0" applyAlignment="1" applyBorder="1" applyFont="1" applyNumberFormat="1">
      <alignment horizontal="center" readingOrder="0" vertical="center"/>
    </xf>
    <xf borderId="4" fillId="0" fontId="4" numFmtId="165" xfId="0" applyAlignment="1" applyBorder="1" applyFont="1" applyNumberFormat="1">
      <alignment horizontal="center" readingOrder="0" vertical="center"/>
    </xf>
    <xf borderId="4" fillId="0" fontId="5" numFmtId="164" xfId="0" applyAlignment="1" applyBorder="1" applyFont="1" applyNumberFormat="1">
      <alignment horizontal="left" readingOrder="0" vertical="center"/>
    </xf>
    <xf borderId="4" fillId="3" fontId="3" numFmtId="0" xfId="0" applyAlignment="1" applyBorder="1" applyFill="1" applyFont="1">
      <alignment readingOrder="0" vertical="center"/>
    </xf>
    <xf borderId="0" fillId="0" fontId="4" numFmtId="0" xfId="0" applyAlignment="1" applyFont="1">
      <alignment horizontal="left" readingOrder="0" shrinkToFit="0" vertical="top" wrapText="1"/>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0" fontId="4" numFmtId="165" xfId="0" applyAlignment="1" applyBorder="1" applyFont="1" applyNumberFormat="1">
      <alignment horizontal="center" readingOrder="0" vertical="center"/>
    </xf>
    <xf borderId="3" fillId="0" fontId="3" numFmtId="0" xfId="0" applyAlignment="1" applyBorder="1" applyFont="1">
      <alignment vertical="center"/>
    </xf>
    <xf borderId="6" fillId="3" fontId="4" numFmtId="0" xfId="0" applyAlignment="1" applyBorder="1" applyFont="1">
      <alignment readingOrder="0" vertical="center"/>
    </xf>
    <xf borderId="7" fillId="2" fontId="7" numFmtId="0" xfId="0" applyAlignment="1" applyBorder="1" applyFont="1">
      <alignment horizontal="center" readingOrder="0" vertical="center"/>
    </xf>
    <xf borderId="0" fillId="2" fontId="7" numFmtId="0" xfId="0" applyAlignment="1" applyFont="1">
      <alignment horizontal="center" readingOrder="0" vertical="center"/>
    </xf>
    <xf borderId="6" fillId="3" fontId="8" numFmtId="0" xfId="0" applyAlignment="1" applyBorder="1" applyFont="1">
      <alignment readingOrder="0" vertical="center"/>
    </xf>
    <xf borderId="6" fillId="3" fontId="6" numFmtId="0" xfId="0" applyAlignment="1" applyBorder="1" applyFont="1">
      <alignment readingOrder="0" vertical="center"/>
    </xf>
    <xf borderId="6" fillId="3" fontId="8" numFmtId="0" xfId="0" applyAlignment="1" applyBorder="1" applyFont="1">
      <alignment horizontal="center" readingOrder="0" vertical="center"/>
    </xf>
    <xf borderId="6" fillId="3" fontId="6" numFmtId="0" xfId="0" applyAlignment="1" applyBorder="1" applyFont="1">
      <alignment readingOrder="0" shrinkToFit="0" vertical="center" wrapText="1"/>
    </xf>
    <xf borderId="6" fillId="3" fontId="6" numFmtId="0" xfId="0" applyBorder="1" applyFont="1"/>
    <xf borderId="6" fillId="3" fontId="6" numFmtId="0" xfId="0" applyAlignment="1" applyBorder="1" applyFont="1">
      <alignment readingOrder="0"/>
    </xf>
    <xf borderId="6" fillId="3" fontId="6" numFmtId="0" xfId="0" applyAlignment="1" applyBorder="1" applyFont="1">
      <alignment horizontal="center" readingOrder="0"/>
    </xf>
    <xf borderId="6" fillId="3" fontId="6" numFmtId="0" xfId="0" applyAlignment="1" applyBorder="1" applyFont="1">
      <alignment horizontal="center"/>
    </xf>
    <xf borderId="6" fillId="3" fontId="6" numFmtId="0" xfId="0" applyAlignment="1" applyBorder="1" applyFont="1">
      <alignment shrinkToFit="0" wrapText="1"/>
    </xf>
    <xf borderId="6" fillId="3" fontId="9" numFmtId="0" xfId="0" applyAlignment="1" applyBorder="1" applyFont="1">
      <alignment readingOrder="0" shrinkToFit="0" wrapText="1"/>
    </xf>
    <xf borderId="6" fillId="3" fontId="9" numFmtId="0" xfId="0" applyAlignment="1" applyBorder="1" applyFont="1">
      <alignment readingOrder="0" shrinkToFit="0" vertical="top" wrapText="1"/>
    </xf>
    <xf borderId="6" fillId="3" fontId="6" numFmtId="0" xfId="0" applyAlignment="1" applyBorder="1" applyFont="1">
      <alignment readingOrder="0" vertical="top"/>
    </xf>
    <xf borderId="6" fillId="3" fontId="9" numFmtId="0" xfId="0" applyAlignment="1" applyBorder="1" applyFont="1">
      <alignment readingOrder="0"/>
    </xf>
    <xf borderId="6" fillId="3" fontId="8" numFmtId="0" xfId="0" applyAlignment="1" applyBorder="1" applyFont="1">
      <alignment readingOrder="0" vertical="center"/>
    </xf>
    <xf borderId="6" fillId="3" fontId="8" numFmtId="0" xfId="0" applyAlignment="1" applyBorder="1" applyFont="1">
      <alignment readingOrder="0" vertical="center"/>
    </xf>
    <xf borderId="6" fillId="3" fontId="6" numFmtId="0" xfId="0" applyAlignment="1" applyBorder="1" applyFont="1">
      <alignment shrinkToFit="0" vertical="center" wrapText="1"/>
    </xf>
    <xf borderId="6" fillId="3" fontId="6" numFmtId="0" xfId="0" applyAlignment="1" applyBorder="1" applyFont="1">
      <alignment readingOrder="0" shrinkToFit="0" vertical="center" wrapText="1"/>
    </xf>
    <xf borderId="6" fillId="3" fontId="8" numFmtId="0" xfId="0" applyAlignment="1" applyBorder="1" applyFont="1">
      <alignment vertical="center"/>
    </xf>
    <xf borderId="0" fillId="3" fontId="8" numFmtId="0" xfId="0" applyAlignment="1" applyFont="1">
      <alignment readingOrder="0" vertical="center"/>
    </xf>
    <xf borderId="0" fillId="3" fontId="6" numFmtId="0" xfId="0" applyAlignment="1" applyFont="1">
      <alignment readingOrder="0" vertical="center"/>
    </xf>
    <xf borderId="0" fillId="3" fontId="10" numFmtId="0" xfId="0" applyAlignment="1" applyFont="1">
      <alignment horizontal="right" readingOrder="0" vertical="center"/>
    </xf>
    <xf borderId="0" fillId="3" fontId="8" numFmtId="0" xfId="0" applyAlignment="1" applyFont="1">
      <alignment horizontal="center" readingOrder="0" vertical="center"/>
    </xf>
    <xf borderId="0" fillId="0" fontId="5" numFmtId="0" xfId="0" applyFont="1"/>
    <xf borderId="3" fillId="2" fontId="1" numFmtId="0" xfId="0" applyAlignment="1" applyBorder="1" applyFont="1">
      <alignment horizontal="left" readingOrder="0" vertical="center"/>
    </xf>
    <xf borderId="3" fillId="0" fontId="5" numFmtId="0" xfId="0" applyAlignment="1" applyBorder="1" applyFont="1">
      <alignment readingOrder="0"/>
    </xf>
    <xf borderId="3" fillId="0" fontId="5" numFmtId="0" xfId="0" applyBorder="1" applyFont="1"/>
    <xf borderId="7" fillId="2" fontId="7" numFmtId="0" xfId="0" applyAlignment="1" applyBorder="1" applyFont="1">
      <alignment horizontal="left" readingOrder="0" vertical="center"/>
    </xf>
    <xf borderId="3" fillId="0" fontId="2" numFmtId="0" xfId="0" applyAlignment="1" applyBorder="1" applyFont="1">
      <alignment vertical="bottom"/>
    </xf>
    <xf borderId="3" fillId="0" fontId="2" numFmtId="0" xfId="0" applyAlignment="1" applyBorder="1" applyFont="1">
      <alignment shrinkToFit="0" vertical="bottom" wrapText="0"/>
    </xf>
    <xf borderId="0" fillId="0" fontId="5" numFmtId="0" xfId="0" applyAlignment="1" applyFont="1">
      <alignment readingOrder="0"/>
    </xf>
    <xf borderId="0" fillId="0" fontId="11" numFmtId="0" xfId="0" applyAlignment="1" applyFont="1">
      <alignment readingOrder="0"/>
    </xf>
  </cellXfs>
  <cellStyles count="1">
    <cellStyle xfId="0" name="Normal" builtinId="0"/>
  </cellStyles>
  <dxfs count="1">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Estra-Coachtech/coachtech-mockcase-2.git"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7.88"/>
    <col customWidth="1" min="2" max="6" width="8.88"/>
    <col customWidth="1" min="7" max="7" width="81.13"/>
    <col customWidth="1" min="8" max="8" width="4.5"/>
  </cols>
  <sheetData>
    <row r="1" ht="15.75" customHeight="1">
      <c r="A1" s="1" t="s">
        <v>0</v>
      </c>
      <c r="B1" s="2" t="s">
        <v>1</v>
      </c>
      <c r="C1" s="2" t="s">
        <v>2</v>
      </c>
      <c r="D1" s="2" t="s">
        <v>3</v>
      </c>
      <c r="E1" s="2" t="s">
        <v>4</v>
      </c>
      <c r="F1" s="2" t="s">
        <v>5</v>
      </c>
      <c r="G1" s="2" t="s">
        <v>6</v>
      </c>
      <c r="H1" s="3"/>
    </row>
    <row r="2" ht="69.75" customHeight="1">
      <c r="A2" s="4" t="s">
        <v>0</v>
      </c>
      <c r="B2" s="5">
        <f>sum(B5:B23)</f>
        <v>133.5</v>
      </c>
      <c r="C2" s="5">
        <f>SUM(C5:C23)</f>
        <v>116.5</v>
      </c>
      <c r="D2" s="6">
        <f>IFERROR(C2/B2,0)</f>
        <v>0.872659176</v>
      </c>
      <c r="E2" s="7">
        <f>5*D2</f>
        <v>4.36329588</v>
      </c>
      <c r="F2" s="5" t="str">
        <f>ifs(E2&gt;=4,"S",E2&gt;=3,"A",E2&gt;=2,"B",E2&gt;=1,"C",E2&gt;=0,"D")</f>
        <v>S</v>
      </c>
      <c r="G2" s="8" t="s">
        <v>7</v>
      </c>
      <c r="H2" s="9"/>
    </row>
    <row r="3" ht="15.75" customHeight="1">
      <c r="A3" s="10"/>
      <c r="B3" s="11"/>
      <c r="D3" s="11"/>
      <c r="E3" s="12"/>
      <c r="F3" s="12"/>
      <c r="G3" s="12"/>
      <c r="H3" s="12"/>
    </row>
    <row r="4" ht="15.75" customHeight="1">
      <c r="A4" s="1" t="s">
        <v>8</v>
      </c>
      <c r="B4" s="2" t="s">
        <v>1</v>
      </c>
      <c r="C4" s="2" t="s">
        <v>2</v>
      </c>
      <c r="D4" s="2" t="s">
        <v>3</v>
      </c>
      <c r="E4" s="2" t="s">
        <v>4</v>
      </c>
      <c r="F4" s="2" t="s">
        <v>5</v>
      </c>
      <c r="G4" s="2" t="s">
        <v>6</v>
      </c>
      <c r="H4" s="12"/>
    </row>
    <row r="5" ht="52.5" customHeight="1">
      <c r="A5" s="13" t="s">
        <v>9</v>
      </c>
      <c r="B5" s="14">
        <f>sumif('詳細項目'!$B$2:$B$126,$A5,'詳細項目'!$D$2:$D$126)</f>
        <v>13</v>
      </c>
      <c r="C5" s="14">
        <f>sumif('詳細項目'!$B$2:$B$126,$A5,'詳細項目'!$F$2:$F$126)</f>
        <v>13</v>
      </c>
      <c r="D5" s="15">
        <f t="shared" ref="D5:D23" si="1">IFERROR(C5/B5,0)</f>
        <v>1</v>
      </c>
      <c r="E5" s="16">
        <f t="shared" ref="E5:E23" si="2">5*D5</f>
        <v>5</v>
      </c>
      <c r="F5" s="14" t="str">
        <f t="shared" ref="F5:F23" si="3">ifs(E5&gt;4,"S",E5&gt;3,"A",E5&gt;2,"B",E5&gt;1,"C",E5&gt;=0,"D")</f>
        <v>S</v>
      </c>
      <c r="G5" s="8" t="s">
        <v>10</v>
      </c>
      <c r="H5" s="17"/>
    </row>
    <row r="6" ht="52.5" customHeight="1">
      <c r="A6" s="13" t="s">
        <v>11</v>
      </c>
      <c r="B6" s="14">
        <f>sumif('詳細項目'!$B$2:$B$126,$A6,'詳細項目'!$D$2:$D$126)</f>
        <v>26</v>
      </c>
      <c r="C6" s="14">
        <f>sumif('詳細項目'!$B$2:$B$126,$A6,'詳細項目'!$F$2:$F$126)</f>
        <v>20</v>
      </c>
      <c r="D6" s="15">
        <f t="shared" si="1"/>
        <v>0.7692307692</v>
      </c>
      <c r="E6" s="16">
        <f t="shared" si="2"/>
        <v>3.846153846</v>
      </c>
      <c r="F6" s="14" t="str">
        <f t="shared" si="3"/>
        <v>A</v>
      </c>
      <c r="G6" s="8" t="s">
        <v>12</v>
      </c>
      <c r="H6" s="17"/>
    </row>
    <row r="7" ht="99.0" customHeight="1">
      <c r="A7" s="13" t="s">
        <v>13</v>
      </c>
      <c r="B7" s="14">
        <f>sumif('詳細項目'!$B$2:$B$126,$A7,'詳細項目'!$D$2:$D$126)</f>
        <v>7</v>
      </c>
      <c r="C7" s="14">
        <f>sumif('詳細項目'!$B$2:$B$126,$A7,'詳細項目'!$F$2:$F$126)</f>
        <v>3</v>
      </c>
      <c r="D7" s="15">
        <f t="shared" si="1"/>
        <v>0.4285714286</v>
      </c>
      <c r="E7" s="16">
        <f t="shared" si="2"/>
        <v>2.142857143</v>
      </c>
      <c r="F7" s="14" t="str">
        <f t="shared" si="3"/>
        <v>B</v>
      </c>
      <c r="G7" s="8" t="s">
        <v>14</v>
      </c>
      <c r="H7" s="17"/>
    </row>
    <row r="8" ht="63.0" customHeight="1">
      <c r="A8" s="13" t="s">
        <v>15</v>
      </c>
      <c r="B8" s="14">
        <f>sumif('詳細項目'!$B$2:$B$126,$A8,'詳細項目'!$D$2:$D$126)</f>
        <v>3</v>
      </c>
      <c r="C8" s="14">
        <f>sumif('詳細項目'!$B$2:$B$126,$A8,'詳細項目'!$F$2:$F$126)</f>
        <v>2</v>
      </c>
      <c r="D8" s="15">
        <f t="shared" si="1"/>
        <v>0.6666666667</v>
      </c>
      <c r="E8" s="16">
        <f t="shared" si="2"/>
        <v>3.333333333</v>
      </c>
      <c r="F8" s="14" t="str">
        <f t="shared" si="3"/>
        <v>A</v>
      </c>
      <c r="G8" s="8" t="s">
        <v>16</v>
      </c>
      <c r="H8" s="17"/>
    </row>
    <row r="9" ht="52.5" customHeight="1">
      <c r="A9" s="18" t="s">
        <v>17</v>
      </c>
      <c r="B9" s="14">
        <f>sumif('詳細項目'!$B$2:$B$126,$A9,'詳細項目'!$D$2:$D$126)</f>
        <v>2</v>
      </c>
      <c r="C9" s="14">
        <f>sumif('詳細項目'!$B$2:$B$126,$A9,'詳細項目'!$F$2:$F$126)</f>
        <v>2</v>
      </c>
      <c r="D9" s="15">
        <f t="shared" si="1"/>
        <v>1</v>
      </c>
      <c r="E9" s="16">
        <f t="shared" si="2"/>
        <v>5</v>
      </c>
      <c r="F9" s="14" t="str">
        <f t="shared" si="3"/>
        <v>S</v>
      </c>
      <c r="G9" s="8" t="s">
        <v>18</v>
      </c>
      <c r="H9" s="17"/>
    </row>
    <row r="10" ht="64.5" customHeight="1">
      <c r="A10" s="18" t="s">
        <v>19</v>
      </c>
      <c r="B10" s="14">
        <f>sumif('詳細項目'!$B$2:$B$126,$A10,'詳細項目'!$D$2:$D$126)</f>
        <v>4</v>
      </c>
      <c r="C10" s="14">
        <f>sumif('詳細項目'!$B$2:$B$126,$A10,'詳細項目'!$F$2:$F$126)</f>
        <v>3</v>
      </c>
      <c r="D10" s="15">
        <f t="shared" si="1"/>
        <v>0.75</v>
      </c>
      <c r="E10" s="16">
        <f t="shared" si="2"/>
        <v>3.75</v>
      </c>
      <c r="F10" s="14" t="str">
        <f t="shared" si="3"/>
        <v>A</v>
      </c>
      <c r="G10" s="8" t="s">
        <v>20</v>
      </c>
      <c r="H10" s="17"/>
    </row>
    <row r="11" ht="52.5" customHeight="1">
      <c r="A11" s="18" t="s">
        <v>21</v>
      </c>
      <c r="B11" s="14">
        <f>sumif('詳細項目'!$B$2:$B$126,$A11,'詳細項目'!$D$2:$D$126)</f>
        <v>2</v>
      </c>
      <c r="C11" s="14">
        <f>sumif('詳細項目'!$B$2:$B$126,$A11,'詳細項目'!$F$2:$F$126)</f>
        <v>2</v>
      </c>
      <c r="D11" s="15">
        <f t="shared" si="1"/>
        <v>1</v>
      </c>
      <c r="E11" s="16">
        <f t="shared" si="2"/>
        <v>5</v>
      </c>
      <c r="F11" s="14" t="str">
        <f t="shared" si="3"/>
        <v>S</v>
      </c>
      <c r="G11" s="8" t="s">
        <v>18</v>
      </c>
      <c r="H11" s="17"/>
    </row>
    <row r="12" ht="52.5" customHeight="1">
      <c r="A12" s="18" t="s">
        <v>22</v>
      </c>
      <c r="B12" s="14">
        <f>sumif('詳細項目'!$B$2:$B$126,$A12,'詳細項目'!$D$2:$D$126)</f>
        <v>5</v>
      </c>
      <c r="C12" s="14">
        <f>sumif('詳細項目'!$B$2:$B$126,$A12,'詳細項目'!$F$2:$F$126)</f>
        <v>5</v>
      </c>
      <c r="D12" s="15">
        <f t="shared" si="1"/>
        <v>1</v>
      </c>
      <c r="E12" s="16">
        <f t="shared" si="2"/>
        <v>5</v>
      </c>
      <c r="F12" s="14" t="str">
        <f t="shared" si="3"/>
        <v>S</v>
      </c>
      <c r="G12" s="8" t="s">
        <v>18</v>
      </c>
      <c r="H12" s="17"/>
    </row>
    <row r="13" ht="52.5" customHeight="1">
      <c r="A13" s="18" t="s">
        <v>23</v>
      </c>
      <c r="B13" s="14">
        <f>sumif('詳細項目'!$B$2:$B$126,$A13,'詳細項目'!$D$2:$D$126)</f>
        <v>6</v>
      </c>
      <c r="C13" s="14">
        <f>sumif('詳細項目'!$B$2:$B$126,$A13,'詳細項目'!$F$2:$F$126)</f>
        <v>6</v>
      </c>
      <c r="D13" s="15">
        <f t="shared" si="1"/>
        <v>1</v>
      </c>
      <c r="E13" s="16">
        <f t="shared" si="2"/>
        <v>5</v>
      </c>
      <c r="F13" s="14" t="str">
        <f t="shared" si="3"/>
        <v>S</v>
      </c>
      <c r="G13" s="8" t="s">
        <v>18</v>
      </c>
      <c r="H13" s="17"/>
    </row>
    <row r="14" ht="63.75" customHeight="1">
      <c r="A14" s="18" t="s">
        <v>24</v>
      </c>
      <c r="B14" s="14">
        <f>sumif('詳細項目'!$B$2:$B$126,$A14,'詳細項目'!$D$2:$D$126)</f>
        <v>6</v>
      </c>
      <c r="C14" s="14">
        <f>sumif('詳細項目'!$B$2:$B$126,$A14,'詳細項目'!$F$2:$F$126)</f>
        <v>5</v>
      </c>
      <c r="D14" s="15">
        <f t="shared" si="1"/>
        <v>0.8333333333</v>
      </c>
      <c r="E14" s="16">
        <f t="shared" si="2"/>
        <v>4.166666667</v>
      </c>
      <c r="F14" s="14" t="str">
        <f t="shared" si="3"/>
        <v>S</v>
      </c>
      <c r="G14" s="8" t="s">
        <v>25</v>
      </c>
      <c r="H14" s="17"/>
    </row>
    <row r="15" ht="52.5" customHeight="1">
      <c r="A15" s="18" t="s">
        <v>26</v>
      </c>
      <c r="B15" s="14">
        <f>sumif('詳細項目'!$B$2:$B$126,$A15,'詳細項目'!$D$2:$D$126)</f>
        <v>4</v>
      </c>
      <c r="C15" s="14">
        <f>sumif('詳細項目'!$B$2:$B$126,$A15,'詳細項目'!$F$2:$F$126)</f>
        <v>4</v>
      </c>
      <c r="D15" s="15">
        <f t="shared" si="1"/>
        <v>1</v>
      </c>
      <c r="E15" s="16">
        <f t="shared" si="2"/>
        <v>5</v>
      </c>
      <c r="F15" s="14" t="str">
        <f t="shared" si="3"/>
        <v>S</v>
      </c>
      <c r="G15" s="8" t="s">
        <v>18</v>
      </c>
      <c r="H15" s="17"/>
    </row>
    <row r="16" ht="58.5" customHeight="1">
      <c r="A16" s="18" t="s">
        <v>27</v>
      </c>
      <c r="B16" s="14">
        <f>sumif('詳細項目'!$B$2:$B$126,$A16,'詳細項目'!$D$2:$D$126)</f>
        <v>5</v>
      </c>
      <c r="C16" s="14">
        <f>sumif('詳細項目'!$B$2:$B$126,$A16,'詳細項目'!$F$2:$F$126)</f>
        <v>4</v>
      </c>
      <c r="D16" s="15">
        <f t="shared" si="1"/>
        <v>0.8</v>
      </c>
      <c r="E16" s="16">
        <f t="shared" si="2"/>
        <v>4</v>
      </c>
      <c r="F16" s="14" t="str">
        <f t="shared" si="3"/>
        <v>A</v>
      </c>
      <c r="G16" s="8" t="s">
        <v>28</v>
      </c>
      <c r="H16" s="17"/>
    </row>
    <row r="17" ht="52.5" customHeight="1">
      <c r="A17" s="18" t="s">
        <v>29</v>
      </c>
      <c r="B17" s="14">
        <f>sumif('詳細項目'!$B$2:$B$126,$A17,'詳細項目'!$D$2:$D$126)</f>
        <v>4</v>
      </c>
      <c r="C17" s="14">
        <f>sumif('詳細項目'!$B$2:$B$126,$A17,'詳細項目'!$F$2:$F$126)</f>
        <v>4</v>
      </c>
      <c r="D17" s="15">
        <f t="shared" si="1"/>
        <v>1</v>
      </c>
      <c r="E17" s="16">
        <f t="shared" si="2"/>
        <v>5</v>
      </c>
      <c r="F17" s="14" t="str">
        <f t="shared" si="3"/>
        <v>S</v>
      </c>
      <c r="G17" s="8" t="s">
        <v>18</v>
      </c>
      <c r="H17" s="17"/>
    </row>
    <row r="18" ht="52.5" customHeight="1">
      <c r="A18" s="18" t="s">
        <v>30</v>
      </c>
      <c r="B18" s="14">
        <f>sumif('詳細項目'!$B$2:$B$126,$A18,'詳細項目'!$D$2:$D$126)</f>
        <v>5</v>
      </c>
      <c r="C18" s="14">
        <f>sumif('詳細項目'!$B$2:$B$126,$A18,'詳細項目'!$F$2:$F$126)</f>
        <v>5</v>
      </c>
      <c r="D18" s="15">
        <f t="shared" si="1"/>
        <v>1</v>
      </c>
      <c r="E18" s="16">
        <f t="shared" si="2"/>
        <v>5</v>
      </c>
      <c r="F18" s="14" t="str">
        <f t="shared" si="3"/>
        <v>S</v>
      </c>
      <c r="G18" s="8" t="s">
        <v>18</v>
      </c>
      <c r="H18" s="17"/>
    </row>
    <row r="19" ht="52.5" customHeight="1">
      <c r="A19" s="18" t="s">
        <v>31</v>
      </c>
      <c r="B19" s="14">
        <f>sumif('詳細項目'!$B$2:$B$126,$A19,'詳細項目'!$D$2:$D$126)</f>
        <v>4</v>
      </c>
      <c r="C19" s="14">
        <f>sumif('詳細項目'!$B$2:$B$126,$A19,'詳細項目'!$F$2:$F$126)</f>
        <v>4</v>
      </c>
      <c r="D19" s="15">
        <f t="shared" si="1"/>
        <v>1</v>
      </c>
      <c r="E19" s="16">
        <f t="shared" si="2"/>
        <v>5</v>
      </c>
      <c r="F19" s="14" t="str">
        <f t="shared" si="3"/>
        <v>S</v>
      </c>
      <c r="G19" s="8" t="s">
        <v>18</v>
      </c>
      <c r="H19" s="17"/>
    </row>
    <row r="20" ht="52.5" customHeight="1">
      <c r="A20" s="18" t="s">
        <v>32</v>
      </c>
      <c r="B20" s="14">
        <f>sumif('詳細項目'!$B$2:$B$126,$A20,'詳細項目'!$D$2:$D$126)</f>
        <v>4</v>
      </c>
      <c r="C20" s="14">
        <f>sumif('詳細項目'!$B$2:$B$126,$A20,'詳細項目'!$F$2:$F$126)</f>
        <v>4</v>
      </c>
      <c r="D20" s="15">
        <f t="shared" si="1"/>
        <v>1</v>
      </c>
      <c r="E20" s="16">
        <f t="shared" si="2"/>
        <v>5</v>
      </c>
      <c r="F20" s="14" t="str">
        <f t="shared" si="3"/>
        <v>S</v>
      </c>
      <c r="G20" s="8" t="s">
        <v>18</v>
      </c>
      <c r="H20" s="17"/>
    </row>
    <row r="21" ht="63.0" customHeight="1">
      <c r="A21" s="18" t="s">
        <v>33</v>
      </c>
      <c r="B21" s="14">
        <f>sumif('詳細項目'!$B$2:$B$126,$A21,'詳細項目'!$D$2:$D$126)</f>
        <v>10</v>
      </c>
      <c r="C21" s="14">
        <f>sumif('詳細項目'!$B$2:$B$126,$A21,'詳細項目'!$F$2:$F$126)</f>
        <v>9</v>
      </c>
      <c r="D21" s="15">
        <f t="shared" si="1"/>
        <v>0.9</v>
      </c>
      <c r="E21" s="16">
        <f t="shared" si="2"/>
        <v>4.5</v>
      </c>
      <c r="F21" s="14" t="str">
        <f t="shared" si="3"/>
        <v>S</v>
      </c>
      <c r="G21" s="19" t="s">
        <v>34</v>
      </c>
      <c r="H21" s="17"/>
    </row>
    <row r="22" ht="52.5" customHeight="1">
      <c r="A22" s="18" t="s">
        <v>35</v>
      </c>
      <c r="B22" s="14">
        <f>sumif('詳細項目'!$B$2:$B$126,$A22,'詳細項目'!$D$2:$D$126)</f>
        <v>16</v>
      </c>
      <c r="C22" s="14">
        <f>sumif('詳細項目'!$B$2:$B$126,$A22,'詳細項目'!$F$2:$F$126)</f>
        <v>14</v>
      </c>
      <c r="D22" s="15">
        <f t="shared" si="1"/>
        <v>0.875</v>
      </c>
      <c r="E22" s="16">
        <f t="shared" si="2"/>
        <v>4.375</v>
      </c>
      <c r="F22" s="14" t="str">
        <f t="shared" si="3"/>
        <v>S</v>
      </c>
      <c r="G22" s="8" t="s">
        <v>36</v>
      </c>
      <c r="H22" s="17"/>
    </row>
    <row r="23" ht="52.5" customHeight="1">
      <c r="A23" s="18" t="s">
        <v>37</v>
      </c>
      <c r="B23" s="14">
        <f>sumif('詳細項目'!$B$2:$B$126,$A23,'詳細項目'!$D$2:$D$126)</f>
        <v>7.5</v>
      </c>
      <c r="C23" s="14">
        <f>sumif('詳細項目'!$B$2:$B$126,$A23,'詳細項目'!$F$2:$F$126)</f>
        <v>7.5</v>
      </c>
      <c r="D23" s="15">
        <f t="shared" si="1"/>
        <v>1</v>
      </c>
      <c r="E23" s="16">
        <f t="shared" si="2"/>
        <v>5</v>
      </c>
      <c r="F23" s="14" t="str">
        <f t="shared" si="3"/>
        <v>S</v>
      </c>
      <c r="G23" s="8" t="s">
        <v>18</v>
      </c>
      <c r="H23" s="17"/>
    </row>
    <row r="24" ht="15.75" customHeight="1">
      <c r="A24" s="11"/>
      <c r="B24" s="20"/>
      <c r="C24" s="20"/>
      <c r="D24" s="21"/>
      <c r="E24" s="22"/>
      <c r="F24" s="20"/>
      <c r="G24" s="12"/>
      <c r="H24" s="12"/>
    </row>
    <row r="25" ht="15.75" customHeight="1">
      <c r="A25" s="1" t="s">
        <v>38</v>
      </c>
      <c r="B25" s="2" t="s">
        <v>1</v>
      </c>
      <c r="C25" s="2" t="s">
        <v>2</v>
      </c>
      <c r="D25" s="2" t="s">
        <v>3</v>
      </c>
      <c r="E25" s="2" t="s">
        <v>4</v>
      </c>
      <c r="F25" s="2" t="s">
        <v>5</v>
      </c>
      <c r="G25" s="2" t="s">
        <v>6</v>
      </c>
      <c r="H25" s="12"/>
    </row>
    <row r="26" ht="52.5" customHeight="1">
      <c r="A26" s="23" t="s">
        <v>39</v>
      </c>
      <c r="B26" s="5">
        <f>sumif('詳細項目'!$A$2:$A$126,$A26,'詳細項目'!$D$2:$D$126)</f>
        <v>61</v>
      </c>
      <c r="C26" s="5">
        <f>sumif('詳細項目'!$A$2:$A$126,$A26,'詳細項目'!$F$2:$F$126)</f>
        <v>53</v>
      </c>
      <c r="D26" s="6">
        <f t="shared" ref="D26:D28" si="4">IFERROR(C26/B26,0)</f>
        <v>0.868852459</v>
      </c>
      <c r="E26" s="7">
        <f t="shared" ref="E26:E28" si="5">5*D26</f>
        <v>4.344262295</v>
      </c>
      <c r="F26" s="5" t="str">
        <f t="shared" ref="F26:F28" si="6">ifs(E26&gt;4,"S",E26&gt;3,"A",E26&gt;2,"B",E26&gt;1,"C",E26&gt;=0,"D")</f>
        <v>S</v>
      </c>
      <c r="G26" s="8" t="s">
        <v>40</v>
      </c>
      <c r="H26" s="9"/>
    </row>
    <row r="27" ht="65.25" customHeight="1">
      <c r="A27" s="24" t="s">
        <v>41</v>
      </c>
      <c r="B27" s="5">
        <f>sumif('詳細項目'!$A$2:$A$126,$A27,'詳細項目'!$D$2:$D$126)</f>
        <v>39</v>
      </c>
      <c r="C27" s="5">
        <f>sumif('詳細項目'!$A$2:$A$126,$A27,'詳細項目'!$F$2:$F$126)</f>
        <v>33</v>
      </c>
      <c r="D27" s="6">
        <f t="shared" si="4"/>
        <v>0.8461538462</v>
      </c>
      <c r="E27" s="7">
        <f t="shared" si="5"/>
        <v>4.230769231</v>
      </c>
      <c r="F27" s="5" t="str">
        <f t="shared" si="6"/>
        <v>S</v>
      </c>
      <c r="G27" s="8" t="s">
        <v>42</v>
      </c>
      <c r="H27" s="9"/>
    </row>
    <row r="28" ht="52.5" customHeight="1">
      <c r="A28" s="23" t="s">
        <v>43</v>
      </c>
      <c r="B28" s="5">
        <f>sumif('詳細項目'!$A$2:$A$126,$A28,'詳細項目'!$D$2:$D$126)</f>
        <v>33.5</v>
      </c>
      <c r="C28" s="5">
        <f>sumif('詳細項目'!$A$2:$A$126,$A28,'詳細項目'!$F$2:$F$126)</f>
        <v>30.5</v>
      </c>
      <c r="D28" s="6">
        <f t="shared" si="4"/>
        <v>0.9104477612</v>
      </c>
      <c r="E28" s="7">
        <f t="shared" si="5"/>
        <v>4.552238806</v>
      </c>
      <c r="F28" s="5" t="str">
        <f t="shared" si="6"/>
        <v>S</v>
      </c>
      <c r="G28" s="8" t="s">
        <v>44</v>
      </c>
      <c r="H28" s="9"/>
    </row>
  </sheetData>
  <conditionalFormatting sqref="A9:A23 A27">
    <cfRule type="expression" dxfId="0" priority="1">
      <formula>$E9=TRUE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22.25"/>
    <col customWidth="1" min="3" max="3" width="99.25"/>
    <col customWidth="1" min="4" max="6" width="6.38"/>
  </cols>
  <sheetData>
    <row r="1">
      <c r="A1" s="25" t="s">
        <v>45</v>
      </c>
      <c r="B1" s="25" t="s">
        <v>46</v>
      </c>
      <c r="C1" s="25" t="s">
        <v>47</v>
      </c>
      <c r="D1" s="26" t="s">
        <v>48</v>
      </c>
      <c r="E1" s="26" t="s">
        <v>49</v>
      </c>
      <c r="F1" s="26" t="s">
        <v>50</v>
      </c>
    </row>
    <row r="2">
      <c r="A2" s="27" t="s">
        <v>41</v>
      </c>
      <c r="B2" s="28" t="s">
        <v>9</v>
      </c>
      <c r="C2" s="28" t="s">
        <v>51</v>
      </c>
      <c r="D2" s="29">
        <v>1.0</v>
      </c>
      <c r="E2" s="27" t="b">
        <v>1</v>
      </c>
      <c r="F2" s="29">
        <f t="shared" ref="F2:F126" si="1">if(E2,D2,0)</f>
        <v>1</v>
      </c>
    </row>
    <row r="3">
      <c r="A3" s="27" t="s">
        <v>41</v>
      </c>
      <c r="B3" s="28" t="s">
        <v>9</v>
      </c>
      <c r="C3" s="30" t="s">
        <v>52</v>
      </c>
      <c r="D3" s="29">
        <v>1.0</v>
      </c>
      <c r="E3" s="27" t="b">
        <v>1</v>
      </c>
      <c r="F3" s="29">
        <f t="shared" si="1"/>
        <v>1</v>
      </c>
    </row>
    <row r="4">
      <c r="A4" s="27" t="s">
        <v>41</v>
      </c>
      <c r="B4" s="28" t="s">
        <v>9</v>
      </c>
      <c r="C4" s="30" t="s">
        <v>53</v>
      </c>
      <c r="D4" s="29">
        <v>1.0</v>
      </c>
      <c r="E4" s="27" t="b">
        <v>1</v>
      </c>
      <c r="F4" s="29">
        <f t="shared" si="1"/>
        <v>1</v>
      </c>
    </row>
    <row r="5">
      <c r="A5" s="27" t="s">
        <v>41</v>
      </c>
      <c r="B5" s="28" t="s">
        <v>9</v>
      </c>
      <c r="C5" s="30" t="s">
        <v>54</v>
      </c>
      <c r="D5" s="29">
        <v>1.0</v>
      </c>
      <c r="E5" s="27" t="b">
        <v>1</v>
      </c>
      <c r="F5" s="29">
        <f t="shared" si="1"/>
        <v>1</v>
      </c>
    </row>
    <row r="6">
      <c r="A6" s="27" t="s">
        <v>41</v>
      </c>
      <c r="B6" s="28" t="s">
        <v>9</v>
      </c>
      <c r="C6" s="30" t="s">
        <v>55</v>
      </c>
      <c r="D6" s="29">
        <v>1.0</v>
      </c>
      <c r="E6" s="27" t="b">
        <v>1</v>
      </c>
      <c r="F6" s="29">
        <f t="shared" si="1"/>
        <v>1</v>
      </c>
    </row>
    <row r="7">
      <c r="A7" s="27" t="s">
        <v>41</v>
      </c>
      <c r="B7" s="28" t="s">
        <v>9</v>
      </c>
      <c r="C7" s="30" t="s">
        <v>56</v>
      </c>
      <c r="D7" s="29">
        <v>1.0</v>
      </c>
      <c r="E7" s="27" t="b">
        <v>1</v>
      </c>
      <c r="F7" s="29">
        <f t="shared" si="1"/>
        <v>1</v>
      </c>
    </row>
    <row r="8">
      <c r="A8" s="27" t="s">
        <v>41</v>
      </c>
      <c r="B8" s="28" t="s">
        <v>9</v>
      </c>
      <c r="C8" s="30" t="s">
        <v>57</v>
      </c>
      <c r="D8" s="29">
        <v>1.0</v>
      </c>
      <c r="E8" s="27" t="b">
        <v>1</v>
      </c>
      <c r="F8" s="29">
        <f t="shared" si="1"/>
        <v>1</v>
      </c>
    </row>
    <row r="9">
      <c r="A9" s="27" t="s">
        <v>41</v>
      </c>
      <c r="B9" s="28" t="s">
        <v>9</v>
      </c>
      <c r="C9" s="30" t="s">
        <v>58</v>
      </c>
      <c r="D9" s="29">
        <v>1.0</v>
      </c>
      <c r="E9" s="27" t="b">
        <v>1</v>
      </c>
      <c r="F9" s="29">
        <f t="shared" si="1"/>
        <v>1</v>
      </c>
    </row>
    <row r="10">
      <c r="A10" s="27" t="s">
        <v>41</v>
      </c>
      <c r="B10" s="28" t="s">
        <v>9</v>
      </c>
      <c r="C10" s="30" t="s">
        <v>59</v>
      </c>
      <c r="D10" s="29">
        <v>1.0</v>
      </c>
      <c r="E10" s="27" t="b">
        <v>1</v>
      </c>
      <c r="F10" s="29">
        <f t="shared" si="1"/>
        <v>1</v>
      </c>
    </row>
    <row r="11">
      <c r="A11" s="27" t="s">
        <v>41</v>
      </c>
      <c r="B11" s="28" t="s">
        <v>9</v>
      </c>
      <c r="C11" s="30" t="s">
        <v>60</v>
      </c>
      <c r="D11" s="29">
        <v>1.0</v>
      </c>
      <c r="E11" s="27" t="b">
        <v>1</v>
      </c>
      <c r="F11" s="29">
        <f t="shared" si="1"/>
        <v>1</v>
      </c>
    </row>
    <row r="12">
      <c r="A12" s="27" t="s">
        <v>41</v>
      </c>
      <c r="B12" s="28" t="s">
        <v>9</v>
      </c>
      <c r="C12" s="30" t="s">
        <v>61</v>
      </c>
      <c r="D12" s="29">
        <v>1.0</v>
      </c>
      <c r="E12" s="27" t="b">
        <v>1</v>
      </c>
      <c r="F12" s="29">
        <f t="shared" si="1"/>
        <v>1</v>
      </c>
    </row>
    <row r="13">
      <c r="A13" s="27" t="s">
        <v>41</v>
      </c>
      <c r="B13" s="28" t="s">
        <v>9</v>
      </c>
      <c r="C13" s="30" t="s">
        <v>62</v>
      </c>
      <c r="D13" s="29">
        <v>1.0</v>
      </c>
      <c r="E13" s="27" t="b">
        <v>1</v>
      </c>
      <c r="F13" s="29">
        <f t="shared" si="1"/>
        <v>1</v>
      </c>
    </row>
    <row r="14">
      <c r="A14" s="27" t="s">
        <v>41</v>
      </c>
      <c r="B14" s="28" t="s">
        <v>9</v>
      </c>
      <c r="C14" s="30" t="s">
        <v>63</v>
      </c>
      <c r="D14" s="29">
        <v>1.0</v>
      </c>
      <c r="E14" s="27" t="b">
        <v>1</v>
      </c>
      <c r="F14" s="29">
        <f t="shared" si="1"/>
        <v>1</v>
      </c>
    </row>
    <row r="15">
      <c r="A15" s="27" t="s">
        <v>41</v>
      </c>
      <c r="B15" s="28" t="s">
        <v>11</v>
      </c>
      <c r="C15" s="30" t="s">
        <v>64</v>
      </c>
      <c r="D15" s="29">
        <v>1.0</v>
      </c>
      <c r="E15" s="27" t="b">
        <v>0</v>
      </c>
      <c r="F15" s="29">
        <f t="shared" si="1"/>
        <v>0</v>
      </c>
    </row>
    <row r="16">
      <c r="A16" s="27" t="s">
        <v>41</v>
      </c>
      <c r="B16" s="28" t="s">
        <v>11</v>
      </c>
      <c r="C16" s="30" t="s">
        <v>65</v>
      </c>
      <c r="D16" s="29">
        <v>1.0</v>
      </c>
      <c r="E16" s="27" t="b">
        <v>1</v>
      </c>
      <c r="F16" s="29">
        <f t="shared" si="1"/>
        <v>1</v>
      </c>
    </row>
    <row r="17">
      <c r="A17" s="27" t="s">
        <v>41</v>
      </c>
      <c r="B17" s="28" t="s">
        <v>11</v>
      </c>
      <c r="C17" s="30" t="s">
        <v>66</v>
      </c>
      <c r="D17" s="29">
        <v>1.0</v>
      </c>
      <c r="E17" s="27" t="b">
        <v>0</v>
      </c>
      <c r="F17" s="29">
        <f t="shared" si="1"/>
        <v>0</v>
      </c>
    </row>
    <row r="18">
      <c r="A18" s="27" t="s">
        <v>41</v>
      </c>
      <c r="B18" s="28" t="s">
        <v>11</v>
      </c>
      <c r="C18" s="30" t="s">
        <v>67</v>
      </c>
      <c r="D18" s="29">
        <v>1.0</v>
      </c>
      <c r="E18" s="27" t="b">
        <v>1</v>
      </c>
      <c r="F18" s="29">
        <f t="shared" si="1"/>
        <v>1</v>
      </c>
    </row>
    <row r="19">
      <c r="A19" s="27" t="s">
        <v>41</v>
      </c>
      <c r="B19" s="28" t="s">
        <v>11</v>
      </c>
      <c r="C19" s="30" t="s">
        <v>68</v>
      </c>
      <c r="D19" s="29">
        <v>1.0</v>
      </c>
      <c r="E19" s="27" t="b">
        <v>0</v>
      </c>
      <c r="F19" s="29">
        <f t="shared" si="1"/>
        <v>0</v>
      </c>
    </row>
    <row r="20">
      <c r="A20" s="27" t="s">
        <v>41</v>
      </c>
      <c r="B20" s="28" t="s">
        <v>11</v>
      </c>
      <c r="C20" s="30" t="s">
        <v>69</v>
      </c>
      <c r="D20" s="29">
        <v>1.0</v>
      </c>
      <c r="E20" s="27" t="b">
        <v>1</v>
      </c>
      <c r="F20" s="29">
        <f t="shared" si="1"/>
        <v>1</v>
      </c>
    </row>
    <row r="21">
      <c r="A21" s="27" t="s">
        <v>41</v>
      </c>
      <c r="B21" s="28" t="s">
        <v>11</v>
      </c>
      <c r="C21" s="30" t="s">
        <v>70</v>
      </c>
      <c r="D21" s="29">
        <v>1.0</v>
      </c>
      <c r="E21" s="27" t="b">
        <v>1</v>
      </c>
      <c r="F21" s="29">
        <f t="shared" si="1"/>
        <v>1</v>
      </c>
    </row>
    <row r="22">
      <c r="A22" s="27" t="s">
        <v>41</v>
      </c>
      <c r="B22" s="28" t="s">
        <v>11</v>
      </c>
      <c r="C22" s="30" t="s">
        <v>71</v>
      </c>
      <c r="D22" s="29">
        <v>1.0</v>
      </c>
      <c r="E22" s="27" t="b">
        <v>1</v>
      </c>
      <c r="F22" s="29">
        <f t="shared" si="1"/>
        <v>1</v>
      </c>
    </row>
    <row r="23">
      <c r="A23" s="27" t="s">
        <v>41</v>
      </c>
      <c r="B23" s="28" t="s">
        <v>11</v>
      </c>
      <c r="C23" s="30" t="s">
        <v>72</v>
      </c>
      <c r="D23" s="29">
        <v>1.0</v>
      </c>
      <c r="E23" s="27" t="b">
        <v>0</v>
      </c>
      <c r="F23" s="29">
        <f t="shared" si="1"/>
        <v>0</v>
      </c>
    </row>
    <row r="24">
      <c r="A24" s="27" t="s">
        <v>41</v>
      </c>
      <c r="B24" s="28" t="s">
        <v>11</v>
      </c>
      <c r="C24" s="30" t="s">
        <v>73</v>
      </c>
      <c r="D24" s="29">
        <v>1.0</v>
      </c>
      <c r="E24" s="27" t="b">
        <v>1</v>
      </c>
      <c r="F24" s="29">
        <f t="shared" si="1"/>
        <v>1</v>
      </c>
    </row>
    <row r="25">
      <c r="A25" s="27" t="s">
        <v>41</v>
      </c>
      <c r="B25" s="28" t="s">
        <v>11</v>
      </c>
      <c r="C25" s="30" t="s">
        <v>74</v>
      </c>
      <c r="D25" s="29">
        <v>1.0</v>
      </c>
      <c r="E25" s="27" t="b">
        <v>1</v>
      </c>
      <c r="F25" s="29">
        <f t="shared" si="1"/>
        <v>1</v>
      </c>
    </row>
    <row r="26">
      <c r="A26" s="27" t="s">
        <v>41</v>
      </c>
      <c r="B26" s="28" t="s">
        <v>11</v>
      </c>
      <c r="C26" s="30" t="s">
        <v>75</v>
      </c>
      <c r="D26" s="29">
        <v>1.0</v>
      </c>
      <c r="E26" s="27" t="b">
        <v>1</v>
      </c>
      <c r="F26" s="29">
        <f t="shared" si="1"/>
        <v>1</v>
      </c>
    </row>
    <row r="27">
      <c r="A27" s="27" t="s">
        <v>41</v>
      </c>
      <c r="B27" s="28" t="s">
        <v>11</v>
      </c>
      <c r="C27" s="30" t="s">
        <v>76</v>
      </c>
      <c r="D27" s="29">
        <v>1.0</v>
      </c>
      <c r="E27" s="27" t="b">
        <v>1</v>
      </c>
      <c r="F27" s="29">
        <f t="shared" si="1"/>
        <v>1</v>
      </c>
    </row>
    <row r="28">
      <c r="A28" s="27" t="s">
        <v>41</v>
      </c>
      <c r="B28" s="28" t="s">
        <v>11</v>
      </c>
      <c r="C28" s="30" t="s">
        <v>77</v>
      </c>
      <c r="D28" s="29">
        <v>1.0</v>
      </c>
      <c r="E28" s="27" t="b">
        <v>1</v>
      </c>
      <c r="F28" s="29">
        <f t="shared" si="1"/>
        <v>1</v>
      </c>
    </row>
    <row r="29">
      <c r="A29" s="27" t="s">
        <v>41</v>
      </c>
      <c r="B29" s="28" t="s">
        <v>11</v>
      </c>
      <c r="C29" s="30" t="s">
        <v>78</v>
      </c>
      <c r="D29" s="29">
        <v>1.0</v>
      </c>
      <c r="E29" s="27" t="b">
        <v>1</v>
      </c>
      <c r="F29" s="29">
        <f t="shared" si="1"/>
        <v>1</v>
      </c>
    </row>
    <row r="30">
      <c r="A30" s="27" t="s">
        <v>41</v>
      </c>
      <c r="B30" s="28" t="s">
        <v>11</v>
      </c>
      <c r="C30" s="30" t="s">
        <v>79</v>
      </c>
      <c r="D30" s="29">
        <v>1.0</v>
      </c>
      <c r="E30" s="27" t="b">
        <v>1</v>
      </c>
      <c r="F30" s="29">
        <f t="shared" si="1"/>
        <v>1</v>
      </c>
    </row>
    <row r="31">
      <c r="A31" s="27" t="s">
        <v>41</v>
      </c>
      <c r="B31" s="28" t="s">
        <v>11</v>
      </c>
      <c r="C31" s="30" t="s">
        <v>80</v>
      </c>
      <c r="D31" s="29">
        <v>1.0</v>
      </c>
      <c r="E31" s="27" t="b">
        <v>0</v>
      </c>
      <c r="F31" s="29">
        <f t="shared" si="1"/>
        <v>0</v>
      </c>
    </row>
    <row r="32">
      <c r="A32" s="27" t="s">
        <v>41</v>
      </c>
      <c r="B32" s="28" t="s">
        <v>11</v>
      </c>
      <c r="C32" s="30" t="s">
        <v>81</v>
      </c>
      <c r="D32" s="29">
        <v>1.0</v>
      </c>
      <c r="E32" s="27" t="b">
        <v>1</v>
      </c>
      <c r="F32" s="29">
        <f t="shared" si="1"/>
        <v>1</v>
      </c>
    </row>
    <row r="33">
      <c r="A33" s="27" t="s">
        <v>41</v>
      </c>
      <c r="B33" s="28" t="s">
        <v>11</v>
      </c>
      <c r="C33" s="30" t="s">
        <v>82</v>
      </c>
      <c r="D33" s="29">
        <v>1.0</v>
      </c>
      <c r="E33" s="27" t="b">
        <v>1</v>
      </c>
      <c r="F33" s="29">
        <f t="shared" si="1"/>
        <v>1</v>
      </c>
    </row>
    <row r="34">
      <c r="A34" s="27" t="s">
        <v>41</v>
      </c>
      <c r="B34" s="28" t="s">
        <v>11</v>
      </c>
      <c r="C34" s="30" t="s">
        <v>83</v>
      </c>
      <c r="D34" s="29">
        <v>1.0</v>
      </c>
      <c r="E34" s="27" t="b">
        <v>1</v>
      </c>
      <c r="F34" s="29">
        <f t="shared" si="1"/>
        <v>1</v>
      </c>
    </row>
    <row r="35">
      <c r="A35" s="27" t="s">
        <v>41</v>
      </c>
      <c r="B35" s="28" t="s">
        <v>11</v>
      </c>
      <c r="C35" s="30" t="s">
        <v>84</v>
      </c>
      <c r="D35" s="29">
        <v>1.0</v>
      </c>
      <c r="E35" s="27" t="b">
        <v>1</v>
      </c>
      <c r="F35" s="29">
        <f t="shared" si="1"/>
        <v>1</v>
      </c>
    </row>
    <row r="36">
      <c r="A36" s="27" t="s">
        <v>41</v>
      </c>
      <c r="B36" s="28" t="s">
        <v>11</v>
      </c>
      <c r="C36" s="30" t="s">
        <v>85</v>
      </c>
      <c r="D36" s="29">
        <v>1.0</v>
      </c>
      <c r="E36" s="27" t="b">
        <v>1</v>
      </c>
      <c r="F36" s="29">
        <f t="shared" si="1"/>
        <v>1</v>
      </c>
    </row>
    <row r="37">
      <c r="A37" s="27" t="s">
        <v>41</v>
      </c>
      <c r="B37" s="28" t="s">
        <v>11</v>
      </c>
      <c r="C37" s="30" t="s">
        <v>86</v>
      </c>
      <c r="D37" s="29">
        <v>1.0</v>
      </c>
      <c r="E37" s="27" t="b">
        <v>1</v>
      </c>
      <c r="F37" s="29">
        <f t="shared" si="1"/>
        <v>1</v>
      </c>
    </row>
    <row r="38">
      <c r="A38" s="27" t="s">
        <v>41</v>
      </c>
      <c r="B38" s="28" t="s">
        <v>11</v>
      </c>
      <c r="C38" s="30" t="s">
        <v>87</v>
      </c>
      <c r="D38" s="29">
        <v>1.0</v>
      </c>
      <c r="E38" s="27" t="b">
        <v>1</v>
      </c>
      <c r="F38" s="29">
        <f t="shared" si="1"/>
        <v>1</v>
      </c>
    </row>
    <row r="39">
      <c r="A39" s="27" t="s">
        <v>41</v>
      </c>
      <c r="B39" s="28" t="s">
        <v>11</v>
      </c>
      <c r="C39" s="30" t="s">
        <v>88</v>
      </c>
      <c r="D39" s="29">
        <v>1.0</v>
      </c>
      <c r="E39" s="27" t="b">
        <v>0</v>
      </c>
      <c r="F39" s="29">
        <f t="shared" si="1"/>
        <v>0</v>
      </c>
    </row>
    <row r="40">
      <c r="A40" s="27" t="s">
        <v>41</v>
      </c>
      <c r="B40" s="28" t="s">
        <v>11</v>
      </c>
      <c r="C40" s="30" t="s">
        <v>89</v>
      </c>
      <c r="D40" s="29">
        <v>1.0</v>
      </c>
      <c r="E40" s="27" t="b">
        <v>1</v>
      </c>
      <c r="F40" s="29">
        <f t="shared" si="1"/>
        <v>1</v>
      </c>
    </row>
    <row r="41">
      <c r="A41" s="27" t="s">
        <v>39</v>
      </c>
      <c r="B41" s="28" t="s">
        <v>13</v>
      </c>
      <c r="C41" s="28" t="s">
        <v>90</v>
      </c>
      <c r="D41" s="29">
        <v>1.0</v>
      </c>
      <c r="E41" s="27" t="b">
        <v>1</v>
      </c>
      <c r="F41" s="29">
        <f t="shared" si="1"/>
        <v>1</v>
      </c>
    </row>
    <row r="42">
      <c r="A42" s="27" t="s">
        <v>39</v>
      </c>
      <c r="B42" s="28" t="s">
        <v>13</v>
      </c>
      <c r="C42" s="30" t="s">
        <v>91</v>
      </c>
      <c r="D42" s="29">
        <v>1.0</v>
      </c>
      <c r="E42" s="27" t="b">
        <v>1</v>
      </c>
      <c r="F42" s="29">
        <f t="shared" si="1"/>
        <v>1</v>
      </c>
    </row>
    <row r="43">
      <c r="A43" s="27" t="s">
        <v>39</v>
      </c>
      <c r="B43" s="28" t="s">
        <v>13</v>
      </c>
      <c r="C43" s="28" t="s">
        <v>92</v>
      </c>
      <c r="D43" s="29">
        <v>1.0</v>
      </c>
      <c r="E43" s="27" t="b">
        <v>0</v>
      </c>
      <c r="F43" s="29">
        <f t="shared" si="1"/>
        <v>0</v>
      </c>
    </row>
    <row r="44">
      <c r="A44" s="27" t="s">
        <v>39</v>
      </c>
      <c r="B44" s="28" t="s">
        <v>13</v>
      </c>
      <c r="C44" s="27" t="s">
        <v>93</v>
      </c>
      <c r="D44" s="29">
        <v>3.0</v>
      </c>
      <c r="E44" s="27" t="b">
        <v>0</v>
      </c>
      <c r="F44" s="29">
        <f t="shared" si="1"/>
        <v>0</v>
      </c>
    </row>
    <row r="45">
      <c r="A45" s="27" t="s">
        <v>39</v>
      </c>
      <c r="B45" s="28" t="s">
        <v>13</v>
      </c>
      <c r="C45" s="28" t="s">
        <v>94</v>
      </c>
      <c r="D45" s="29">
        <v>1.0</v>
      </c>
      <c r="E45" s="27" t="b">
        <v>1</v>
      </c>
      <c r="F45" s="29">
        <f t="shared" si="1"/>
        <v>1</v>
      </c>
    </row>
    <row r="46">
      <c r="A46" s="27" t="s">
        <v>39</v>
      </c>
      <c r="B46" s="28" t="s">
        <v>15</v>
      </c>
      <c r="C46" s="28" t="s">
        <v>95</v>
      </c>
      <c r="D46" s="29">
        <v>1.0</v>
      </c>
      <c r="E46" s="27" t="b">
        <v>1</v>
      </c>
      <c r="F46" s="29">
        <f t="shared" si="1"/>
        <v>1</v>
      </c>
    </row>
    <row r="47">
      <c r="A47" s="27" t="s">
        <v>39</v>
      </c>
      <c r="B47" s="28" t="s">
        <v>15</v>
      </c>
      <c r="C47" s="27" t="s">
        <v>96</v>
      </c>
      <c r="D47" s="29">
        <v>1.0</v>
      </c>
      <c r="E47" s="27" t="b">
        <v>1</v>
      </c>
      <c r="F47" s="29">
        <f t="shared" si="1"/>
        <v>1</v>
      </c>
    </row>
    <row r="48">
      <c r="A48" s="27" t="s">
        <v>39</v>
      </c>
      <c r="B48" s="28" t="s">
        <v>15</v>
      </c>
      <c r="C48" s="28" t="s">
        <v>97</v>
      </c>
      <c r="D48" s="29">
        <v>1.0</v>
      </c>
      <c r="E48" s="27" t="b">
        <v>0</v>
      </c>
      <c r="F48" s="29">
        <f t="shared" si="1"/>
        <v>0</v>
      </c>
    </row>
    <row r="49">
      <c r="A49" s="31" t="s">
        <v>39</v>
      </c>
      <c r="B49" s="32" t="s">
        <v>17</v>
      </c>
      <c r="C49" s="31" t="s">
        <v>98</v>
      </c>
      <c r="D49" s="33">
        <v>1.0</v>
      </c>
      <c r="E49" s="27" t="b">
        <v>1</v>
      </c>
      <c r="F49" s="34">
        <f t="shared" si="1"/>
        <v>1</v>
      </c>
    </row>
    <row r="50">
      <c r="A50" s="31" t="s">
        <v>39</v>
      </c>
      <c r="B50" s="32" t="s">
        <v>17</v>
      </c>
      <c r="C50" s="35" t="s">
        <v>99</v>
      </c>
      <c r="D50" s="33">
        <v>1.0</v>
      </c>
      <c r="E50" s="27" t="b">
        <v>1</v>
      </c>
      <c r="F50" s="34">
        <f t="shared" si="1"/>
        <v>1</v>
      </c>
    </row>
    <row r="51">
      <c r="A51" s="27" t="s">
        <v>39</v>
      </c>
      <c r="B51" s="28" t="s">
        <v>19</v>
      </c>
      <c r="C51" s="28" t="s">
        <v>95</v>
      </c>
      <c r="D51" s="29">
        <v>2.0</v>
      </c>
      <c r="E51" s="27" t="b">
        <v>1</v>
      </c>
      <c r="F51" s="29">
        <f t="shared" si="1"/>
        <v>2</v>
      </c>
    </row>
    <row r="52">
      <c r="A52" s="27" t="s">
        <v>39</v>
      </c>
      <c r="B52" s="28" t="s">
        <v>19</v>
      </c>
      <c r="C52" s="27" t="s">
        <v>96</v>
      </c>
      <c r="D52" s="29">
        <v>1.0</v>
      </c>
      <c r="E52" s="27" t="b">
        <v>1</v>
      </c>
      <c r="F52" s="29">
        <f t="shared" si="1"/>
        <v>1</v>
      </c>
    </row>
    <row r="53">
      <c r="A53" s="27" t="s">
        <v>39</v>
      </c>
      <c r="B53" s="28" t="s">
        <v>19</v>
      </c>
      <c r="C53" s="28" t="s">
        <v>97</v>
      </c>
      <c r="D53" s="29">
        <v>1.0</v>
      </c>
      <c r="E53" s="27" t="b">
        <v>0</v>
      </c>
      <c r="F53" s="29">
        <f t="shared" si="1"/>
        <v>0</v>
      </c>
    </row>
    <row r="54">
      <c r="A54" s="27" t="s">
        <v>39</v>
      </c>
      <c r="B54" s="28" t="s">
        <v>21</v>
      </c>
      <c r="C54" s="28" t="s">
        <v>98</v>
      </c>
      <c r="D54" s="29">
        <v>1.0</v>
      </c>
      <c r="E54" s="27" t="b">
        <v>1</v>
      </c>
      <c r="F54" s="29">
        <f t="shared" si="1"/>
        <v>1</v>
      </c>
    </row>
    <row r="55">
      <c r="A55" s="27" t="s">
        <v>39</v>
      </c>
      <c r="B55" s="28" t="s">
        <v>21</v>
      </c>
      <c r="C55" s="30" t="s">
        <v>99</v>
      </c>
      <c r="D55" s="29">
        <v>1.0</v>
      </c>
      <c r="E55" s="27" t="b">
        <v>1</v>
      </c>
      <c r="F55" s="29">
        <f t="shared" si="1"/>
        <v>1</v>
      </c>
    </row>
    <row r="56">
      <c r="A56" s="27" t="s">
        <v>39</v>
      </c>
      <c r="B56" s="28" t="s">
        <v>22</v>
      </c>
      <c r="C56" s="36" t="s">
        <v>100</v>
      </c>
      <c r="D56" s="29">
        <v>1.0</v>
      </c>
      <c r="E56" s="27" t="b">
        <v>1</v>
      </c>
      <c r="F56" s="29">
        <f t="shared" si="1"/>
        <v>1</v>
      </c>
    </row>
    <row r="57">
      <c r="A57" s="27" t="s">
        <v>39</v>
      </c>
      <c r="B57" s="28" t="s">
        <v>22</v>
      </c>
      <c r="C57" s="37" t="s">
        <v>101</v>
      </c>
      <c r="D57" s="29">
        <v>1.0</v>
      </c>
      <c r="E57" s="27" t="b">
        <v>1</v>
      </c>
      <c r="F57" s="29">
        <f t="shared" si="1"/>
        <v>1</v>
      </c>
    </row>
    <row r="58">
      <c r="A58" s="27" t="s">
        <v>39</v>
      </c>
      <c r="B58" s="28" t="s">
        <v>22</v>
      </c>
      <c r="C58" s="37" t="s">
        <v>102</v>
      </c>
      <c r="D58" s="29">
        <v>1.0</v>
      </c>
      <c r="E58" s="27" t="b">
        <v>1</v>
      </c>
      <c r="F58" s="29">
        <f t="shared" si="1"/>
        <v>1</v>
      </c>
    </row>
    <row r="59">
      <c r="A59" s="27" t="s">
        <v>39</v>
      </c>
      <c r="B59" s="28" t="s">
        <v>22</v>
      </c>
      <c r="C59" s="37" t="s">
        <v>103</v>
      </c>
      <c r="D59" s="29">
        <v>1.0</v>
      </c>
      <c r="E59" s="27" t="b">
        <v>1</v>
      </c>
      <c r="F59" s="29">
        <f t="shared" si="1"/>
        <v>1</v>
      </c>
    </row>
    <row r="60">
      <c r="A60" s="27" t="s">
        <v>39</v>
      </c>
      <c r="B60" s="28" t="s">
        <v>22</v>
      </c>
      <c r="C60" s="37" t="s">
        <v>104</v>
      </c>
      <c r="D60" s="29">
        <v>1.0</v>
      </c>
      <c r="E60" s="27" t="b">
        <v>1</v>
      </c>
      <c r="F60" s="29">
        <f t="shared" si="1"/>
        <v>1</v>
      </c>
    </row>
    <row r="61">
      <c r="A61" s="27" t="s">
        <v>39</v>
      </c>
      <c r="B61" s="28" t="s">
        <v>23</v>
      </c>
      <c r="C61" s="37" t="s">
        <v>105</v>
      </c>
      <c r="D61" s="29">
        <v>2.0</v>
      </c>
      <c r="E61" s="27" t="b">
        <v>1</v>
      </c>
      <c r="F61" s="29">
        <f t="shared" si="1"/>
        <v>2</v>
      </c>
    </row>
    <row r="62">
      <c r="A62" s="27" t="s">
        <v>39</v>
      </c>
      <c r="B62" s="28" t="s">
        <v>23</v>
      </c>
      <c r="C62" s="37" t="s">
        <v>106</v>
      </c>
      <c r="D62" s="29">
        <v>2.0</v>
      </c>
      <c r="E62" s="27" t="b">
        <v>1</v>
      </c>
      <c r="F62" s="29">
        <f t="shared" si="1"/>
        <v>2</v>
      </c>
    </row>
    <row r="63">
      <c r="A63" s="27" t="s">
        <v>39</v>
      </c>
      <c r="B63" s="28" t="s">
        <v>23</v>
      </c>
      <c r="C63" s="36" t="s">
        <v>107</v>
      </c>
      <c r="D63" s="29">
        <v>2.0</v>
      </c>
      <c r="E63" s="27" t="b">
        <v>1</v>
      </c>
      <c r="F63" s="29">
        <f t="shared" si="1"/>
        <v>2</v>
      </c>
    </row>
    <row r="64">
      <c r="A64" s="27" t="s">
        <v>39</v>
      </c>
      <c r="B64" s="28" t="s">
        <v>24</v>
      </c>
      <c r="C64" s="37" t="s">
        <v>108</v>
      </c>
      <c r="D64" s="29">
        <v>3.0</v>
      </c>
      <c r="E64" s="27" t="b">
        <v>1</v>
      </c>
      <c r="F64" s="29">
        <f t="shared" si="1"/>
        <v>3</v>
      </c>
    </row>
    <row r="65">
      <c r="A65" s="27" t="s">
        <v>39</v>
      </c>
      <c r="B65" s="28" t="s">
        <v>24</v>
      </c>
      <c r="C65" s="32" t="s">
        <v>109</v>
      </c>
      <c r="D65" s="29">
        <v>1.0</v>
      </c>
      <c r="E65" s="27" t="b">
        <v>1</v>
      </c>
      <c r="F65" s="29">
        <f t="shared" si="1"/>
        <v>1</v>
      </c>
    </row>
    <row r="66">
      <c r="A66" s="27" t="s">
        <v>39</v>
      </c>
      <c r="B66" s="28" t="s">
        <v>24</v>
      </c>
      <c r="C66" s="38" t="s">
        <v>110</v>
      </c>
      <c r="D66" s="29">
        <v>1.0</v>
      </c>
      <c r="E66" s="27" t="b">
        <v>0</v>
      </c>
      <c r="F66" s="29">
        <f t="shared" si="1"/>
        <v>0</v>
      </c>
    </row>
    <row r="67">
      <c r="A67" s="27" t="s">
        <v>39</v>
      </c>
      <c r="B67" s="28" t="s">
        <v>24</v>
      </c>
      <c r="C67" s="38" t="s">
        <v>111</v>
      </c>
      <c r="D67" s="29">
        <v>1.0</v>
      </c>
      <c r="E67" s="27" t="b">
        <v>1</v>
      </c>
      <c r="F67" s="29">
        <f t="shared" si="1"/>
        <v>1</v>
      </c>
    </row>
    <row r="68">
      <c r="A68" s="27" t="s">
        <v>39</v>
      </c>
      <c r="B68" s="28" t="s">
        <v>26</v>
      </c>
      <c r="C68" s="38" t="s">
        <v>112</v>
      </c>
      <c r="D68" s="29">
        <v>1.0</v>
      </c>
      <c r="E68" s="27" t="b">
        <v>1</v>
      </c>
      <c r="F68" s="29">
        <f t="shared" si="1"/>
        <v>1</v>
      </c>
    </row>
    <row r="69">
      <c r="A69" s="27" t="s">
        <v>39</v>
      </c>
      <c r="B69" s="28" t="s">
        <v>26</v>
      </c>
      <c r="C69" s="38" t="s">
        <v>113</v>
      </c>
      <c r="D69" s="29">
        <v>1.0</v>
      </c>
      <c r="E69" s="27" t="b">
        <v>1</v>
      </c>
      <c r="F69" s="29">
        <f t="shared" si="1"/>
        <v>1</v>
      </c>
    </row>
    <row r="70">
      <c r="A70" s="27" t="s">
        <v>39</v>
      </c>
      <c r="B70" s="28" t="s">
        <v>26</v>
      </c>
      <c r="C70" s="32" t="s">
        <v>114</v>
      </c>
      <c r="D70" s="29">
        <v>2.0</v>
      </c>
      <c r="E70" s="27" t="b">
        <v>1</v>
      </c>
      <c r="F70" s="29">
        <f t="shared" si="1"/>
        <v>2</v>
      </c>
    </row>
    <row r="71">
      <c r="A71" s="27" t="s">
        <v>39</v>
      </c>
      <c r="B71" s="28" t="s">
        <v>27</v>
      </c>
      <c r="C71" s="37" t="s">
        <v>115</v>
      </c>
      <c r="D71" s="29">
        <v>2.0</v>
      </c>
      <c r="E71" s="27" t="b">
        <v>1</v>
      </c>
      <c r="F71" s="29">
        <f t="shared" si="1"/>
        <v>2</v>
      </c>
    </row>
    <row r="72">
      <c r="A72" s="27" t="s">
        <v>39</v>
      </c>
      <c r="B72" s="28" t="s">
        <v>27</v>
      </c>
      <c r="C72" s="32" t="s">
        <v>116</v>
      </c>
      <c r="D72" s="29">
        <v>1.0</v>
      </c>
      <c r="E72" s="27" t="b">
        <v>1</v>
      </c>
      <c r="F72" s="29">
        <f t="shared" si="1"/>
        <v>1</v>
      </c>
    </row>
    <row r="73">
      <c r="A73" s="27" t="s">
        <v>39</v>
      </c>
      <c r="B73" s="28" t="s">
        <v>27</v>
      </c>
      <c r="C73" s="38" t="s">
        <v>117</v>
      </c>
      <c r="D73" s="29">
        <v>1.0</v>
      </c>
      <c r="E73" s="27" t="b">
        <v>0</v>
      </c>
      <c r="F73" s="29">
        <f t="shared" si="1"/>
        <v>0</v>
      </c>
    </row>
    <row r="74">
      <c r="A74" s="27" t="s">
        <v>39</v>
      </c>
      <c r="B74" s="28" t="s">
        <v>27</v>
      </c>
      <c r="C74" s="38" t="s">
        <v>118</v>
      </c>
      <c r="D74" s="29">
        <v>1.0</v>
      </c>
      <c r="E74" s="27" t="b">
        <v>1</v>
      </c>
      <c r="F74" s="29">
        <f t="shared" si="1"/>
        <v>1</v>
      </c>
    </row>
    <row r="75">
      <c r="A75" s="27" t="s">
        <v>39</v>
      </c>
      <c r="B75" s="28" t="s">
        <v>29</v>
      </c>
      <c r="C75" s="32" t="s">
        <v>119</v>
      </c>
      <c r="D75" s="29">
        <v>1.0</v>
      </c>
      <c r="E75" s="27" t="b">
        <v>1</v>
      </c>
      <c r="F75" s="29">
        <f t="shared" si="1"/>
        <v>1</v>
      </c>
    </row>
    <row r="76">
      <c r="A76" s="27" t="s">
        <v>39</v>
      </c>
      <c r="B76" s="28" t="s">
        <v>29</v>
      </c>
      <c r="C76" s="36" t="s">
        <v>120</v>
      </c>
      <c r="D76" s="29">
        <v>3.0</v>
      </c>
      <c r="E76" s="27" t="b">
        <v>1</v>
      </c>
      <c r="F76" s="29">
        <f t="shared" si="1"/>
        <v>3</v>
      </c>
    </row>
    <row r="77">
      <c r="A77" s="27" t="s">
        <v>39</v>
      </c>
      <c r="B77" s="28" t="s">
        <v>30</v>
      </c>
      <c r="C77" s="37" t="s">
        <v>121</v>
      </c>
      <c r="D77" s="29">
        <v>1.0</v>
      </c>
      <c r="E77" s="27" t="b">
        <v>1</v>
      </c>
      <c r="F77" s="29">
        <f t="shared" si="1"/>
        <v>1</v>
      </c>
    </row>
    <row r="78">
      <c r="A78" s="27" t="s">
        <v>39</v>
      </c>
      <c r="B78" s="28" t="s">
        <v>30</v>
      </c>
      <c r="C78" s="37" t="s">
        <v>122</v>
      </c>
      <c r="D78" s="29">
        <v>2.0</v>
      </c>
      <c r="E78" s="27" t="b">
        <v>1</v>
      </c>
      <c r="F78" s="29">
        <f t="shared" si="1"/>
        <v>2</v>
      </c>
    </row>
    <row r="79">
      <c r="A79" s="27" t="s">
        <v>39</v>
      </c>
      <c r="B79" s="28" t="s">
        <v>30</v>
      </c>
      <c r="C79" s="39" t="s">
        <v>123</v>
      </c>
      <c r="D79" s="29">
        <v>1.0</v>
      </c>
      <c r="E79" s="27" t="b">
        <v>1</v>
      </c>
      <c r="F79" s="29">
        <f t="shared" si="1"/>
        <v>1</v>
      </c>
    </row>
    <row r="80">
      <c r="A80" s="27" t="s">
        <v>39</v>
      </c>
      <c r="B80" s="28" t="s">
        <v>30</v>
      </c>
      <c r="C80" s="36" t="s">
        <v>107</v>
      </c>
      <c r="D80" s="29">
        <v>1.0</v>
      </c>
      <c r="E80" s="27" t="b">
        <v>1</v>
      </c>
      <c r="F80" s="29">
        <f t="shared" si="1"/>
        <v>1</v>
      </c>
    </row>
    <row r="81">
      <c r="A81" s="27" t="s">
        <v>39</v>
      </c>
      <c r="B81" s="28" t="s">
        <v>31</v>
      </c>
      <c r="C81" s="38" t="s">
        <v>124</v>
      </c>
      <c r="D81" s="29">
        <v>2.0</v>
      </c>
      <c r="E81" s="27" t="b">
        <v>1</v>
      </c>
      <c r="F81" s="29">
        <f t="shared" si="1"/>
        <v>2</v>
      </c>
    </row>
    <row r="82">
      <c r="A82" s="27" t="s">
        <v>39</v>
      </c>
      <c r="B82" s="28" t="s">
        <v>31</v>
      </c>
      <c r="C82" s="38" t="s">
        <v>125</v>
      </c>
      <c r="D82" s="29">
        <v>1.0</v>
      </c>
      <c r="E82" s="27" t="b">
        <v>1</v>
      </c>
      <c r="F82" s="29">
        <f t="shared" si="1"/>
        <v>1</v>
      </c>
    </row>
    <row r="83">
      <c r="A83" s="27" t="s">
        <v>39</v>
      </c>
      <c r="B83" s="28" t="s">
        <v>31</v>
      </c>
      <c r="C83" s="38" t="s">
        <v>126</v>
      </c>
      <c r="D83" s="29">
        <v>1.0</v>
      </c>
      <c r="E83" s="27" t="b">
        <v>1</v>
      </c>
      <c r="F83" s="29">
        <f t="shared" si="1"/>
        <v>1</v>
      </c>
    </row>
    <row r="84">
      <c r="A84" s="27" t="s">
        <v>39</v>
      </c>
      <c r="B84" s="28" t="s">
        <v>32</v>
      </c>
      <c r="C84" s="38" t="s">
        <v>127</v>
      </c>
      <c r="D84" s="29">
        <v>2.0</v>
      </c>
      <c r="E84" s="27" t="b">
        <v>1</v>
      </c>
      <c r="F84" s="29">
        <f t="shared" si="1"/>
        <v>2</v>
      </c>
    </row>
    <row r="85">
      <c r="A85" s="27" t="s">
        <v>39</v>
      </c>
      <c r="B85" s="28" t="s">
        <v>32</v>
      </c>
      <c r="C85" s="38" t="s">
        <v>128</v>
      </c>
      <c r="D85" s="29">
        <v>2.0</v>
      </c>
      <c r="E85" s="27" t="b">
        <v>1</v>
      </c>
      <c r="F85" s="29">
        <f t="shared" si="1"/>
        <v>2</v>
      </c>
    </row>
    <row r="86">
      <c r="A86" s="27" t="s">
        <v>43</v>
      </c>
      <c r="B86" s="28" t="s">
        <v>33</v>
      </c>
      <c r="C86" s="40" t="s">
        <v>129</v>
      </c>
      <c r="D86" s="29">
        <v>1.0</v>
      </c>
      <c r="E86" s="27" t="b">
        <v>1</v>
      </c>
      <c r="F86" s="29">
        <f t="shared" si="1"/>
        <v>1</v>
      </c>
    </row>
    <row r="87">
      <c r="A87" s="27" t="s">
        <v>43</v>
      </c>
      <c r="B87" s="28" t="s">
        <v>33</v>
      </c>
      <c r="C87" s="41" t="s">
        <v>130</v>
      </c>
      <c r="D87" s="29">
        <v>1.0</v>
      </c>
      <c r="E87" s="27" t="b">
        <v>1</v>
      </c>
      <c r="F87" s="29">
        <f t="shared" si="1"/>
        <v>1</v>
      </c>
    </row>
    <row r="88">
      <c r="A88" s="27" t="s">
        <v>43</v>
      </c>
      <c r="B88" s="28" t="s">
        <v>33</v>
      </c>
      <c r="C88" s="30" t="s">
        <v>131</v>
      </c>
      <c r="D88" s="29">
        <v>1.0</v>
      </c>
      <c r="E88" s="27" t="b">
        <v>0</v>
      </c>
      <c r="F88" s="29">
        <f t="shared" si="1"/>
        <v>0</v>
      </c>
    </row>
    <row r="89">
      <c r="A89" s="27" t="s">
        <v>43</v>
      </c>
      <c r="B89" s="28" t="s">
        <v>33</v>
      </c>
      <c r="C89" s="30" t="s">
        <v>132</v>
      </c>
      <c r="D89" s="29">
        <v>1.0</v>
      </c>
      <c r="E89" s="27" t="b">
        <v>1</v>
      </c>
      <c r="F89" s="29">
        <f t="shared" si="1"/>
        <v>1</v>
      </c>
    </row>
    <row r="90">
      <c r="A90" s="27" t="s">
        <v>43</v>
      </c>
      <c r="B90" s="28" t="s">
        <v>33</v>
      </c>
      <c r="C90" s="30" t="s">
        <v>133</v>
      </c>
      <c r="D90" s="29">
        <v>1.0</v>
      </c>
      <c r="E90" s="27" t="b">
        <v>1</v>
      </c>
      <c r="F90" s="29">
        <f t="shared" si="1"/>
        <v>1</v>
      </c>
    </row>
    <row r="91">
      <c r="A91" s="27" t="s">
        <v>43</v>
      </c>
      <c r="B91" s="28" t="s">
        <v>33</v>
      </c>
      <c r="C91" s="42" t="s">
        <v>134</v>
      </c>
      <c r="D91" s="29">
        <v>1.0</v>
      </c>
      <c r="E91" s="27" t="b">
        <v>1</v>
      </c>
      <c r="F91" s="29">
        <f t="shared" si="1"/>
        <v>1</v>
      </c>
    </row>
    <row r="92">
      <c r="A92" s="27" t="s">
        <v>43</v>
      </c>
      <c r="B92" s="28" t="s">
        <v>33</v>
      </c>
      <c r="C92" s="30" t="s">
        <v>135</v>
      </c>
      <c r="D92" s="29">
        <v>1.0</v>
      </c>
      <c r="E92" s="27" t="b">
        <v>1</v>
      </c>
      <c r="F92" s="29">
        <f t="shared" si="1"/>
        <v>1</v>
      </c>
    </row>
    <row r="93">
      <c r="A93" s="27" t="s">
        <v>43</v>
      </c>
      <c r="B93" s="28" t="s">
        <v>33</v>
      </c>
      <c r="C93" s="43" t="s">
        <v>136</v>
      </c>
      <c r="D93" s="29">
        <v>1.0</v>
      </c>
      <c r="E93" s="27" t="b">
        <v>1</v>
      </c>
      <c r="F93" s="29">
        <f t="shared" si="1"/>
        <v>1</v>
      </c>
    </row>
    <row r="94">
      <c r="A94" s="27" t="s">
        <v>43</v>
      </c>
      <c r="B94" s="28" t="s">
        <v>33</v>
      </c>
      <c r="C94" s="30" t="s">
        <v>137</v>
      </c>
      <c r="D94" s="29">
        <v>1.0</v>
      </c>
      <c r="E94" s="27" t="b">
        <v>1</v>
      </c>
      <c r="F94" s="29">
        <f t="shared" si="1"/>
        <v>1</v>
      </c>
    </row>
    <row r="95">
      <c r="A95" s="27" t="s">
        <v>43</v>
      </c>
      <c r="B95" s="28" t="s">
        <v>33</v>
      </c>
      <c r="C95" s="30" t="s">
        <v>138</v>
      </c>
      <c r="D95" s="29">
        <v>1.0</v>
      </c>
      <c r="E95" s="27" t="b">
        <v>1</v>
      </c>
      <c r="F95" s="29">
        <f t="shared" si="1"/>
        <v>1</v>
      </c>
    </row>
    <row r="96">
      <c r="A96" s="27" t="s">
        <v>43</v>
      </c>
      <c r="B96" s="28" t="s">
        <v>35</v>
      </c>
      <c r="C96" s="30" t="s">
        <v>139</v>
      </c>
      <c r="D96" s="29">
        <v>1.0</v>
      </c>
      <c r="E96" s="27" t="b">
        <v>0</v>
      </c>
      <c r="F96" s="29">
        <f t="shared" si="1"/>
        <v>0</v>
      </c>
    </row>
    <row r="97">
      <c r="A97" s="27" t="s">
        <v>43</v>
      </c>
      <c r="B97" s="28" t="s">
        <v>35</v>
      </c>
      <c r="C97" s="27" t="s">
        <v>140</v>
      </c>
      <c r="D97" s="29">
        <v>1.0</v>
      </c>
      <c r="E97" s="27" t="b">
        <v>1</v>
      </c>
      <c r="F97" s="29">
        <f t="shared" si="1"/>
        <v>1</v>
      </c>
    </row>
    <row r="98">
      <c r="A98" s="27" t="s">
        <v>43</v>
      </c>
      <c r="B98" s="28" t="s">
        <v>35</v>
      </c>
      <c r="C98" s="27" t="s">
        <v>141</v>
      </c>
      <c r="D98" s="29">
        <v>1.0</v>
      </c>
      <c r="E98" s="27" t="b">
        <v>1</v>
      </c>
      <c r="F98" s="29">
        <f t="shared" si="1"/>
        <v>1</v>
      </c>
    </row>
    <row r="99">
      <c r="A99" s="27" t="s">
        <v>43</v>
      </c>
      <c r="B99" s="28" t="s">
        <v>35</v>
      </c>
      <c r="C99" s="27" t="s">
        <v>142</v>
      </c>
      <c r="D99" s="29">
        <v>1.0</v>
      </c>
      <c r="E99" s="27" t="b">
        <v>1</v>
      </c>
      <c r="F99" s="29">
        <f t="shared" si="1"/>
        <v>1</v>
      </c>
    </row>
    <row r="100">
      <c r="A100" s="27" t="s">
        <v>43</v>
      </c>
      <c r="B100" s="28" t="s">
        <v>35</v>
      </c>
      <c r="C100" s="27" t="s">
        <v>143</v>
      </c>
      <c r="D100" s="29">
        <v>1.0</v>
      </c>
      <c r="E100" s="27" t="b">
        <v>1</v>
      </c>
      <c r="F100" s="29">
        <f t="shared" si="1"/>
        <v>1</v>
      </c>
    </row>
    <row r="101">
      <c r="A101" s="27" t="s">
        <v>43</v>
      </c>
      <c r="B101" s="28" t="s">
        <v>35</v>
      </c>
      <c r="C101" s="42" t="s">
        <v>144</v>
      </c>
      <c r="D101" s="29">
        <v>1.0</v>
      </c>
      <c r="E101" s="27" t="b">
        <v>1</v>
      </c>
      <c r="F101" s="29">
        <f t="shared" si="1"/>
        <v>1</v>
      </c>
    </row>
    <row r="102">
      <c r="A102" s="27" t="s">
        <v>43</v>
      </c>
      <c r="B102" s="28" t="s">
        <v>35</v>
      </c>
      <c r="C102" s="27" t="s">
        <v>145</v>
      </c>
      <c r="D102" s="29">
        <v>1.0</v>
      </c>
      <c r="E102" s="27" t="b">
        <v>1</v>
      </c>
      <c r="F102" s="29">
        <f t="shared" si="1"/>
        <v>1</v>
      </c>
    </row>
    <row r="103">
      <c r="A103" s="27" t="s">
        <v>43</v>
      </c>
      <c r="B103" s="28" t="s">
        <v>35</v>
      </c>
      <c r="C103" s="27" t="s">
        <v>146</v>
      </c>
      <c r="D103" s="29">
        <v>1.0</v>
      </c>
      <c r="E103" s="27" t="b">
        <v>1</v>
      </c>
      <c r="F103" s="29">
        <f t="shared" si="1"/>
        <v>1</v>
      </c>
    </row>
    <row r="104">
      <c r="A104" s="27" t="s">
        <v>43</v>
      </c>
      <c r="B104" s="28" t="s">
        <v>35</v>
      </c>
      <c r="C104" s="44" t="s">
        <v>147</v>
      </c>
      <c r="D104" s="29">
        <v>1.0</v>
      </c>
      <c r="E104" s="27" t="b">
        <v>1</v>
      </c>
      <c r="F104" s="29">
        <f t="shared" si="1"/>
        <v>1</v>
      </c>
    </row>
    <row r="105">
      <c r="A105" s="27" t="s">
        <v>43</v>
      </c>
      <c r="B105" s="28" t="s">
        <v>35</v>
      </c>
      <c r="C105" s="27" t="s">
        <v>148</v>
      </c>
      <c r="D105" s="29">
        <v>1.0</v>
      </c>
      <c r="E105" s="27" t="b">
        <v>1</v>
      </c>
      <c r="F105" s="29">
        <f t="shared" si="1"/>
        <v>1</v>
      </c>
    </row>
    <row r="106">
      <c r="A106" s="27" t="s">
        <v>43</v>
      </c>
      <c r="B106" s="28" t="s">
        <v>35</v>
      </c>
      <c r="C106" s="27" t="s">
        <v>149</v>
      </c>
      <c r="D106" s="29">
        <v>1.0</v>
      </c>
      <c r="E106" s="27" t="b">
        <v>1</v>
      </c>
      <c r="F106" s="29">
        <f t="shared" si="1"/>
        <v>1</v>
      </c>
    </row>
    <row r="107">
      <c r="A107" s="27" t="s">
        <v>43</v>
      </c>
      <c r="B107" s="28" t="s">
        <v>35</v>
      </c>
      <c r="C107" s="27" t="s">
        <v>150</v>
      </c>
      <c r="D107" s="29">
        <v>1.0</v>
      </c>
      <c r="E107" s="27" t="b">
        <v>1</v>
      </c>
      <c r="F107" s="29">
        <f t="shared" si="1"/>
        <v>1</v>
      </c>
    </row>
    <row r="108">
      <c r="A108" s="27" t="s">
        <v>43</v>
      </c>
      <c r="B108" s="28" t="s">
        <v>35</v>
      </c>
      <c r="C108" s="27" t="s">
        <v>151</v>
      </c>
      <c r="D108" s="29">
        <v>1.0</v>
      </c>
      <c r="E108" s="27" t="b">
        <v>1</v>
      </c>
      <c r="F108" s="29">
        <f t="shared" si="1"/>
        <v>1</v>
      </c>
    </row>
    <row r="109">
      <c r="A109" s="27" t="s">
        <v>43</v>
      </c>
      <c r="B109" s="28" t="s">
        <v>35</v>
      </c>
      <c r="C109" s="27" t="s">
        <v>152</v>
      </c>
      <c r="D109" s="29">
        <v>1.0</v>
      </c>
      <c r="E109" s="27" t="b">
        <v>1</v>
      </c>
      <c r="F109" s="29">
        <f t="shared" si="1"/>
        <v>1</v>
      </c>
    </row>
    <row r="110">
      <c r="A110" s="27" t="s">
        <v>43</v>
      </c>
      <c r="B110" s="28" t="s">
        <v>35</v>
      </c>
      <c r="C110" s="27" t="s">
        <v>153</v>
      </c>
      <c r="D110" s="29">
        <v>1.0</v>
      </c>
      <c r="E110" s="27" t="b">
        <v>1</v>
      </c>
      <c r="F110" s="29">
        <f t="shared" si="1"/>
        <v>1</v>
      </c>
    </row>
    <row r="111">
      <c r="A111" s="27" t="s">
        <v>43</v>
      </c>
      <c r="B111" s="28" t="s">
        <v>35</v>
      </c>
      <c r="C111" s="42" t="s">
        <v>154</v>
      </c>
      <c r="D111" s="29">
        <v>1.0</v>
      </c>
      <c r="E111" s="27" t="b">
        <v>0</v>
      </c>
      <c r="F111" s="29">
        <f t="shared" si="1"/>
        <v>0</v>
      </c>
    </row>
    <row r="112">
      <c r="A112" s="27" t="s">
        <v>43</v>
      </c>
      <c r="B112" s="28" t="s">
        <v>37</v>
      </c>
      <c r="C112" s="30" t="s">
        <v>155</v>
      </c>
      <c r="D112" s="29">
        <v>0.5</v>
      </c>
      <c r="E112" s="27" t="b">
        <v>1</v>
      </c>
      <c r="F112" s="29">
        <f t="shared" si="1"/>
        <v>0.5</v>
      </c>
    </row>
    <row r="113">
      <c r="A113" s="27" t="s">
        <v>43</v>
      </c>
      <c r="B113" s="28" t="s">
        <v>37</v>
      </c>
      <c r="C113" s="30" t="s">
        <v>156</v>
      </c>
      <c r="D113" s="29">
        <v>0.5</v>
      </c>
      <c r="E113" s="27" t="b">
        <v>1</v>
      </c>
      <c r="F113" s="29">
        <f t="shared" si="1"/>
        <v>0.5</v>
      </c>
    </row>
    <row r="114">
      <c r="A114" s="27" t="s">
        <v>43</v>
      </c>
      <c r="B114" s="28" t="s">
        <v>37</v>
      </c>
      <c r="C114" s="30" t="s">
        <v>157</v>
      </c>
      <c r="D114" s="29">
        <v>0.5</v>
      </c>
      <c r="E114" s="27" t="b">
        <v>1</v>
      </c>
      <c r="F114" s="29">
        <f t="shared" si="1"/>
        <v>0.5</v>
      </c>
    </row>
    <row r="115">
      <c r="A115" s="27" t="s">
        <v>43</v>
      </c>
      <c r="B115" s="28" t="s">
        <v>37</v>
      </c>
      <c r="C115" s="30" t="s">
        <v>158</v>
      </c>
      <c r="D115" s="29">
        <v>0.5</v>
      </c>
      <c r="E115" s="27" t="b">
        <v>1</v>
      </c>
      <c r="F115" s="29">
        <f t="shared" si="1"/>
        <v>0.5</v>
      </c>
    </row>
    <row r="116">
      <c r="A116" s="27" t="s">
        <v>43</v>
      </c>
      <c r="B116" s="28" t="s">
        <v>37</v>
      </c>
      <c r="C116" s="30" t="s">
        <v>159</v>
      </c>
      <c r="D116" s="29">
        <v>0.5</v>
      </c>
      <c r="E116" s="27" t="b">
        <v>1</v>
      </c>
      <c r="F116" s="29">
        <f t="shared" si="1"/>
        <v>0.5</v>
      </c>
    </row>
    <row r="117">
      <c r="A117" s="27" t="s">
        <v>43</v>
      </c>
      <c r="B117" s="28" t="s">
        <v>37</v>
      </c>
      <c r="C117" s="30" t="s">
        <v>160</v>
      </c>
      <c r="D117" s="29">
        <v>0.5</v>
      </c>
      <c r="E117" s="27" t="b">
        <v>1</v>
      </c>
      <c r="F117" s="29">
        <f t="shared" si="1"/>
        <v>0.5</v>
      </c>
    </row>
    <row r="118">
      <c r="A118" s="27" t="s">
        <v>43</v>
      </c>
      <c r="B118" s="28" t="s">
        <v>37</v>
      </c>
      <c r="C118" s="30" t="s">
        <v>161</v>
      </c>
      <c r="D118" s="29">
        <v>0.5</v>
      </c>
      <c r="E118" s="27" t="b">
        <v>1</v>
      </c>
      <c r="F118" s="29">
        <f t="shared" si="1"/>
        <v>0.5</v>
      </c>
    </row>
    <row r="119">
      <c r="A119" s="27" t="s">
        <v>43</v>
      </c>
      <c r="B119" s="28" t="s">
        <v>37</v>
      </c>
      <c r="C119" s="30" t="s">
        <v>162</v>
      </c>
      <c r="D119" s="29">
        <v>0.5</v>
      </c>
      <c r="E119" s="27" t="b">
        <v>1</v>
      </c>
      <c r="F119" s="29">
        <f t="shared" si="1"/>
        <v>0.5</v>
      </c>
    </row>
    <row r="120">
      <c r="A120" s="27" t="s">
        <v>43</v>
      </c>
      <c r="B120" s="28" t="s">
        <v>37</v>
      </c>
      <c r="C120" s="30" t="s">
        <v>163</v>
      </c>
      <c r="D120" s="29">
        <v>0.5</v>
      </c>
      <c r="E120" s="27" t="b">
        <v>1</v>
      </c>
      <c r="F120" s="29">
        <f t="shared" si="1"/>
        <v>0.5</v>
      </c>
    </row>
    <row r="121">
      <c r="A121" s="27" t="s">
        <v>43</v>
      </c>
      <c r="B121" s="28" t="s">
        <v>37</v>
      </c>
      <c r="C121" s="30" t="s">
        <v>164</v>
      </c>
      <c r="D121" s="29">
        <v>0.5</v>
      </c>
      <c r="E121" s="27" t="b">
        <v>1</v>
      </c>
      <c r="F121" s="29">
        <f t="shared" si="1"/>
        <v>0.5</v>
      </c>
    </row>
    <row r="122">
      <c r="A122" s="27" t="s">
        <v>43</v>
      </c>
      <c r="B122" s="28" t="s">
        <v>37</v>
      </c>
      <c r="C122" s="30" t="s">
        <v>165</v>
      </c>
      <c r="D122" s="29">
        <v>0.5</v>
      </c>
      <c r="E122" s="27" t="b">
        <v>1</v>
      </c>
      <c r="F122" s="29">
        <f t="shared" si="1"/>
        <v>0.5</v>
      </c>
    </row>
    <row r="123">
      <c r="A123" s="27" t="s">
        <v>43</v>
      </c>
      <c r="B123" s="28" t="s">
        <v>37</v>
      </c>
      <c r="C123" s="30" t="s">
        <v>166</v>
      </c>
      <c r="D123" s="29">
        <v>0.5</v>
      </c>
      <c r="E123" s="27" t="b">
        <v>1</v>
      </c>
      <c r="F123" s="29">
        <f t="shared" si="1"/>
        <v>0.5</v>
      </c>
    </row>
    <row r="124">
      <c r="A124" s="27" t="s">
        <v>43</v>
      </c>
      <c r="B124" s="28" t="s">
        <v>37</v>
      </c>
      <c r="C124" s="30" t="s">
        <v>167</v>
      </c>
      <c r="D124" s="29">
        <v>0.5</v>
      </c>
      <c r="E124" s="27" t="b">
        <v>1</v>
      </c>
      <c r="F124" s="29">
        <f t="shared" si="1"/>
        <v>0.5</v>
      </c>
    </row>
    <row r="125">
      <c r="A125" s="27" t="s">
        <v>43</v>
      </c>
      <c r="B125" s="28" t="s">
        <v>37</v>
      </c>
      <c r="C125" s="30" t="s">
        <v>168</v>
      </c>
      <c r="D125" s="29">
        <v>0.5</v>
      </c>
      <c r="E125" s="27" t="b">
        <v>1</v>
      </c>
      <c r="F125" s="29">
        <f t="shared" si="1"/>
        <v>0.5</v>
      </c>
    </row>
    <row r="126">
      <c r="A126" s="27" t="s">
        <v>43</v>
      </c>
      <c r="B126" s="28" t="s">
        <v>37</v>
      </c>
      <c r="C126" s="30" t="s">
        <v>169</v>
      </c>
      <c r="D126" s="29">
        <v>0.5</v>
      </c>
      <c r="E126" s="27" t="b">
        <v>1</v>
      </c>
      <c r="F126" s="29">
        <f t="shared" si="1"/>
        <v>0.5</v>
      </c>
    </row>
    <row r="127">
      <c r="A127" s="45"/>
      <c r="B127" s="46"/>
      <c r="C127" s="47" t="s">
        <v>170</v>
      </c>
      <c r="D127" s="48">
        <f>sum(D2:D126)</f>
        <v>133.5</v>
      </c>
      <c r="E127" s="27" t="b">
        <v>0</v>
      </c>
      <c r="F127" s="48"/>
    </row>
  </sheetData>
  <conditionalFormatting sqref="A2:F127">
    <cfRule type="expression" dxfId="0" priority="1">
      <formula>$E2=TRUE</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75.88"/>
  </cols>
  <sheetData>
    <row r="1">
      <c r="A1" s="25" t="s">
        <v>45</v>
      </c>
      <c r="B1" s="25" t="s">
        <v>46</v>
      </c>
      <c r="C1" s="25" t="s">
        <v>47</v>
      </c>
    </row>
    <row r="2">
      <c r="A2" s="49" t="str">
        <f>IFERROR(__xludf.DUMMYFUNCTION("QUERY('詳細項目'!A2:F126,""select A, B, C where E = FALSE"",0)"),"HTML/CSS")</f>
        <v>HTML/CSS</v>
      </c>
      <c r="B2" s="49" t="str">
        <f>IFERROR(__xludf.DUMMYFUNCTION("""COMPUTED_VALUE"""),"UI要件")</f>
        <v>UI要件</v>
      </c>
      <c r="C2" s="49" t="str">
        <f>IFERROR(__xludf.DUMMYFUNCTION("""COMPUTED_VALUE"""),"会員登録画面（一般ユーザー）のデザインは参考UI通りか")</f>
        <v>会員登録画面（一般ユーザー）のデザインは参考UI通りか</v>
      </c>
    </row>
    <row r="3">
      <c r="A3" s="49" t="str">
        <f>IFERROR(__xludf.DUMMYFUNCTION("""COMPUTED_VALUE"""),"HTML/CSS")</f>
        <v>HTML/CSS</v>
      </c>
      <c r="B3" s="49" t="str">
        <f>IFERROR(__xludf.DUMMYFUNCTION("""COMPUTED_VALUE"""),"UI要件")</f>
        <v>UI要件</v>
      </c>
      <c r="C3" s="49" t="str">
        <f>IFERROR(__xludf.DUMMYFUNCTION("""COMPUTED_VALUE"""),"ログイン画面（一般ユーザー）のデザインは参考UI通りか")</f>
        <v>ログイン画面（一般ユーザー）のデザインは参考UI通りか</v>
      </c>
    </row>
    <row r="4">
      <c r="A4" s="49" t="str">
        <f>IFERROR(__xludf.DUMMYFUNCTION("""COMPUTED_VALUE"""),"HTML/CSS")</f>
        <v>HTML/CSS</v>
      </c>
      <c r="B4" s="49" t="str">
        <f>IFERROR(__xludf.DUMMYFUNCTION("""COMPUTED_VALUE"""),"UI要件")</f>
        <v>UI要件</v>
      </c>
      <c r="C4" s="49" t="str">
        <f>IFERROR(__xludf.DUMMYFUNCTION("""COMPUTED_VALUE"""),"勤怠登録画面（一般ユーザー）のデザインは参考UI通りか")</f>
        <v>勤怠登録画面（一般ユーザー）のデザインは参考UI通りか</v>
      </c>
    </row>
    <row r="5">
      <c r="A5" s="49" t="str">
        <f>IFERROR(__xludf.DUMMYFUNCTION("""COMPUTED_VALUE"""),"HTML/CSS")</f>
        <v>HTML/CSS</v>
      </c>
      <c r="B5" s="49" t="str">
        <f>IFERROR(__xludf.DUMMYFUNCTION("""COMPUTED_VALUE"""),"UI要件")</f>
        <v>UI要件</v>
      </c>
      <c r="C5" s="49" t="str">
        <f>IFERROR(__xludf.DUMMYFUNCTION("""COMPUTED_VALUE"""),"勤怠詳細画面（一般ユーザー）のデザインは参考UI通りか")</f>
        <v>勤怠詳細画面（一般ユーザー）のデザインは参考UI通りか</v>
      </c>
    </row>
    <row r="6">
      <c r="A6" s="49" t="str">
        <f>IFERROR(__xludf.DUMMYFUNCTION("""COMPUTED_VALUE"""),"HTML/CSS")</f>
        <v>HTML/CSS</v>
      </c>
      <c r="B6" s="49" t="str">
        <f>IFERROR(__xludf.DUMMYFUNCTION("""COMPUTED_VALUE"""),"UI要件")</f>
        <v>UI要件</v>
      </c>
      <c r="C6" s="49" t="str">
        <f>IFERROR(__xludf.DUMMYFUNCTION("""COMPUTED_VALUE"""),"勤怠詳細画面（管理者）のデザインは参考UI通りか")</f>
        <v>勤怠詳細画面（管理者）のデザインは参考UI通りか</v>
      </c>
    </row>
    <row r="7">
      <c r="A7" s="49" t="str">
        <f>IFERROR(__xludf.DUMMYFUNCTION("""COMPUTED_VALUE"""),"HTML/CSS")</f>
        <v>HTML/CSS</v>
      </c>
      <c r="B7" s="49" t="str">
        <f>IFERROR(__xludf.DUMMYFUNCTION("""COMPUTED_VALUE"""),"UI要件")</f>
        <v>UI要件</v>
      </c>
      <c r="C7" s="49" t="str">
        <f>IFERROR(__xludf.DUMMYFUNCTION("""COMPUTED_VALUE"""),"修正申請承認画面（管理者）のデザインは参考UI通りか")</f>
        <v>修正申請承認画面（管理者）のデザインは参考UI通りか</v>
      </c>
    </row>
    <row r="8">
      <c r="A8" s="49" t="str">
        <f>IFERROR(__xludf.DUMMYFUNCTION("""COMPUTED_VALUE"""),"PHP/Laravel")</f>
        <v>PHP/Laravel</v>
      </c>
      <c r="B8" s="49" t="str">
        <f>IFERROR(__xludf.DUMMYFUNCTION("""COMPUTED_VALUE"""),"登録認証機能（一般ユーザー）")</f>
        <v>登録認証機能（一般ユーザー）</v>
      </c>
      <c r="C8" s="49" t="str">
        <f>IFERROR(__xludf.DUMMYFUNCTION("""COMPUTED_VALUE"""),"会員登録画面にてバリデーションが正しく行われているか
1. メールアドレス：入力必須、メール形式
2. パスワード：入力必須、8文字以上
3. 確認用パスワード：入力必須、8文字以上、重複のみ可")</f>
        <v>会員登録画面にてバリデーションが正しく行われているか
1. メールアドレス：入力必須、メール形式
2. パスワード：入力必須、8文字以上
3. 確認用パスワード：入力必須、8文字以上、重複のみ可</v>
      </c>
    </row>
    <row r="9">
      <c r="A9" s="49" t="str">
        <f>IFERROR(__xludf.DUMMYFUNCTION("""COMPUTED_VALUE"""),"PHP/Laravel")</f>
        <v>PHP/Laravel</v>
      </c>
      <c r="B9" s="49" t="str">
        <f>IFERROR(__xludf.DUMMYFUNCTION("""COMPUTED_VALUE"""),"登録認証機能（一般ユーザー）")</f>
        <v>登録認証機能（一般ユーザー）</v>
      </c>
      <c r="C9" s="49" t="str">
        <f>IFERROR(__xludf.DUMMYFUNCTION("""COMPUTED_VALUE"""),"mailhogかmailtrapを用いてメールを用いた認証機能ができているか（応用）")</f>
        <v>mailhogかmailtrapを用いてメールを用いた認証機能ができているか（応用）</v>
      </c>
    </row>
    <row r="10">
      <c r="A10" s="49" t="str">
        <f>IFERROR(__xludf.DUMMYFUNCTION("""COMPUTED_VALUE"""),"PHP/Laravel")</f>
        <v>PHP/Laravel</v>
      </c>
      <c r="B10" s="49" t="str">
        <f>IFERROR(__xludf.DUMMYFUNCTION("""COMPUTED_VALUE"""),"ログイン認証機能（一般ユーザー）")</f>
        <v>ログイン認証機能（一般ユーザー）</v>
      </c>
      <c r="C10" s="49" t="str">
        <f>IFERROR(__xludf.DUMMYFUNCTION("""COMPUTED_VALUE"""),"ログイン画面にてエラーメッセージの内容が正しいものになっているか
1. 未入力の場合
    1. `メールアドレスを入力してください`
    2. `パスワードを入力してください`
2. 入力情報が誤っている場合
    1. `ログイン情報が登録されていません。`")</f>
        <v>ログイン画面にてエラーメッセージの内容が正しいものになっているか
1. 未入力の場合
    1. `メールアドレスを入力してください`
    2. `パスワードを入力してください`
2. 入力情報が誤っている場合
    1. `ログイン情報が登録されていません。`</v>
      </c>
    </row>
    <row r="11">
      <c r="A11" s="49" t="str">
        <f>IFERROR(__xludf.DUMMYFUNCTION("""COMPUTED_VALUE"""),"PHP/Laravel")</f>
        <v>PHP/Laravel</v>
      </c>
      <c r="B11" s="49" t="str">
        <f>IFERROR(__xludf.DUMMYFUNCTION("""COMPUTED_VALUE"""),"ログイン認証機能　（管理者）")</f>
        <v>ログイン認証機能　（管理者）</v>
      </c>
      <c r="C11" s="49" t="str">
        <f>IFERROR(__xludf.DUMMYFUNCTION("""COMPUTED_VALUE"""),"ログイン画面にてエラーメッセージの内容が正しいものになっているか
1. 未入力の場合
    1. `メールアドレスを入力してください`
    2. `パスワードを入力してください`
2. 入力情報が誤っている場合
    1. `ログイン情報が登録されていません。`")</f>
        <v>ログイン画面にてエラーメッセージの内容が正しいものになっているか
1. 未入力の場合
    1. `メールアドレスを入力してください`
    2. `パスワードを入力してください`
2. 入力情報が誤っている場合
    1. `ログイン情報が登録されていません。`</v>
      </c>
    </row>
    <row r="12">
      <c r="A12" s="49" t="str">
        <f>IFERROR(__xludf.DUMMYFUNCTION("""COMPUTED_VALUE"""),"PHP/Laravel")</f>
        <v>PHP/Laravel</v>
      </c>
      <c r="B12" s="49" t="str">
        <f>IFERROR(__xludf.DUMMYFUNCTION("""COMPUTED_VALUE"""),"勤怠詳細取得機能（一般ユーザー）")</f>
        <v>勤怠詳細取得機能（一般ユーザー）</v>
      </c>
      <c r="C12" s="49" t="str">
        <f>IFERROR(__xludf.DUMMYFUNCTION("""COMPUTED_VALUE"""),"formrequestを使用し勤怠修正機能のバリデーションが実装できているか
1. 出勤時間が退勤時間より後になっている場合，および退勤時間が出勤時間より後になっている場合に以下のメッセージを表示
　・出勤時間もしくは退勤時間が不適切な値です
2. 休憩開始時間及び休憩終了時間が，出勤時間及び退勤時間を超えている際に，以下のメッセージを表示
　・休憩時間が勤務時間外です
3. 備考欄が未入力になっている際に，以下のメッセージを表示
　・備考を記入してください")</f>
        <v>formrequestを使用し勤怠修正機能のバリデーションが実装できているか
1. 出勤時間が退勤時間より後になっている場合，および退勤時間が出勤時間より後になっている場合に以下のメッセージを表示
　・出勤時間もしくは退勤時間が不適切な値です
2. 休憩開始時間及び休憩終了時間が，出勤時間及び退勤時間を超えている際に，以下のメッセージを表示
　・休憩時間が勤務時間外です
3. 備考欄が未入力になっている際に，以下のメッセージを表示
　・備考を記入してください</v>
      </c>
    </row>
    <row r="13">
      <c r="A13" s="49" t="str">
        <f>IFERROR(__xludf.DUMMYFUNCTION("""COMPUTED_VALUE"""),"PHP/Laravel")</f>
        <v>PHP/Laravel</v>
      </c>
      <c r="B13" s="49" t="str">
        <f>IFERROR(__xludf.DUMMYFUNCTION("""COMPUTED_VALUE"""),"勤怠詳細確認機能（管理者）")</f>
        <v>勤怠詳細確認機能（管理者）</v>
      </c>
      <c r="C13" s="49" t="str">
        <f>IFERROR(__xludf.DUMMYFUNCTION("""COMPUTED_VALUE"""),"勤怠修正機能のバリデーションが実装できているか
1. 出勤時間が退勤時間より後になっている場合，および退勤時間が出勤時間より後になっている場合に以下のメッセージを表示
　・出勤時間もしくは退勤時間が不適切な値です。
2. 休憩開始時間及び休憩終了時間が，出勤時間及び退勤時間を超えている際に，以下のメッセージを表示
　・休憩時間が勤務時間外です。
3. 備考欄が未入力になっている際に，以下のメッセージを表示
　・備考を記入してください。")</f>
        <v>勤怠修正機能のバリデーションが実装できているか
1. 出勤時間が退勤時間より後になっている場合，および退勤時間が出勤時間より後になっている場合に以下のメッセージを表示
　・出勤時間もしくは退勤時間が不適切な値です。
2. 休憩開始時間及び休憩終了時間が，出勤時間及び退勤時間を超えている際に，以下のメッセージを表示
　・休憩時間が勤務時間外です。
3. 備考欄が未入力になっている際に，以下のメッセージを表示
　・備考を記入してください。</v>
      </c>
    </row>
    <row r="14">
      <c r="A14" s="49" t="str">
        <f>IFERROR(__xludf.DUMMYFUNCTION("""COMPUTED_VALUE"""),"CLI / DB")</f>
        <v>CLI / DB</v>
      </c>
      <c r="B14" s="49" t="str">
        <f>IFERROR(__xludf.DUMMYFUNCTION("""COMPUTED_VALUE"""),"環境構築")</f>
        <v>環境構築</v>
      </c>
      <c r="C14" s="49" t="str">
        <f>IFERROR(__xludf.DUMMYFUNCTION("""COMPUTED_VALUE"""),"マイグレーションファイルとテーブル仕様書が一致しているか")</f>
        <v>マイグレーションファイルとテーブル仕様書が一致しているか</v>
      </c>
    </row>
    <row r="15">
      <c r="A15" s="49" t="str">
        <f>IFERROR(__xludf.DUMMYFUNCTION("""COMPUTED_VALUE"""),"CLI / DB")</f>
        <v>CLI / DB</v>
      </c>
      <c r="B15" s="49" t="str">
        <f>IFERROR(__xludf.DUMMYFUNCTION("""COMPUTED_VALUE"""),"コード品質")</f>
        <v>コード品質</v>
      </c>
      <c r="C15" s="49" t="str">
        <f>IFERROR(__xludf.DUMMYFUNCTION("""COMPUTED_VALUE"""),"不要な改行や不適切なインデントが存在しないか")</f>
        <v>不要な改行や不適切なインデントが存在しないか</v>
      </c>
    </row>
    <row r="16">
      <c r="A16" s="49" t="str">
        <f>IFERROR(__xludf.DUMMYFUNCTION("""COMPUTED_VALUE"""),"CLI / DB")</f>
        <v>CLI / DB</v>
      </c>
      <c r="B16" s="49" t="str">
        <f>IFERROR(__xludf.DUMMYFUNCTION("""COMPUTED_VALUE"""),"コード品質")</f>
        <v>コード品質</v>
      </c>
      <c r="C16" s="49" t="str">
        <f>IFERROR(__xludf.DUMMYFUNCTION("""COMPUTED_VALUE"""),"使用していないクラスやファイルをuseで読み込んでいないか")</f>
        <v>使用していないクラスやファイルをuseで読み込んでいないか</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0"/>
    <col customWidth="1" min="2" max="2" width="86.63"/>
  </cols>
  <sheetData>
    <row r="1">
      <c r="A1" s="50" t="s">
        <v>171</v>
      </c>
      <c r="B1" s="50" t="s">
        <v>172</v>
      </c>
    </row>
    <row r="2">
      <c r="A2" s="51" t="s">
        <v>173</v>
      </c>
      <c r="B2" s="51" t="s">
        <v>174</v>
      </c>
    </row>
    <row r="3">
      <c r="A3" s="51" t="s">
        <v>175</v>
      </c>
      <c r="B3" s="51" t="s">
        <v>176</v>
      </c>
    </row>
    <row r="4">
      <c r="A4" s="51" t="s">
        <v>177</v>
      </c>
      <c r="B4" s="51" t="s">
        <v>178</v>
      </c>
    </row>
    <row r="5">
      <c r="A5" s="51" t="s">
        <v>179</v>
      </c>
      <c r="B5" s="51" t="s">
        <v>180</v>
      </c>
    </row>
    <row r="6">
      <c r="A6" s="51" t="s">
        <v>181</v>
      </c>
      <c r="B6" s="51" t="s">
        <v>182</v>
      </c>
    </row>
    <row r="7">
      <c r="A7" s="51"/>
      <c r="B7" s="52"/>
    </row>
    <row r="8">
      <c r="A8" s="52"/>
      <c r="B8" s="52"/>
    </row>
    <row r="9">
      <c r="A9" s="52"/>
      <c r="B9" s="52"/>
    </row>
    <row r="10">
      <c r="A10" s="52"/>
      <c r="B10" s="52"/>
    </row>
    <row r="11">
      <c r="A11" s="52"/>
      <c r="B11" s="52"/>
    </row>
    <row r="12">
      <c r="A12" s="52"/>
      <c r="B12" s="52"/>
    </row>
    <row r="13">
      <c r="A13" s="52"/>
      <c r="B13" s="52"/>
    </row>
    <row r="14">
      <c r="A14" s="52"/>
      <c r="B14" s="52"/>
    </row>
    <row r="15">
      <c r="A15" s="52"/>
      <c r="B15" s="52"/>
    </row>
    <row r="16">
      <c r="A16" s="52"/>
      <c r="B16" s="52"/>
    </row>
    <row r="17">
      <c r="A17" s="52"/>
      <c r="B17" s="52"/>
    </row>
    <row r="18">
      <c r="A18" s="52"/>
      <c r="B18" s="52"/>
    </row>
    <row r="19">
      <c r="A19" s="52"/>
      <c r="B19" s="52"/>
    </row>
    <row r="20">
      <c r="A20" s="52"/>
      <c r="B20" s="52"/>
    </row>
    <row r="21">
      <c r="A21" s="52"/>
      <c r="B21" s="52"/>
    </row>
    <row r="22">
      <c r="A22" s="52"/>
      <c r="B22" s="52"/>
    </row>
    <row r="23">
      <c r="A23" s="52"/>
      <c r="B23" s="52"/>
    </row>
    <row r="24">
      <c r="A24" s="52"/>
      <c r="B24" s="52"/>
    </row>
    <row r="25">
      <c r="A25" s="52"/>
      <c r="B25" s="52"/>
    </row>
    <row r="26">
      <c r="A26" s="52"/>
      <c r="B26" s="52"/>
    </row>
    <row r="27">
      <c r="A27" s="52"/>
      <c r="B27" s="52"/>
    </row>
    <row r="28">
      <c r="A28" s="52"/>
      <c r="B28" s="52"/>
    </row>
    <row r="29">
      <c r="A29" s="52"/>
      <c r="B29" s="52"/>
    </row>
    <row r="30">
      <c r="A30" s="52"/>
      <c r="B30" s="52"/>
    </row>
    <row r="31">
      <c r="A31" s="52"/>
      <c r="B31" s="52"/>
    </row>
    <row r="32">
      <c r="A32" s="52"/>
      <c r="B32" s="52"/>
    </row>
    <row r="33">
      <c r="A33" s="52"/>
      <c r="B33" s="52"/>
    </row>
    <row r="34">
      <c r="A34" s="52"/>
      <c r="B34" s="5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38"/>
    <col customWidth="1" min="2" max="2" width="18.75"/>
    <col customWidth="1" min="4" max="4" width="20.25"/>
  </cols>
  <sheetData>
    <row r="1">
      <c r="A1" s="53" t="s">
        <v>183</v>
      </c>
      <c r="B1" s="53"/>
      <c r="C1" s="53"/>
      <c r="D1" s="53" t="s">
        <v>184</v>
      </c>
    </row>
    <row r="2">
      <c r="A2" s="54" t="s">
        <v>185</v>
      </c>
      <c r="B2" s="54" t="s">
        <v>186</v>
      </c>
      <c r="C2" s="54" t="s">
        <v>187</v>
      </c>
      <c r="D2" s="54" t="s">
        <v>188</v>
      </c>
    </row>
    <row r="3">
      <c r="A3" s="54" t="s">
        <v>189</v>
      </c>
      <c r="B3" s="54" t="s">
        <v>190</v>
      </c>
      <c r="C3" s="54" t="s">
        <v>191</v>
      </c>
      <c r="D3" s="54" t="s">
        <v>192</v>
      </c>
    </row>
    <row r="4">
      <c r="A4" s="54" t="s">
        <v>193</v>
      </c>
      <c r="B4" s="54" t="s">
        <v>186</v>
      </c>
      <c r="C4" s="54" t="s">
        <v>191</v>
      </c>
      <c r="D4" s="55" t="s">
        <v>194</v>
      </c>
    </row>
    <row r="5">
      <c r="A5" s="54" t="s">
        <v>195</v>
      </c>
      <c r="B5" s="54" t="s">
        <v>190</v>
      </c>
      <c r="C5" s="54" t="s">
        <v>196</v>
      </c>
      <c r="D5" s="55" t="s">
        <v>197</v>
      </c>
    </row>
    <row r="6">
      <c r="A6" s="54" t="s">
        <v>198</v>
      </c>
      <c r="B6" s="54" t="s">
        <v>190</v>
      </c>
      <c r="C6" s="54" t="s">
        <v>196</v>
      </c>
      <c r="D6" s="55" t="s">
        <v>199</v>
      </c>
    </row>
    <row r="7">
      <c r="A7" s="54" t="s">
        <v>200</v>
      </c>
      <c r="B7" s="54" t="s">
        <v>186</v>
      </c>
      <c r="C7" s="54" t="s">
        <v>196</v>
      </c>
      <c r="D7" s="55" t="s">
        <v>201</v>
      </c>
    </row>
    <row r="8">
      <c r="A8" s="54" t="s">
        <v>202</v>
      </c>
      <c r="B8" s="54" t="s">
        <v>190</v>
      </c>
      <c r="C8" s="54" t="s">
        <v>196</v>
      </c>
      <c r="D8" s="55" t="s">
        <v>203</v>
      </c>
    </row>
    <row r="9">
      <c r="A9" s="54" t="s">
        <v>204</v>
      </c>
      <c r="B9" s="54" t="s">
        <v>205</v>
      </c>
      <c r="C9" s="54" t="s">
        <v>196</v>
      </c>
      <c r="D9" s="55" t="s">
        <v>206</v>
      </c>
    </row>
    <row r="10">
      <c r="A10" s="54" t="s">
        <v>207</v>
      </c>
      <c r="B10" s="54" t="s">
        <v>186</v>
      </c>
      <c r="C10" s="54" t="s">
        <v>196</v>
      </c>
      <c r="D10" s="54" t="s">
        <v>208</v>
      </c>
    </row>
    <row r="11">
      <c r="A11" s="54" t="s">
        <v>209</v>
      </c>
      <c r="B11" s="54" t="s">
        <v>190</v>
      </c>
      <c r="C11" s="54" t="s">
        <v>196</v>
      </c>
      <c r="D11" s="55" t="s">
        <v>203</v>
      </c>
    </row>
    <row r="12">
      <c r="A12" s="54" t="s">
        <v>210</v>
      </c>
      <c r="B12" s="54" t="s">
        <v>186</v>
      </c>
      <c r="C12" s="54" t="s">
        <v>196</v>
      </c>
      <c r="D12" s="54" t="s">
        <v>211</v>
      </c>
    </row>
    <row r="13">
      <c r="A13" s="54" t="s">
        <v>212</v>
      </c>
      <c r="B13" s="54" t="s">
        <v>186</v>
      </c>
      <c r="C13" s="54" t="s">
        <v>196</v>
      </c>
      <c r="D13" s="54"/>
    </row>
    <row r="14">
      <c r="A14" s="54" t="s">
        <v>185</v>
      </c>
      <c r="B14" s="54" t="s">
        <v>186</v>
      </c>
      <c r="C14" s="54" t="s">
        <v>196</v>
      </c>
      <c r="D14" s="54" t="s">
        <v>213</v>
      </c>
    </row>
    <row r="15">
      <c r="A15" s="54" t="s">
        <v>214</v>
      </c>
      <c r="B15" s="54" t="s">
        <v>190</v>
      </c>
      <c r="C15" s="54" t="s">
        <v>196</v>
      </c>
      <c r="D15" s="55" t="s">
        <v>215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6"/>
    </row>
    <row r="3">
      <c r="B3" s="57" t="s">
        <v>216</v>
      </c>
    </row>
  </sheetData>
  <hyperlinks>
    <hyperlink r:id="rId1" ref="B3"/>
  </hyperlinks>
  <drawing r:id="rId2"/>
</worksheet>
</file>