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gonzales\"/>
    </mc:Choice>
  </mc:AlternateContent>
  <bookViews>
    <workbookView xWindow="0" yWindow="0" windowWidth="12288" windowHeight="7602" firstSheet="1" activeTab="5" xr2:uid="{00000000-000D-0000-FFFF-FFFF00000000}"/>
  </bookViews>
  <sheets>
    <sheet name="HumptyDumptyPull" sheetId="1" r:id="rId1"/>
    <sheet name="HumptyDumptyPush" sheetId="2" r:id="rId2"/>
    <sheet name="combined" sheetId="7" r:id="rId3"/>
    <sheet name="r4.xlarge X2 pull" sheetId="3" r:id="rId4"/>
    <sheet name="r4.xlarge X2 push" sheetId="4" r:id="rId5"/>
    <sheet name="Startup AFAP pull" sheetId="5" r:id="rId6"/>
    <sheet name="Startup AFAP push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7" l="1"/>
  <c r="I125" i="7"/>
  <c r="I126" i="7"/>
  <c r="I127" i="7"/>
  <c r="I128" i="7"/>
  <c r="I123" i="7"/>
  <c r="H124" i="7"/>
  <c r="H125" i="7"/>
  <c r="H126" i="7"/>
  <c r="H127" i="7"/>
  <c r="H128" i="7"/>
  <c r="H123" i="7"/>
  <c r="G124" i="7"/>
  <c r="G125" i="7"/>
  <c r="G126" i="7"/>
  <c r="G127" i="7"/>
  <c r="G128" i="7"/>
  <c r="G123" i="7"/>
  <c r="F124" i="7"/>
  <c r="F125" i="7"/>
  <c r="F126" i="7"/>
  <c r="F127" i="7"/>
  <c r="F128" i="7"/>
  <c r="F123" i="7"/>
  <c r="E124" i="7"/>
  <c r="E125" i="7"/>
  <c r="E126" i="7"/>
  <c r="E127" i="7"/>
  <c r="E128" i="7"/>
  <c r="E123" i="7"/>
  <c r="D124" i="7"/>
  <c r="D125" i="7"/>
  <c r="D126" i="7"/>
  <c r="D127" i="7"/>
  <c r="D128" i="7"/>
  <c r="D123" i="7"/>
  <c r="C124" i="7"/>
  <c r="C125" i="7"/>
  <c r="C126" i="7"/>
  <c r="C127" i="7"/>
  <c r="C128" i="7"/>
  <c r="C123" i="7"/>
  <c r="B124" i="7"/>
  <c r="B125" i="7"/>
  <c r="B126" i="7"/>
  <c r="B127" i="7"/>
  <c r="B128" i="7"/>
  <c r="B123" i="7"/>
  <c r="I104" i="7"/>
  <c r="I105" i="7"/>
  <c r="I106" i="7"/>
  <c r="I107" i="7"/>
  <c r="I108" i="7"/>
  <c r="I103" i="7"/>
  <c r="H104" i="7"/>
  <c r="H105" i="7"/>
  <c r="H106" i="7"/>
  <c r="H107" i="7"/>
  <c r="H108" i="7"/>
  <c r="H103" i="7"/>
  <c r="G104" i="7"/>
  <c r="G105" i="7"/>
  <c r="G106" i="7"/>
  <c r="G107" i="7"/>
  <c r="G108" i="7"/>
  <c r="G103" i="7"/>
  <c r="F104" i="7"/>
  <c r="F105" i="7"/>
  <c r="F106" i="7"/>
  <c r="F107" i="7"/>
  <c r="F108" i="7"/>
  <c r="F103" i="7"/>
  <c r="E104" i="7"/>
  <c r="E105" i="7"/>
  <c r="E106" i="7"/>
  <c r="E107" i="7"/>
  <c r="E108" i="7"/>
  <c r="E103" i="7"/>
  <c r="B104" i="7"/>
  <c r="B105" i="7"/>
  <c r="B106" i="7"/>
  <c r="B107" i="7"/>
  <c r="B108" i="7"/>
  <c r="B103" i="7"/>
  <c r="C104" i="7"/>
  <c r="C105" i="7"/>
  <c r="C106" i="7"/>
  <c r="C107" i="7"/>
  <c r="C108" i="7"/>
  <c r="C103" i="7"/>
  <c r="D104" i="7"/>
  <c r="D105" i="7"/>
  <c r="D106" i="7"/>
  <c r="D107" i="7"/>
  <c r="D108" i="7"/>
  <c r="D103" i="7"/>
  <c r="G82" i="7"/>
  <c r="G83" i="7"/>
  <c r="G84" i="7"/>
  <c r="G85" i="7"/>
  <c r="G86" i="7"/>
  <c r="G81" i="7"/>
  <c r="F82" i="7"/>
  <c r="F83" i="7"/>
  <c r="F84" i="7"/>
  <c r="F85" i="7"/>
  <c r="F86" i="7"/>
  <c r="F81" i="7"/>
  <c r="E82" i="7"/>
  <c r="E83" i="7"/>
  <c r="E84" i="7"/>
  <c r="E85" i="7"/>
  <c r="E86" i="7"/>
  <c r="E81" i="7"/>
  <c r="D82" i="7"/>
  <c r="D83" i="7"/>
  <c r="D84" i="7"/>
  <c r="D85" i="7"/>
  <c r="D86" i="7"/>
  <c r="D81" i="7"/>
  <c r="C82" i="7"/>
  <c r="C83" i="7"/>
  <c r="C84" i="7"/>
  <c r="C85" i="7"/>
  <c r="C86" i="7"/>
  <c r="C81" i="7"/>
  <c r="B82" i="7"/>
  <c r="B83" i="7"/>
  <c r="B84" i="7"/>
  <c r="B85" i="7"/>
  <c r="B86" i="7"/>
  <c r="B81" i="7"/>
  <c r="G64" i="7"/>
  <c r="G65" i="7"/>
  <c r="G66" i="7"/>
  <c r="G67" i="7"/>
  <c r="G68" i="7"/>
  <c r="G63" i="7"/>
  <c r="F64" i="7"/>
  <c r="F65" i="7"/>
  <c r="F66" i="7"/>
  <c r="F67" i="7"/>
  <c r="F68" i="7"/>
  <c r="F63" i="7"/>
  <c r="E64" i="7"/>
  <c r="E65" i="7"/>
  <c r="E66" i="7"/>
  <c r="E67" i="7"/>
  <c r="E68" i="7"/>
  <c r="E63" i="7"/>
  <c r="D64" i="7"/>
  <c r="D65" i="7"/>
  <c r="D66" i="7"/>
  <c r="D67" i="7"/>
  <c r="D68" i="7"/>
  <c r="D63" i="7"/>
  <c r="C64" i="7"/>
  <c r="C65" i="7"/>
  <c r="C66" i="7"/>
  <c r="C67" i="7"/>
  <c r="C68" i="7"/>
  <c r="C63" i="7"/>
  <c r="B64" i="7"/>
  <c r="B65" i="7"/>
  <c r="B66" i="7"/>
  <c r="B67" i="7"/>
  <c r="B68" i="7"/>
  <c r="B63" i="7"/>
  <c r="G44" i="7"/>
  <c r="G45" i="7"/>
  <c r="G46" i="7"/>
  <c r="G47" i="7"/>
  <c r="G48" i="7"/>
  <c r="G43" i="7"/>
  <c r="F44" i="7"/>
  <c r="F45" i="7"/>
  <c r="F46" i="7"/>
  <c r="F47" i="7"/>
  <c r="F48" i="7"/>
  <c r="F43" i="7"/>
  <c r="E44" i="7"/>
  <c r="E45" i="7"/>
  <c r="E46" i="7"/>
  <c r="E47" i="7"/>
  <c r="E48" i="7"/>
  <c r="E43" i="7"/>
  <c r="D44" i="7"/>
  <c r="D45" i="7"/>
  <c r="D46" i="7"/>
  <c r="D47" i="7"/>
  <c r="D48" i="7"/>
  <c r="D43" i="7"/>
  <c r="C44" i="7"/>
  <c r="C45" i="7"/>
  <c r="C46" i="7"/>
  <c r="C47" i="7"/>
  <c r="C48" i="7"/>
  <c r="C43" i="7"/>
  <c r="B44" i="7"/>
  <c r="B45" i="7"/>
  <c r="B46" i="7"/>
  <c r="B47" i="7"/>
  <c r="B48" i="7"/>
  <c r="B43" i="7"/>
  <c r="G21" i="7"/>
  <c r="G22" i="7"/>
  <c r="G23" i="7"/>
  <c r="G24" i="7"/>
  <c r="G25" i="7"/>
  <c r="G20" i="7"/>
  <c r="F21" i="7"/>
  <c r="F22" i="7"/>
  <c r="F23" i="7"/>
  <c r="F24" i="7"/>
  <c r="F25" i="7"/>
  <c r="F20" i="7"/>
  <c r="E25" i="7"/>
  <c r="E24" i="7"/>
  <c r="E23" i="7"/>
  <c r="E22" i="7"/>
  <c r="E21" i="7"/>
  <c r="E20" i="7"/>
  <c r="B21" i="7"/>
  <c r="B22" i="7"/>
  <c r="B23" i="7"/>
  <c r="B24" i="7"/>
  <c r="B25" i="7"/>
  <c r="B20" i="7"/>
  <c r="D21" i="7"/>
  <c r="D22" i="7"/>
  <c r="D23" i="7"/>
  <c r="D24" i="7"/>
  <c r="D25" i="7"/>
  <c r="D20" i="7"/>
  <c r="C21" i="7"/>
  <c r="C22" i="7"/>
  <c r="C23" i="7"/>
  <c r="C24" i="7"/>
  <c r="C25" i="7"/>
  <c r="C20" i="7"/>
  <c r="E7" i="7"/>
  <c r="E6" i="7"/>
  <c r="E5" i="7"/>
  <c r="E4" i="7"/>
  <c r="E3" i="7"/>
  <c r="D7" i="7"/>
  <c r="D6" i="7"/>
  <c r="D5" i="7"/>
  <c r="D4" i="7"/>
  <c r="D3" i="7"/>
  <c r="E2" i="7"/>
  <c r="D2" i="7"/>
  <c r="C7" i="7"/>
  <c r="C6" i="7"/>
  <c r="C5" i="7"/>
  <c r="C4" i="7"/>
  <c r="C3" i="7"/>
  <c r="C2" i="7"/>
  <c r="F6" i="7"/>
  <c r="F5" i="7"/>
  <c r="F4" i="7"/>
  <c r="B7" i="7"/>
  <c r="B6" i="7"/>
  <c r="B5" i="7"/>
  <c r="B4" i="7"/>
  <c r="B3" i="7"/>
  <c r="B2" i="7"/>
  <c r="P41" i="6" l="1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29" i="4"/>
  <c r="I29" i="4" s="1"/>
  <c r="K29" i="4" s="1"/>
  <c r="H28" i="4"/>
  <c r="I28" i="4" s="1"/>
  <c r="K28" i="4" s="1"/>
  <c r="H27" i="4"/>
  <c r="I27" i="4" s="1"/>
  <c r="K27" i="4" s="1"/>
  <c r="H26" i="4"/>
  <c r="I26" i="4" s="1"/>
  <c r="K26" i="4" s="1"/>
  <c r="H25" i="4"/>
  <c r="I25" i="4" s="1"/>
  <c r="K25" i="4" s="1"/>
  <c r="K24" i="4"/>
  <c r="I24" i="4"/>
  <c r="H24" i="4"/>
  <c r="H22" i="4"/>
  <c r="I22" i="4" s="1"/>
  <c r="K22" i="4" s="1"/>
  <c r="H21" i="4"/>
  <c r="I21" i="4" s="1"/>
  <c r="K21" i="4" s="1"/>
  <c r="H20" i="4"/>
  <c r="I20" i="4" s="1"/>
  <c r="K20" i="4" s="1"/>
  <c r="H19" i="4"/>
  <c r="I19" i="4" s="1"/>
  <c r="K19" i="4" s="1"/>
  <c r="H18" i="4"/>
  <c r="I18" i="4" s="1"/>
  <c r="K18" i="4" s="1"/>
  <c r="H17" i="4"/>
  <c r="I17" i="4" s="1"/>
  <c r="K17" i="4" s="1"/>
  <c r="H15" i="4"/>
  <c r="I15" i="4" s="1"/>
  <c r="K15" i="4" s="1"/>
  <c r="H14" i="4"/>
  <c r="I14" i="4" s="1"/>
  <c r="K14" i="4" s="1"/>
  <c r="H13" i="4"/>
  <c r="I13" i="4" s="1"/>
  <c r="K13" i="4" s="1"/>
  <c r="H12" i="4"/>
  <c r="I12" i="4" s="1"/>
  <c r="K12" i="4" s="1"/>
  <c r="H11" i="4"/>
  <c r="I11" i="4" s="1"/>
  <c r="K11" i="4" s="1"/>
  <c r="H10" i="4"/>
  <c r="I10" i="4" s="1"/>
  <c r="K10" i="4" s="1"/>
  <c r="H8" i="4"/>
  <c r="I8" i="4" s="1"/>
  <c r="K8" i="4" s="1"/>
  <c r="H7" i="4"/>
  <c r="I7" i="4" s="1"/>
  <c r="K7" i="4" s="1"/>
  <c r="H6" i="4"/>
  <c r="I6" i="4" s="1"/>
  <c r="K6" i="4" s="1"/>
  <c r="H5" i="4"/>
  <c r="I5" i="4" s="1"/>
  <c r="K5" i="4" s="1"/>
  <c r="H4" i="4"/>
  <c r="I4" i="4" s="1"/>
  <c r="K4" i="4" s="1"/>
  <c r="H3" i="4"/>
  <c r="I3" i="4" s="1"/>
  <c r="K3" i="4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2" i="5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6" i="3"/>
  <c r="I36" i="3" s="1"/>
  <c r="K36" i="3" s="1"/>
  <c r="H35" i="3"/>
  <c r="I35" i="3" s="1"/>
  <c r="K35" i="3" s="1"/>
  <c r="H34" i="3"/>
  <c r="I34" i="3" s="1"/>
  <c r="K34" i="3" s="1"/>
  <c r="H33" i="3"/>
  <c r="I33" i="3" s="1"/>
  <c r="K33" i="3" s="1"/>
  <c r="I32" i="3"/>
  <c r="K32" i="3" s="1"/>
  <c r="H32" i="3"/>
  <c r="I31" i="3"/>
  <c r="K31" i="3" s="1"/>
  <c r="H31" i="3"/>
  <c r="H22" i="3"/>
  <c r="I22" i="3" s="1"/>
  <c r="K22" i="3" s="1"/>
  <c r="H21" i="3"/>
  <c r="I21" i="3" s="1"/>
  <c r="K21" i="3" s="1"/>
  <c r="H20" i="3"/>
  <c r="I20" i="3" s="1"/>
  <c r="K20" i="3" s="1"/>
  <c r="H19" i="3"/>
  <c r="I19" i="3" s="1"/>
  <c r="K19" i="3" s="1"/>
  <c r="H18" i="3"/>
  <c r="I18" i="3" s="1"/>
  <c r="K18" i="3" s="1"/>
  <c r="H17" i="3"/>
  <c r="I17" i="3" s="1"/>
  <c r="K17" i="3" s="1"/>
  <c r="H29" i="3"/>
  <c r="I29" i="3" s="1"/>
  <c r="K29" i="3" s="1"/>
  <c r="H28" i="3"/>
  <c r="I28" i="3" s="1"/>
  <c r="K28" i="3" s="1"/>
  <c r="H27" i="3"/>
  <c r="I27" i="3" s="1"/>
  <c r="K27" i="3" s="1"/>
  <c r="H26" i="3"/>
  <c r="I26" i="3" s="1"/>
  <c r="K26" i="3" s="1"/>
  <c r="H25" i="3"/>
  <c r="I25" i="3" s="1"/>
  <c r="K25" i="3" s="1"/>
  <c r="H24" i="3"/>
  <c r="I24" i="3" s="1"/>
  <c r="K24" i="3" s="1"/>
  <c r="H15" i="3"/>
  <c r="I15" i="3" s="1"/>
  <c r="K15" i="3" s="1"/>
  <c r="H14" i="3"/>
  <c r="I14" i="3" s="1"/>
  <c r="K14" i="3" s="1"/>
  <c r="H13" i="3"/>
  <c r="I13" i="3" s="1"/>
  <c r="K13" i="3" s="1"/>
  <c r="H12" i="3"/>
  <c r="I12" i="3" s="1"/>
  <c r="K12" i="3" s="1"/>
  <c r="H11" i="3"/>
  <c r="I11" i="3" s="1"/>
  <c r="K11" i="3" s="1"/>
  <c r="H10" i="3"/>
  <c r="I10" i="3" s="1"/>
  <c r="K10" i="3" s="1"/>
  <c r="H8" i="3"/>
  <c r="I8" i="3" s="1"/>
  <c r="K8" i="3" s="1"/>
  <c r="H7" i="3"/>
  <c r="I7" i="3" s="1"/>
  <c r="K7" i="3" s="1"/>
  <c r="H6" i="3"/>
  <c r="I6" i="3" s="1"/>
  <c r="K6" i="3" s="1"/>
  <c r="H5" i="3"/>
  <c r="I5" i="3" s="1"/>
  <c r="K5" i="3" s="1"/>
  <c r="H4" i="3"/>
  <c r="I4" i="3" s="1"/>
  <c r="K4" i="3" s="1"/>
  <c r="H3" i="3"/>
  <c r="I3" i="3" s="1"/>
  <c r="K3" i="3" s="1"/>
  <c r="K40" i="4" l="1"/>
  <c r="J40" i="4"/>
  <c r="K41" i="4"/>
  <c r="J41" i="4"/>
  <c r="K38" i="4"/>
  <c r="J38" i="4"/>
  <c r="K42" i="4"/>
  <c r="J42" i="4"/>
  <c r="K39" i="4"/>
  <c r="J39" i="4"/>
  <c r="K43" i="4"/>
  <c r="J43" i="4"/>
  <c r="K33" i="4"/>
  <c r="J33" i="4"/>
  <c r="K34" i="4"/>
  <c r="J34" i="4"/>
  <c r="K31" i="4"/>
  <c r="J31" i="4"/>
  <c r="K35" i="4"/>
  <c r="J35" i="4"/>
  <c r="K32" i="4"/>
  <c r="J32" i="4"/>
  <c r="K36" i="4"/>
  <c r="J36" i="4"/>
  <c r="J40" i="3"/>
  <c r="K40" i="3"/>
  <c r="J41" i="3"/>
  <c r="K41" i="3"/>
  <c r="J42" i="3"/>
  <c r="K42" i="3"/>
  <c r="J38" i="3"/>
  <c r="K38" i="3"/>
  <c r="J39" i="3"/>
  <c r="K39" i="3"/>
  <c r="J43" i="3"/>
  <c r="K43" i="3"/>
  <c r="J31" i="3"/>
  <c r="J32" i="3"/>
  <c r="J33" i="3"/>
  <c r="J34" i="3"/>
  <c r="J35" i="3"/>
  <c r="J36" i="3"/>
  <c r="H43" i="2"/>
  <c r="I43" i="2" s="1"/>
  <c r="J43" i="2" s="1"/>
  <c r="K43" i="2" s="1"/>
  <c r="H42" i="2"/>
  <c r="I42" i="2" s="1"/>
  <c r="J42" i="2" s="1"/>
  <c r="K42" i="2" s="1"/>
  <c r="H41" i="2"/>
  <c r="I41" i="2" s="1"/>
  <c r="J41" i="2" s="1"/>
  <c r="K41" i="2" s="1"/>
  <c r="H40" i="2"/>
  <c r="I40" i="2" s="1"/>
  <c r="J40" i="2" s="1"/>
  <c r="K40" i="2" s="1"/>
  <c r="H39" i="2"/>
  <c r="I39" i="2" s="1"/>
  <c r="J39" i="2" s="1"/>
  <c r="K39" i="2" s="1"/>
  <c r="H38" i="2"/>
  <c r="I38" i="2" s="1"/>
  <c r="J38" i="2" s="1"/>
  <c r="K38" i="2" s="1"/>
  <c r="K32" i="2"/>
  <c r="K33" i="2"/>
  <c r="K34" i="2"/>
  <c r="K35" i="2"/>
  <c r="K31" i="2"/>
  <c r="J32" i="2"/>
  <c r="J31" i="2"/>
  <c r="H36" i="2"/>
  <c r="I36" i="2" s="1"/>
  <c r="J36" i="2" s="1"/>
  <c r="K36" i="2" s="1"/>
  <c r="H35" i="2"/>
  <c r="I35" i="2" s="1"/>
  <c r="J35" i="2" s="1"/>
  <c r="H34" i="2"/>
  <c r="I34" i="2" s="1"/>
  <c r="J34" i="2" s="1"/>
  <c r="H33" i="2"/>
  <c r="I33" i="2" s="1"/>
  <c r="J33" i="2" s="1"/>
  <c r="H32" i="2"/>
  <c r="I32" i="2" s="1"/>
  <c r="H31" i="2"/>
  <c r="I31" i="2" s="1"/>
  <c r="K28" i="2"/>
  <c r="K27" i="2"/>
  <c r="K26" i="2"/>
  <c r="K25" i="2"/>
  <c r="K24" i="2"/>
  <c r="H29" i="2"/>
  <c r="I29" i="2" s="1"/>
  <c r="K29" i="2" s="1"/>
  <c r="H28" i="2"/>
  <c r="I28" i="2" s="1"/>
  <c r="H27" i="2"/>
  <c r="I27" i="2" s="1"/>
  <c r="H26" i="2"/>
  <c r="I26" i="2" s="1"/>
  <c r="H25" i="2"/>
  <c r="I25" i="2" s="1"/>
  <c r="H24" i="2"/>
  <c r="I24" i="2" s="1"/>
  <c r="K18" i="2"/>
  <c r="K19" i="2"/>
  <c r="K20" i="2"/>
  <c r="K21" i="2"/>
  <c r="K22" i="2"/>
  <c r="K17" i="2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K15" i="2"/>
  <c r="K14" i="2"/>
  <c r="K13" i="2"/>
  <c r="K12" i="2"/>
  <c r="K11" i="2"/>
  <c r="K10" i="2"/>
  <c r="H15" i="2"/>
  <c r="I15" i="2" s="1"/>
  <c r="H14" i="2"/>
  <c r="I14" i="2" s="1"/>
  <c r="I13" i="2"/>
  <c r="H13" i="2"/>
  <c r="H12" i="2"/>
  <c r="I12" i="2" s="1"/>
  <c r="I11" i="2"/>
  <c r="H11" i="2"/>
  <c r="H10" i="2"/>
  <c r="I10" i="2" s="1"/>
  <c r="K4" i="2"/>
  <c r="K5" i="2"/>
  <c r="K6" i="2"/>
  <c r="K7" i="2"/>
  <c r="K8" i="2"/>
  <c r="K3" i="2"/>
  <c r="I8" i="2"/>
  <c r="I7" i="2"/>
  <c r="I6" i="2"/>
  <c r="I5" i="2"/>
  <c r="I4" i="2"/>
  <c r="I3" i="2"/>
  <c r="H4" i="2"/>
  <c r="H5" i="2"/>
  <c r="H6" i="2"/>
  <c r="H7" i="2"/>
  <c r="H8" i="2"/>
  <c r="H3" i="2"/>
  <c r="L31" i="1" l="1"/>
  <c r="K4" i="1"/>
  <c r="K5" i="1"/>
  <c r="K6" i="1"/>
  <c r="K7" i="1"/>
  <c r="K8" i="1"/>
  <c r="K10" i="1"/>
  <c r="K11" i="1"/>
  <c r="K12" i="1"/>
  <c r="K13" i="1"/>
  <c r="K14" i="1"/>
  <c r="K15" i="1"/>
  <c r="K3" i="1"/>
  <c r="L3" i="1"/>
  <c r="L17" i="1"/>
  <c r="K32" i="1"/>
  <c r="K33" i="1"/>
  <c r="K34" i="1"/>
  <c r="K35" i="1"/>
  <c r="K36" i="1"/>
  <c r="K38" i="1"/>
  <c r="K39" i="1"/>
  <c r="K40" i="1"/>
  <c r="K41" i="1"/>
  <c r="K42" i="1"/>
  <c r="K43" i="1"/>
  <c r="K31" i="1"/>
  <c r="K18" i="1"/>
  <c r="K19" i="1"/>
  <c r="K20" i="1"/>
  <c r="K21" i="1"/>
  <c r="K22" i="1"/>
  <c r="K24" i="1"/>
  <c r="K25" i="1"/>
  <c r="K26" i="1"/>
  <c r="K27" i="1"/>
  <c r="K28" i="1"/>
  <c r="K29" i="1"/>
  <c r="K17" i="1"/>
  <c r="H43" i="1" l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 l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5" i="1"/>
  <c r="I15" i="1"/>
  <c r="H14" i="1"/>
  <c r="I14" i="1" s="1"/>
  <c r="H13" i="1"/>
  <c r="I13" i="1" s="1"/>
  <c r="H12" i="1"/>
  <c r="I12" i="1" s="1"/>
  <c r="H11" i="1"/>
  <c r="I11" i="1" s="1"/>
  <c r="H10" i="1"/>
  <c r="I10" i="1" s="1"/>
  <c r="I5" i="1" l="1"/>
  <c r="H8" i="1"/>
  <c r="I8" i="1" s="1"/>
  <c r="H7" i="1"/>
  <c r="I7" i="1" s="1"/>
  <c r="H6" i="1"/>
  <c r="I6" i="1" s="1"/>
  <c r="H5" i="1"/>
  <c r="H4" i="1"/>
  <c r="I4" i="1" s="1"/>
  <c r="H3" i="1"/>
  <c r="I3" i="1" s="1"/>
</calcChain>
</file>

<file path=xl/sharedStrings.xml><?xml version="1.0" encoding="utf-8"?>
<sst xmlns="http://schemas.openxmlformats.org/spreadsheetml/2006/main" count="287" uniqueCount="85">
  <si>
    <t>thread 0</t>
  </si>
  <si>
    <t>thread 1</t>
  </si>
  <si>
    <t>thread 2</t>
  </si>
  <si>
    <t>thread 3</t>
  </si>
  <si>
    <t>http 720p60 t1</t>
  </si>
  <si>
    <t>http 720p60 t2</t>
  </si>
  <si>
    <t>http 720p60 t3</t>
  </si>
  <si>
    <t xml:space="preserve">http 720p60 t4 </t>
  </si>
  <si>
    <t>http 720p60 t5</t>
  </si>
  <si>
    <t>http 720p60 t6</t>
  </si>
  <si>
    <t>Avg</t>
  </si>
  <si>
    <t>per frame</t>
  </si>
  <si>
    <t>https 720p60 t1</t>
  </si>
  <si>
    <t>https 720p60 t2</t>
  </si>
  <si>
    <t>https 720p60 t3</t>
  </si>
  <si>
    <t>https 720p60 t4</t>
  </si>
  <si>
    <t>https 720p60 t5</t>
  </si>
  <si>
    <t>https 720p60 t6</t>
  </si>
  <si>
    <t>thread 4</t>
  </si>
  <si>
    <t>http 1080i25 t1</t>
  </si>
  <si>
    <t>http 1080i25 t2</t>
  </si>
  <si>
    <t>http 1080i25 t3</t>
  </si>
  <si>
    <t>http 1080i25 t4</t>
  </si>
  <si>
    <t>http 1080i25 t5</t>
  </si>
  <si>
    <t>http 1080i25 t6</t>
  </si>
  <si>
    <t>https 1080i25 t1</t>
  </si>
  <si>
    <t>https 1080i25 t2</t>
  </si>
  <si>
    <t>https 1080i25 t3</t>
  </si>
  <si>
    <t>https 1080i25 t4</t>
  </si>
  <si>
    <t xml:space="preserve">https 1080i25 t5 </t>
  </si>
  <si>
    <t>https 1080i25 t6</t>
  </si>
  <si>
    <t>http 1080i25 qf t1</t>
  </si>
  <si>
    <t>http 1080i25 qf t2</t>
  </si>
  <si>
    <t>http 1080i25 qf t3</t>
  </si>
  <si>
    <t>http 1080i25 qf t4</t>
  </si>
  <si>
    <t>http 1080i25 qf t5</t>
  </si>
  <si>
    <t>http 1080i25 qf t6</t>
  </si>
  <si>
    <t>https 1080i25 qf t1</t>
  </si>
  <si>
    <t>https 1080i25 qf t2</t>
  </si>
  <si>
    <t>https 1080i25 qf t3</t>
  </si>
  <si>
    <t>https 1080i25 qf t4</t>
  </si>
  <si>
    <t>https 1080i25 qf t5</t>
  </si>
  <si>
    <t>https 1080i25 qf t6</t>
  </si>
  <si>
    <t>http 1080i25 kfalse</t>
  </si>
  <si>
    <t>https 1080i25 kfalse</t>
  </si>
  <si>
    <t>http 1080i25 qf kfalse</t>
  </si>
  <si>
    <t>https 1080i25 qf kfalse</t>
  </si>
  <si>
    <t>http 720p60 kfalse</t>
  </si>
  <si>
    <t>https 720p60 kfalse</t>
  </si>
  <si>
    <t>Gigabits/s</t>
  </si>
  <si>
    <t>thread 5</t>
  </si>
  <si>
    <t>per chunk</t>
  </si>
  <si>
    <t>gigabit/s</t>
  </si>
  <si>
    <t>http 1080i50</t>
  </si>
  <si>
    <t>http 1080i50 kfalse</t>
  </si>
  <si>
    <t>http qf 1080i50</t>
  </si>
  <si>
    <t>http qf 1080i50 kfalse</t>
  </si>
  <si>
    <t>1080i50 ideal</t>
  </si>
  <si>
    <t>qf 1080i ideal</t>
  </si>
  <si>
    <t>https 1080i50</t>
  </si>
  <si>
    <t>https 1080i50 kfalse</t>
  </si>
  <si>
    <t>http 720p60</t>
  </si>
  <si>
    <t>720p60 ideal</t>
  </si>
  <si>
    <t>https 720p60</t>
  </si>
  <si>
    <t>https qf 1080i50</t>
  </si>
  <si>
    <t>https qf 1080i50 kfalse</t>
  </si>
  <si>
    <t>windows http</t>
  </si>
  <si>
    <t>windows https</t>
  </si>
  <si>
    <t>aws linux http</t>
  </si>
  <si>
    <t>aws linux https</t>
  </si>
  <si>
    <t>1080i50 pull</t>
  </si>
  <si>
    <t>1080i50 push</t>
  </si>
  <si>
    <t>720p60 pull</t>
  </si>
  <si>
    <t>720p60 push</t>
  </si>
  <si>
    <t xml:space="preserve">1080i50/4 pull </t>
  </si>
  <si>
    <t>1080i50/4 push</t>
  </si>
  <si>
    <t>limit</t>
  </si>
  <si>
    <t>pull http</t>
  </si>
  <si>
    <t>pull https</t>
  </si>
  <si>
    <t>pull /4*4 http</t>
  </si>
  <si>
    <t>pull /4*4 https</t>
  </si>
  <si>
    <t>push http</t>
  </si>
  <si>
    <t>push /4*4 http</t>
  </si>
  <si>
    <t>push https</t>
  </si>
  <si>
    <t>push /4*4 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</si>
</sst>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times per 1000 frames - single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79012815553367"/>
          <c:y val="0.12952162516382701"/>
          <c:w val="0.73948737786540553"/>
          <c:h val="0.683524163837318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windows http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combined!$B$2:$B$7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2.988849063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7CE-9AD3-87C720C0406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windows https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combined!$C$2:$C$7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5-47CE-9AD3-87C720C04060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aws linux http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combined!$D$2:$D$7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5-47CE-9AD3-87C720C04060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aws linux https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combined!$E$2:$E$7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5-47CE-9AD3-87C720C04060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limit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combined!$F$2:$F$7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5-47CE-9AD3-87C720C0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462464"/>
        <c:axId val="248018080"/>
        <c:axId val="291831344"/>
      </c:bar3DChart>
      <c:catAx>
        <c:axId val="366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  <c:auto val="1"/>
        <c:lblAlgn val="ctr"/>
        <c:lblOffset val="100"/>
        <c:noMultiLvlLbl val="0"/>
      </c:catAx>
      <c:valAx>
        <c:axId val="2480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2464"/>
        <c:crosses val="autoZero"/>
        <c:crossBetween val="between"/>
      </c:valAx>
      <c:serAx>
        <c:axId val="2918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AFAP push'!$B$1</c:f>
              <c:strCache>
                <c:ptCount val="1"/>
                <c:pt idx="0">
                  <c:v>http 1080i50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push'!$B$2:$B$18</c:f>
              <c:numCache>
                <c:formatCode>0.00</c:formatCode>
                <c:ptCount val="17"/>
                <c:pt idx="0">
                  <c:v>52.360652000000002</c:v>
                </c:pt>
                <c:pt idx="1">
                  <c:v>21.765896999999999</c:v>
                </c:pt>
                <c:pt idx="2">
                  <c:v>15.402684000000001</c:v>
                </c:pt>
                <c:pt idx="3">
                  <c:v>18.376542000000001</c:v>
                </c:pt>
                <c:pt idx="4">
                  <c:v>14.679747000000001</c:v>
                </c:pt>
                <c:pt idx="5">
                  <c:v>14.513389</c:v>
                </c:pt>
                <c:pt idx="6">
                  <c:v>18.058368000000002</c:v>
                </c:pt>
                <c:pt idx="7">
                  <c:v>16.919906000000001</c:v>
                </c:pt>
                <c:pt idx="8">
                  <c:v>15.296958</c:v>
                </c:pt>
                <c:pt idx="9">
                  <c:v>14.772099000000001</c:v>
                </c:pt>
                <c:pt idx="10">
                  <c:v>15.043772000000001</c:v>
                </c:pt>
                <c:pt idx="11">
                  <c:v>15.649438</c:v>
                </c:pt>
                <c:pt idx="12">
                  <c:v>18.144829999999999</c:v>
                </c:pt>
                <c:pt idx="13">
                  <c:v>16.524864999999998</c:v>
                </c:pt>
                <c:pt idx="14">
                  <c:v>14.548185</c:v>
                </c:pt>
                <c:pt idx="15">
                  <c:v>16.860168999999999</c:v>
                </c:pt>
                <c:pt idx="16">
                  <c:v>14.379137999999999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1-4A8C-A3C6-0AB20E245BFC}"/>
            </c:ext>
          </c:extLst>
        </c:ser>
        <c:ser>
          <c:idx val="2"/>
          <c:order val="2"/>
          <c:tx>
            <c:strRef>
              <c:f>'Startup AFAP push'!$D$1</c:f>
              <c:strCache>
                <c:ptCount val="1"/>
                <c:pt idx="0">
                  <c:v>https 1080i50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push'!$D$2:$D$18</c:f>
              <c:numCache>
                <c:formatCode>0.00</c:formatCode>
                <c:ptCount val="17"/>
                <c:pt idx="0">
                  <c:v>59.180278999999999</c:v>
                </c:pt>
                <c:pt idx="1">
                  <c:v>23.482187</c:v>
                </c:pt>
                <c:pt idx="2">
                  <c:v>20.692069</c:v>
                </c:pt>
                <c:pt idx="3">
                  <c:v>20.387236000000001</c:v>
                </c:pt>
                <c:pt idx="4">
                  <c:v>23.390405999999999</c:v>
                </c:pt>
                <c:pt idx="5">
                  <c:v>22.332595000000001</c:v>
                </c:pt>
                <c:pt idx="6">
                  <c:v>22.931121999999998</c:v>
                </c:pt>
                <c:pt idx="7">
                  <c:v>19.864325999999998</c:v>
                </c:pt>
                <c:pt idx="8">
                  <c:v>19.901668999999998</c:v>
                </c:pt>
                <c:pt idx="9">
                  <c:v>19.912341999999999</c:v>
                </c:pt>
                <c:pt idx="10">
                  <c:v>21.864915</c:v>
                </c:pt>
                <c:pt idx="11">
                  <c:v>20.674824999999998</c:v>
                </c:pt>
                <c:pt idx="12">
                  <c:v>20.114218000000001</c:v>
                </c:pt>
                <c:pt idx="13">
                  <c:v>21.207162</c:v>
                </c:pt>
                <c:pt idx="14">
                  <c:v>22.358511</c:v>
                </c:pt>
                <c:pt idx="15">
                  <c:v>20.982583000000002</c:v>
                </c:pt>
                <c:pt idx="16">
                  <c:v>20.509070000000001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1-4A8C-A3C6-0AB20E245BFC}"/>
            </c:ext>
          </c:extLst>
        </c:ser>
        <c:ser>
          <c:idx val="4"/>
          <c:order val="4"/>
          <c:tx>
            <c:strRef>
              <c:f>'Startup AFAP push'!$F$1</c:f>
              <c:strCache>
                <c:ptCount val="1"/>
                <c:pt idx="0">
                  <c:v>1080i50 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push'!$F$2:$F$18</c:f>
              <c:numCache>
                <c:formatCode>0.00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1-4A8C-A3C6-0AB20E24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56832"/>
        <c:axId val="26966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'Startup AFAP push'!$C$1</c15:sqref>
                        </c15:formulaRef>
                      </c:ext>
                    </c:extLst>
                    <c:strCache>
                      <c:ptCount val="1"/>
                      <c:pt idx="0">
                        <c:v>http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push'!$C$2:$C$18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D1-4A8C-A3C6-0AB20E245B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push'!$E$1</c15:sqref>
                        </c15:formulaRef>
                      </c:ext>
                    </c:extLst>
                    <c:strCache>
                      <c:ptCount val="1"/>
                      <c:pt idx="0">
                        <c:v>https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push'!$E$2:$E$18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D1-4A8C-A3C6-0AB20E245B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push'!$G$1</c15:sqref>
                        </c15:formulaRef>
                      </c:ext>
                    </c:extLst>
                    <c:strCache>
                      <c:ptCount val="1"/>
                      <c:pt idx="0">
                        <c:v>http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push'!$G$2:$G$18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29.437124000000001</c:v>
                      </c:pt>
                      <c:pt idx="1">
                        <c:v>7.0601649999999996</c:v>
                      </c:pt>
                      <c:pt idx="2">
                        <c:v>3.6627079999999999</c:v>
                      </c:pt>
                      <c:pt idx="3">
                        <c:v>3.7820320000000001</c:v>
                      </c:pt>
                      <c:pt idx="4">
                        <c:v>3.585283</c:v>
                      </c:pt>
                      <c:pt idx="5">
                        <c:v>3.751452</c:v>
                      </c:pt>
                      <c:pt idx="6">
                        <c:v>3.73027</c:v>
                      </c:pt>
                      <c:pt idx="7">
                        <c:v>3.6292779999999998</c:v>
                      </c:pt>
                      <c:pt idx="8">
                        <c:v>3.7490410000000001</c:v>
                      </c:pt>
                      <c:pt idx="9">
                        <c:v>3.6584479999999999</c:v>
                      </c:pt>
                      <c:pt idx="10">
                        <c:v>3.6264539999999998</c:v>
                      </c:pt>
                      <c:pt idx="11">
                        <c:v>3.5450349999999999</c:v>
                      </c:pt>
                      <c:pt idx="12">
                        <c:v>3.4631569999999998</c:v>
                      </c:pt>
                      <c:pt idx="13">
                        <c:v>3.9801859999999998</c:v>
                      </c:pt>
                      <c:pt idx="14">
                        <c:v>4.0023150000000003</c:v>
                      </c:pt>
                      <c:pt idx="15">
                        <c:v>3.4886180000000002</c:v>
                      </c:pt>
                      <c:pt idx="16">
                        <c:v>3.4915850000000002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D1-4A8C-A3C6-0AB20E245B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push'!$H$1</c15:sqref>
                        </c15:formulaRef>
                      </c:ext>
                    </c:extLst>
                    <c:strCache>
                      <c:ptCount val="1"/>
                      <c:pt idx="0">
                        <c:v>http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push'!$H$2:$H$18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25.279799000000001</c:v>
                      </c:pt>
                      <c:pt idx="1">
                        <c:v>16.615819999999999</c:v>
                      </c:pt>
                      <c:pt idx="2">
                        <c:v>5.8063929999999999</c:v>
                      </c:pt>
                      <c:pt idx="3">
                        <c:v>4.3528830000000003</c:v>
                      </c:pt>
                      <c:pt idx="4">
                        <c:v>4.2415659999999997</c:v>
                      </c:pt>
                      <c:pt idx="5">
                        <c:v>4.4622960000000003</c:v>
                      </c:pt>
                      <c:pt idx="6">
                        <c:v>4.4734379999999998</c:v>
                      </c:pt>
                      <c:pt idx="7">
                        <c:v>4.4915880000000001</c:v>
                      </c:pt>
                      <c:pt idx="8">
                        <c:v>4.543005</c:v>
                      </c:pt>
                      <c:pt idx="9">
                        <c:v>4.3592399999999998</c:v>
                      </c:pt>
                      <c:pt idx="10">
                        <c:v>4.342352</c:v>
                      </c:pt>
                      <c:pt idx="11">
                        <c:v>4.0440969999999998</c:v>
                      </c:pt>
                      <c:pt idx="12">
                        <c:v>4.4796449999999997</c:v>
                      </c:pt>
                      <c:pt idx="13">
                        <c:v>4.6085060000000002</c:v>
                      </c:pt>
                      <c:pt idx="14">
                        <c:v>5.3984350000000001</c:v>
                      </c:pt>
                      <c:pt idx="15">
                        <c:v>4.6441330000000001</c:v>
                      </c:pt>
                      <c:pt idx="16">
                        <c:v>5.1094439999999999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D1-4A8C-A3C6-0AB20E245B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push'!$I$1</c15:sqref>
                        </c15:formulaRef>
                      </c:ext>
                    </c:extLst>
                    <c:strCache>
                      <c:ptCount val="1"/>
                      <c:pt idx="0">
                        <c:v>https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push'!$I$2:$I$18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40.012239999999998</c:v>
                      </c:pt>
                      <c:pt idx="1">
                        <c:v>8.5605759999999993</c:v>
                      </c:pt>
                      <c:pt idx="2">
                        <c:v>5.4299059999999999</c:v>
                      </c:pt>
                      <c:pt idx="3">
                        <c:v>5.6088820000000004</c:v>
                      </c:pt>
                      <c:pt idx="4">
                        <c:v>5.2901769999999999</c:v>
                      </c:pt>
                      <c:pt idx="5">
                        <c:v>5.4804370000000002</c:v>
                      </c:pt>
                      <c:pt idx="6">
                        <c:v>5.4860040000000003</c:v>
                      </c:pt>
                      <c:pt idx="7">
                        <c:v>5.3801829999999997</c:v>
                      </c:pt>
                      <c:pt idx="8">
                        <c:v>5.5302170000000004</c:v>
                      </c:pt>
                      <c:pt idx="9">
                        <c:v>5.1470079999999996</c:v>
                      </c:pt>
                      <c:pt idx="10">
                        <c:v>5.2531410000000003</c:v>
                      </c:pt>
                      <c:pt idx="11">
                        <c:v>5.2197370000000003</c:v>
                      </c:pt>
                      <c:pt idx="12">
                        <c:v>14.832488</c:v>
                      </c:pt>
                      <c:pt idx="13">
                        <c:v>5.9928119999999998</c:v>
                      </c:pt>
                      <c:pt idx="14">
                        <c:v>5.6133709999999999</c:v>
                      </c:pt>
                      <c:pt idx="15">
                        <c:v>5.4028080000000003</c:v>
                      </c:pt>
                      <c:pt idx="16">
                        <c:v>5.460915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1-4A8C-A3C6-0AB20E245B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push'!$J$1</c15:sqref>
                        </c15:formulaRef>
                      </c:ext>
                    </c:extLst>
                    <c:strCache>
                      <c:ptCount val="1"/>
                      <c:pt idx="0">
                        <c:v>https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push'!$J$2:$J$18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53.064568000000001</c:v>
                      </c:pt>
                      <c:pt idx="1">
                        <c:v>14.348948999999999</c:v>
                      </c:pt>
                      <c:pt idx="2">
                        <c:v>10.435625999999999</c:v>
                      </c:pt>
                      <c:pt idx="3">
                        <c:v>9.8638130000000004</c:v>
                      </c:pt>
                      <c:pt idx="4">
                        <c:v>9.5038850000000004</c:v>
                      </c:pt>
                      <c:pt idx="5">
                        <c:v>8.8914340000000003</c:v>
                      </c:pt>
                      <c:pt idx="6">
                        <c:v>9.6400170000000003</c:v>
                      </c:pt>
                      <c:pt idx="7">
                        <c:v>9.0158299999999993</c:v>
                      </c:pt>
                      <c:pt idx="8">
                        <c:v>9.4992959999999993</c:v>
                      </c:pt>
                      <c:pt idx="9">
                        <c:v>11.006259</c:v>
                      </c:pt>
                      <c:pt idx="10">
                        <c:v>8.6647859999999994</c:v>
                      </c:pt>
                      <c:pt idx="11">
                        <c:v>17.975034999999998</c:v>
                      </c:pt>
                      <c:pt idx="12">
                        <c:v>10.007667</c:v>
                      </c:pt>
                      <c:pt idx="13">
                        <c:v>10.263892999999999</c:v>
                      </c:pt>
                      <c:pt idx="14">
                        <c:v>10.035323</c:v>
                      </c:pt>
                      <c:pt idx="15">
                        <c:v>10.425675999999999</c:v>
                      </c:pt>
                      <c:pt idx="16">
                        <c:v>9.19923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1-4A8C-A3C6-0AB20E245B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push'!$K$1</c15:sqref>
                        </c15:formulaRef>
                      </c:ext>
                    </c:extLst>
                    <c:strCache>
                      <c:ptCount val="1"/>
                      <c:pt idx="0">
                        <c:v>qf 1080i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push'!$K$2:$K$18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D1-4A8C-A3C6-0AB20E245B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push'!$L$2:$L$18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37.046900000000001</c:v>
                      </c:pt>
                      <c:pt idx="1">
                        <c:v>9.2768130000000006</c:v>
                      </c:pt>
                      <c:pt idx="2">
                        <c:v>6.1370969999999998</c:v>
                      </c:pt>
                      <c:pt idx="3">
                        <c:v>6.0623060000000004</c:v>
                      </c:pt>
                      <c:pt idx="4">
                        <c:v>5.8272320000000004</c:v>
                      </c:pt>
                      <c:pt idx="5">
                        <c:v>6.0423720000000003</c:v>
                      </c:pt>
                      <c:pt idx="6">
                        <c:v>6.0121890000000002</c:v>
                      </c:pt>
                      <c:pt idx="7">
                        <c:v>6.1735340000000001</c:v>
                      </c:pt>
                      <c:pt idx="8">
                        <c:v>5.8703469999999998</c:v>
                      </c:pt>
                      <c:pt idx="9">
                        <c:v>5.9515250000000002</c:v>
                      </c:pt>
                      <c:pt idx="10">
                        <c:v>5.8111360000000003</c:v>
                      </c:pt>
                      <c:pt idx="11">
                        <c:v>5.8053619999999997</c:v>
                      </c:pt>
                      <c:pt idx="12">
                        <c:v>6.062875</c:v>
                      </c:pt>
                      <c:pt idx="13">
                        <c:v>5.8075760000000001</c:v>
                      </c:pt>
                      <c:pt idx="14">
                        <c:v>13.803869000000001</c:v>
                      </c:pt>
                      <c:pt idx="15">
                        <c:v>6.9010249999999997</c:v>
                      </c:pt>
                      <c:pt idx="16">
                        <c:v>5.9644310000000003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D1-4A8C-A3C6-0AB20E245BF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push'!$M$1</c15:sqref>
                        </c15:formulaRef>
                      </c:ext>
                    </c:extLst>
                    <c:strCache>
                      <c:ptCount val="1"/>
                      <c:pt idx="0">
                        <c:v>http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push'!$M$2:$M$18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27.875112000000001</c:v>
                      </c:pt>
                      <c:pt idx="1">
                        <c:v>9.3791729999999998</c:v>
                      </c:pt>
                      <c:pt idx="2">
                        <c:v>6.9144220000000001</c:v>
                      </c:pt>
                      <c:pt idx="3">
                        <c:v>7.2270519999999996</c:v>
                      </c:pt>
                      <c:pt idx="4">
                        <c:v>6.5338399999999996</c:v>
                      </c:pt>
                      <c:pt idx="5">
                        <c:v>7.3092509999999997</c:v>
                      </c:pt>
                      <c:pt idx="6">
                        <c:v>6.6053540000000002</c:v>
                      </c:pt>
                      <c:pt idx="7">
                        <c:v>6.7077419999999996</c:v>
                      </c:pt>
                      <c:pt idx="8">
                        <c:v>6.9207650000000003</c:v>
                      </c:pt>
                      <c:pt idx="9">
                        <c:v>6.8903860000000003</c:v>
                      </c:pt>
                      <c:pt idx="10">
                        <c:v>6.6999630000000003</c:v>
                      </c:pt>
                      <c:pt idx="11">
                        <c:v>6.7383810000000004</c:v>
                      </c:pt>
                      <c:pt idx="12">
                        <c:v>6.4500299999999999</c:v>
                      </c:pt>
                      <c:pt idx="13">
                        <c:v>6.9872540000000001</c:v>
                      </c:pt>
                      <c:pt idx="14">
                        <c:v>6.5933299999999999</c:v>
                      </c:pt>
                      <c:pt idx="15">
                        <c:v>7.1332950000000004</c:v>
                      </c:pt>
                      <c:pt idx="16">
                        <c:v>8.3746709999999993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D1-4A8C-A3C6-0AB20E245BF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push'!$N$2:$N$18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44.258879</c:v>
                      </c:pt>
                      <c:pt idx="1">
                        <c:v>12.123417999999999</c:v>
                      </c:pt>
                      <c:pt idx="2">
                        <c:v>11.238526</c:v>
                      </c:pt>
                      <c:pt idx="3">
                        <c:v>9.7163400000000006</c:v>
                      </c:pt>
                      <c:pt idx="4">
                        <c:v>9.4020820000000001</c:v>
                      </c:pt>
                      <c:pt idx="5">
                        <c:v>9.3885170000000002</c:v>
                      </c:pt>
                      <c:pt idx="6">
                        <c:v>9.5632009999999994</c:v>
                      </c:pt>
                      <c:pt idx="7">
                        <c:v>9.2094699999999996</c:v>
                      </c:pt>
                      <c:pt idx="8">
                        <c:v>9.460248</c:v>
                      </c:pt>
                      <c:pt idx="9">
                        <c:v>12.596997999999999</c:v>
                      </c:pt>
                      <c:pt idx="10">
                        <c:v>9.9358780000000007</c:v>
                      </c:pt>
                      <c:pt idx="11">
                        <c:v>9.8160799999999995</c:v>
                      </c:pt>
                      <c:pt idx="12">
                        <c:v>9.2987520000000004</c:v>
                      </c:pt>
                      <c:pt idx="13">
                        <c:v>10.158605</c:v>
                      </c:pt>
                      <c:pt idx="14">
                        <c:v>9.2357849999999999</c:v>
                      </c:pt>
                      <c:pt idx="15">
                        <c:v>10.02528</c:v>
                      </c:pt>
                      <c:pt idx="16">
                        <c:v>9.918666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D1-4A8C-A3C6-0AB20E245BF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push'!$O$1</c15:sqref>
                        </c15:formulaRef>
                      </c:ext>
                    </c:extLst>
                    <c:strCache>
                      <c:ptCount val="1"/>
                      <c:pt idx="0">
                        <c:v>https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push'!$O$2:$O$18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46.149473</c:v>
                      </c:pt>
                      <c:pt idx="1">
                        <c:v>17.421484</c:v>
                      </c:pt>
                      <c:pt idx="2">
                        <c:v>13.556521999999999</c:v>
                      </c:pt>
                      <c:pt idx="3">
                        <c:v>13.319984</c:v>
                      </c:pt>
                      <c:pt idx="4">
                        <c:v>13.579186</c:v>
                      </c:pt>
                      <c:pt idx="5">
                        <c:v>13.46297</c:v>
                      </c:pt>
                      <c:pt idx="6">
                        <c:v>13.972772000000001</c:v>
                      </c:pt>
                      <c:pt idx="7">
                        <c:v>13.248554</c:v>
                      </c:pt>
                      <c:pt idx="8">
                        <c:v>23.057189999999999</c:v>
                      </c:pt>
                      <c:pt idx="9">
                        <c:v>16.472570999999999</c:v>
                      </c:pt>
                      <c:pt idx="10">
                        <c:v>13.498336999999999</c:v>
                      </c:pt>
                      <c:pt idx="11">
                        <c:v>13.937241</c:v>
                      </c:pt>
                      <c:pt idx="12">
                        <c:v>13.087857</c:v>
                      </c:pt>
                      <c:pt idx="13">
                        <c:v>14.004541</c:v>
                      </c:pt>
                      <c:pt idx="14">
                        <c:v>14.628398000000001</c:v>
                      </c:pt>
                      <c:pt idx="15">
                        <c:v>12.980475999999999</c:v>
                      </c:pt>
                      <c:pt idx="16">
                        <c:v>14.747742000000001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D1-4A8C-A3C6-0AB20E245B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push'!$P$1</c15:sqref>
                        </c15:formulaRef>
                      </c:ext>
                    </c:extLst>
                    <c:strCache>
                      <c:ptCount val="1"/>
                      <c:pt idx="0">
                        <c:v>720p60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push'!$P$2:$P$18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16.683333333333334</c:v>
                      </c:pt>
                      <c:pt idx="1">
                        <c:v>16.683333333333334</c:v>
                      </c:pt>
                      <c:pt idx="2">
                        <c:v>16.683333333333334</c:v>
                      </c:pt>
                      <c:pt idx="3">
                        <c:v>16.683333333333334</c:v>
                      </c:pt>
                      <c:pt idx="4">
                        <c:v>16.683333333333334</c:v>
                      </c:pt>
                      <c:pt idx="5">
                        <c:v>16.683333333333334</c:v>
                      </c:pt>
                      <c:pt idx="6">
                        <c:v>16.683333333333334</c:v>
                      </c:pt>
                      <c:pt idx="7">
                        <c:v>16.683333333333334</c:v>
                      </c:pt>
                      <c:pt idx="8">
                        <c:v>16.683333333333334</c:v>
                      </c:pt>
                      <c:pt idx="9">
                        <c:v>16.683333333333334</c:v>
                      </c:pt>
                      <c:pt idx="10">
                        <c:v>16.683333333333334</c:v>
                      </c:pt>
                      <c:pt idx="11">
                        <c:v>16.683333333333334</c:v>
                      </c:pt>
                      <c:pt idx="12">
                        <c:v>16.683333333333334</c:v>
                      </c:pt>
                      <c:pt idx="13">
                        <c:v>16.683333333333334</c:v>
                      </c:pt>
                      <c:pt idx="14">
                        <c:v>16.683333333333334</c:v>
                      </c:pt>
                      <c:pt idx="15">
                        <c:v>16.683333333333334</c:v>
                      </c:pt>
                      <c:pt idx="16">
                        <c:v>16.683333333333334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D1-4A8C-A3C6-0AB20E245BFC}"/>
                  </c:ext>
                </c:extLst>
              </c15:ser>
            </c15:filteredLineSeries>
          </c:ext>
        </c:extLst>
      </c:lineChart>
      <c:catAx>
        <c:axId val="3361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5008"/>
        <c:crosses val="autoZero"/>
        <c:auto val="1"/>
        <c:lblAlgn val="ctr"/>
        <c:lblOffset val="100"/>
        <c:noMultiLvlLbl val="0"/>
      </c:catAx>
      <c:valAx>
        <c:axId val="269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combined!$A$20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combined!$B$20:$G$20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B80-ACA5-2A82F334FA48}"/>
            </c:ext>
          </c:extLst>
        </c:ser>
        <c:ser>
          <c:idx val="1"/>
          <c:order val="1"/>
          <c:tx>
            <c:strRef>
              <c:f>combined!$A$21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combined!$B$21:$G$21</c:f>
              <c:numCache>
                <c:formatCode>0.00</c:formatCode>
                <c:ptCount val="6"/>
                <c:pt idx="0">
                  <c:v>8.3736876782499756</c:v>
                </c:pt>
                <c:pt idx="1">
                  <c:v>5.71459074524995</c:v>
                </c:pt>
                <c:pt idx="2">
                  <c:v>3.28733779525</c:v>
                </c:pt>
                <c:pt idx="3">
                  <c:v>2.6858916862499975</c:v>
                </c:pt>
                <c:pt idx="4">
                  <c:v>2.0488598814999976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5-4B80-ACA5-2A82F334FA48}"/>
            </c:ext>
          </c:extLst>
        </c:ser>
        <c:ser>
          <c:idx val="2"/>
          <c:order val="2"/>
          <c:tx>
            <c:strRef>
              <c:f>combined!$A$22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combined!$B$22:$G$22</c:f>
              <c:numCache>
                <c:formatCode>0.00</c:formatCode>
                <c:ptCount val="6"/>
                <c:pt idx="0">
                  <c:v>7.5773014801110889</c:v>
                </c:pt>
                <c:pt idx="1">
                  <c:v>5.2467502255555445</c:v>
                </c:pt>
                <c:pt idx="2">
                  <c:v>3.2797925213333303</c:v>
                </c:pt>
                <c:pt idx="3">
                  <c:v>2.3791425358888856</c:v>
                </c:pt>
                <c:pt idx="4">
                  <c:v>1.8194597559999979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5-4B80-ACA5-2A82F334FA48}"/>
            </c:ext>
          </c:extLst>
        </c:ser>
        <c:ser>
          <c:idx val="3"/>
          <c:order val="3"/>
          <c:tx>
            <c:strRef>
              <c:f>combined!$A$23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combined!$B$23:$G$23</c:f>
              <c:numCache>
                <c:formatCode>0.00</c:formatCode>
                <c:ptCount val="6"/>
                <c:pt idx="0">
                  <c:v>7.6358106127499745</c:v>
                </c:pt>
                <c:pt idx="1">
                  <c:v>5.4865614942499876</c:v>
                </c:pt>
                <c:pt idx="2">
                  <c:v>3.3735423224374874</c:v>
                </c:pt>
                <c:pt idx="3">
                  <c:v>2.4751789463124951</c:v>
                </c:pt>
                <c:pt idx="4">
                  <c:v>1.86412763725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5-4B80-ACA5-2A82F334FA48}"/>
            </c:ext>
          </c:extLst>
        </c:ser>
        <c:ser>
          <c:idx val="4"/>
          <c:order val="4"/>
          <c:tx>
            <c:strRef>
              <c:f>combined!$A$24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combined!$B$24:$G$24</c:f>
              <c:numCache>
                <c:formatCode>0.00</c:formatCode>
                <c:ptCount val="6"/>
                <c:pt idx="0">
                  <c:v>7.63652851783998</c:v>
                </c:pt>
                <c:pt idx="1">
                  <c:v>6.4072491625599834</c:v>
                </c:pt>
                <c:pt idx="2">
                  <c:v>3.3380953767999957</c:v>
                </c:pt>
                <c:pt idx="3">
                  <c:v>2.6239739122799959</c:v>
                </c:pt>
                <c:pt idx="4">
                  <c:v>1.9482930559599996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5-4B80-ACA5-2A82F334FA48}"/>
            </c:ext>
          </c:extLst>
        </c:ser>
        <c:ser>
          <c:idx val="5"/>
          <c:order val="5"/>
          <c:tx>
            <c:strRef>
              <c:f>combined!$A$25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combined!$B$25:$G$25</c:f>
              <c:numCache>
                <c:formatCode>0.00</c:formatCode>
                <c:ptCount val="6"/>
                <c:pt idx="0">
                  <c:v>7.4257711737777674</c:v>
                </c:pt>
                <c:pt idx="1">
                  <c:v>6.2959312465555444</c:v>
                </c:pt>
                <c:pt idx="2">
                  <c:v>3.3574261389444362</c:v>
                </c:pt>
                <c:pt idx="3">
                  <c:v>2.7451509570833283</c:v>
                </c:pt>
                <c:pt idx="4">
                  <c:v>1.9232371810277724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5-4B80-ACA5-2A82F334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825328"/>
        <c:axId val="471738848"/>
        <c:axId val="0"/>
      </c:bar3DChart>
      <c:catAx>
        <c:axId val="3778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8848"/>
        <c:crosses val="autoZero"/>
        <c:auto val="1"/>
        <c:lblAlgn val="ctr"/>
        <c:lblOffset val="100"/>
        <c:noMultiLvlLbl val="0"/>
      </c:catAx>
      <c:valAx>
        <c:axId val="4717388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HTTPS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combined!$A$43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combined!$B$43:$G$43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C-40F1-9AAD-C7966F6C94B1}"/>
            </c:ext>
          </c:extLst>
        </c:ser>
        <c:ser>
          <c:idx val="1"/>
          <c:order val="1"/>
          <c:tx>
            <c:strRef>
              <c:f>combined!$A$44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combined!$B$44:$G$44</c:f>
              <c:numCache>
                <c:formatCode>0.00</c:formatCode>
                <c:ptCount val="6"/>
                <c:pt idx="0">
                  <c:v>15.38884939024995</c:v>
                </c:pt>
                <c:pt idx="1">
                  <c:v>12.050226764749976</c:v>
                </c:pt>
                <c:pt idx="2">
                  <c:v>7.0709452409999756</c:v>
                </c:pt>
                <c:pt idx="3">
                  <c:v>5.36086796825</c:v>
                </c:pt>
                <c:pt idx="4">
                  <c:v>3.8337552684999974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C-40F1-9AAD-C7966F6C94B1}"/>
            </c:ext>
          </c:extLst>
        </c:ser>
        <c:ser>
          <c:idx val="2"/>
          <c:order val="2"/>
          <c:tx>
            <c:strRef>
              <c:f>combined!$A$45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combined!$B$45:$G$45</c:f>
              <c:numCache>
                <c:formatCode>0.00</c:formatCode>
                <c:ptCount val="6"/>
                <c:pt idx="0">
                  <c:v>15.291118847111088</c:v>
                </c:pt>
                <c:pt idx="1">
                  <c:v>12.966231357111111</c:v>
                </c:pt>
                <c:pt idx="2">
                  <c:v>6.5865455091111107</c:v>
                </c:pt>
                <c:pt idx="3">
                  <c:v>4.8600108814444223</c:v>
                </c:pt>
                <c:pt idx="4">
                  <c:v>3.5465977296666558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C-40F1-9AAD-C7966F6C94B1}"/>
            </c:ext>
          </c:extLst>
        </c:ser>
        <c:ser>
          <c:idx val="3"/>
          <c:order val="3"/>
          <c:tx>
            <c:strRef>
              <c:f>combined!$A$46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combined!$B$46:$G$46</c:f>
              <c:numCache>
                <c:formatCode>0.00</c:formatCode>
                <c:ptCount val="6"/>
                <c:pt idx="0">
                  <c:v>13.57958052599998</c:v>
                </c:pt>
                <c:pt idx="1">
                  <c:v>13.188450868937474</c:v>
                </c:pt>
                <c:pt idx="2">
                  <c:v>6.4538516284999812</c:v>
                </c:pt>
                <c:pt idx="3">
                  <c:v>5.1202156131874874</c:v>
                </c:pt>
                <c:pt idx="4">
                  <c:v>3.4804831998124999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C-40F1-9AAD-C7966F6C94B1}"/>
            </c:ext>
          </c:extLst>
        </c:ser>
        <c:ser>
          <c:idx val="4"/>
          <c:order val="4"/>
          <c:tx>
            <c:strRef>
              <c:f>combined!$A$47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combined!$B$47:$G$47</c:f>
              <c:numCache>
                <c:formatCode>0.00</c:formatCode>
                <c:ptCount val="6"/>
                <c:pt idx="0">
                  <c:v>14.297741436879985</c:v>
                </c:pt>
                <c:pt idx="1">
                  <c:v>12.709200443399997</c:v>
                </c:pt>
                <c:pt idx="2">
                  <c:v>5.7952163658399876</c:v>
                </c:pt>
                <c:pt idx="3">
                  <c:v>5.1572509597999971</c:v>
                </c:pt>
                <c:pt idx="4">
                  <c:v>3.4836358955199884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C-40F1-9AAD-C7966F6C94B1}"/>
            </c:ext>
          </c:extLst>
        </c:ser>
        <c:ser>
          <c:idx val="5"/>
          <c:order val="5"/>
          <c:tx>
            <c:strRef>
              <c:f>combined!$A$48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combined!$B$48:$G$48</c:f>
              <c:numCache>
                <c:formatCode>0.00</c:formatCode>
                <c:ptCount val="6"/>
                <c:pt idx="0">
                  <c:v>14.753789245277764</c:v>
                </c:pt>
                <c:pt idx="1">
                  <c:v>12.055735069805543</c:v>
                </c:pt>
                <c:pt idx="2">
                  <c:v>6.2405842116111048</c:v>
                </c:pt>
                <c:pt idx="3">
                  <c:v>5.5241325953333202</c:v>
                </c:pt>
                <c:pt idx="4">
                  <c:v>3.5054864174166664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C-40F1-9AAD-C7966F6C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445168"/>
        <c:axId val="613462496"/>
        <c:axId val="0"/>
      </c:bar3DChart>
      <c:catAx>
        <c:axId val="6124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2496"/>
        <c:crosses val="autoZero"/>
        <c:auto val="1"/>
        <c:lblAlgn val="ctr"/>
        <c:lblOffset val="100"/>
        <c:noMultiLvlLbl val="0"/>
      </c:catAx>
      <c:valAx>
        <c:axId val="613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combined!$A$63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combined!$B$63:$G$63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B-4136-BE87-C1551940EAEF}"/>
            </c:ext>
          </c:extLst>
        </c:ser>
        <c:ser>
          <c:idx val="1"/>
          <c:order val="1"/>
          <c:tx>
            <c:strRef>
              <c:f>combined!$A$64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combined!$B$64:$G$64</c:f>
              <c:numCache>
                <c:formatCode>0.00</c:formatCode>
                <c:ptCount val="6"/>
                <c:pt idx="0">
                  <c:v>14.625299999999999</c:v>
                </c:pt>
                <c:pt idx="1">
                  <c:v>8.9466582127500001</c:v>
                </c:pt>
                <c:pt idx="2">
                  <c:v>6.4438999999999993</c:v>
                </c:pt>
                <c:pt idx="3">
                  <c:v>4.2548272902500006</c:v>
                </c:pt>
                <c:pt idx="4">
                  <c:v>3.57315</c:v>
                </c:pt>
                <c:pt idx="5">
                  <c:v>2.5742670714999978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B-4136-BE87-C1551940EAEF}"/>
            </c:ext>
          </c:extLst>
        </c:ser>
        <c:ser>
          <c:idx val="2"/>
          <c:order val="2"/>
          <c:tx>
            <c:strRef>
              <c:f>combined!$A$65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combined!$B$65:$G$65</c:f>
              <c:numCache>
                <c:formatCode>0.00</c:formatCode>
                <c:ptCount val="6"/>
                <c:pt idx="0">
                  <c:v>12.741233333333334</c:v>
                </c:pt>
                <c:pt idx="1">
                  <c:v>7.8167827592222006</c:v>
                </c:pt>
                <c:pt idx="2">
                  <c:v>5.6138111111111106</c:v>
                </c:pt>
                <c:pt idx="3">
                  <c:v>3.5735391515555439</c:v>
                </c:pt>
                <c:pt idx="4">
                  <c:v>3.2736888888888891</c:v>
                </c:pt>
                <c:pt idx="5">
                  <c:v>2.1047587607777767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B-4136-BE87-C1551940EAEF}"/>
            </c:ext>
          </c:extLst>
        </c:ser>
        <c:ser>
          <c:idx val="3"/>
          <c:order val="3"/>
          <c:tx>
            <c:strRef>
              <c:f>combined!$A$66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combined!$B$66:$G$66</c:f>
              <c:numCache>
                <c:formatCode>0.00</c:formatCode>
                <c:ptCount val="6"/>
                <c:pt idx="0">
                  <c:v>12.4613125</c:v>
                </c:pt>
                <c:pt idx="1">
                  <c:v>7.5837895409999874</c:v>
                </c:pt>
                <c:pt idx="2">
                  <c:v>5.4551437500000004</c:v>
                </c:pt>
                <c:pt idx="3">
                  <c:v>2.958113082624994</c:v>
                </c:pt>
                <c:pt idx="4">
                  <c:v>3.0112562499999997</c:v>
                </c:pt>
                <c:pt idx="5">
                  <c:v>2.0854662577499994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B-4136-BE87-C1551940EAEF}"/>
            </c:ext>
          </c:extLst>
        </c:ser>
        <c:ser>
          <c:idx val="4"/>
          <c:order val="4"/>
          <c:tx>
            <c:strRef>
              <c:f>combined!$A$67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combined!$B$67:$G$67</c:f>
              <c:numCache>
                <c:formatCode>0.00</c:formatCode>
                <c:ptCount val="6"/>
                <c:pt idx="0">
                  <c:v>11.655084000000002</c:v>
                </c:pt>
                <c:pt idx="1">
                  <c:v>7.2146567285199952</c:v>
                </c:pt>
                <c:pt idx="2">
                  <c:v>5.027336</c:v>
                </c:pt>
                <c:pt idx="3">
                  <c:v>3.0887290181599916</c:v>
                </c:pt>
                <c:pt idx="4">
                  <c:v>2.9847960000000002</c:v>
                </c:pt>
                <c:pt idx="5">
                  <c:v>1.8716679292000002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B-4136-BE87-C1551940EAEF}"/>
            </c:ext>
          </c:extLst>
        </c:ser>
        <c:ser>
          <c:idx val="5"/>
          <c:order val="5"/>
          <c:tx>
            <c:strRef>
              <c:f>combined!$A$68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combined!$B$68:$G$68</c:f>
              <c:numCache>
                <c:formatCode>0.00</c:formatCode>
                <c:ptCount val="6"/>
                <c:pt idx="0">
                  <c:v>11.481391666666665</c:v>
                </c:pt>
                <c:pt idx="1">
                  <c:v>6.77294334116666</c:v>
                </c:pt>
                <c:pt idx="2">
                  <c:v>4.936294444444445</c:v>
                </c:pt>
                <c:pt idx="3">
                  <c:v>3.4212962009722143</c:v>
                </c:pt>
                <c:pt idx="4">
                  <c:v>3.0571083333333338</c:v>
                </c:pt>
                <c:pt idx="5">
                  <c:v>2.0720908894722139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B-4136-BE87-C1551940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287792"/>
        <c:axId val="236013136"/>
        <c:axId val="0"/>
      </c:bar3DChart>
      <c:catAx>
        <c:axId val="3012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3136"/>
        <c:crosses val="autoZero"/>
        <c:auto val="1"/>
        <c:lblAlgn val="ctr"/>
        <c:lblOffset val="100"/>
        <c:noMultiLvlLbl val="0"/>
      </c:catAx>
      <c:valAx>
        <c:axId val="236013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time per 1000 frames - HTTPS multiple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combined!$A$81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combined!$B$81:$G$81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491-9183-B2503286CCA6}"/>
            </c:ext>
          </c:extLst>
        </c:ser>
        <c:ser>
          <c:idx val="1"/>
          <c:order val="1"/>
          <c:tx>
            <c:strRef>
              <c:f>combined!$A$82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combined!$B$82:$G$82</c:f>
              <c:numCache>
                <c:formatCode>0.00</c:formatCode>
                <c:ptCount val="6"/>
                <c:pt idx="0">
                  <c:v>22.015525</c:v>
                </c:pt>
                <c:pt idx="1">
                  <c:v>16.979050888499977</c:v>
                </c:pt>
                <c:pt idx="2">
                  <c:v>9.4103750000000002</c:v>
                </c:pt>
                <c:pt idx="3">
                  <c:v>7.9535213637500002</c:v>
                </c:pt>
                <c:pt idx="4">
                  <c:v>5.4843999999999999</c:v>
                </c:pt>
                <c:pt idx="5">
                  <c:v>4.3055425279999948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5-4491-9183-B2503286CCA6}"/>
            </c:ext>
          </c:extLst>
        </c:ser>
        <c:ser>
          <c:idx val="2"/>
          <c:order val="2"/>
          <c:tx>
            <c:strRef>
              <c:f>combined!$A$83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combined!$B$83:$G$83</c:f>
              <c:numCache>
                <c:formatCode>0.00</c:formatCode>
                <c:ptCount val="6"/>
                <c:pt idx="0">
                  <c:v>19.993444444444446</c:v>
                </c:pt>
                <c:pt idx="1">
                  <c:v>17.42620489199998</c:v>
                </c:pt>
                <c:pt idx="2">
                  <c:v>9.5889777777777798</c:v>
                </c:pt>
                <c:pt idx="3">
                  <c:v>7.4470895832221897</c:v>
                </c:pt>
                <c:pt idx="4">
                  <c:v>5.5526555555555559</c:v>
                </c:pt>
                <c:pt idx="5">
                  <c:v>3.8100602486666664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5-4491-9183-B2503286CCA6}"/>
            </c:ext>
          </c:extLst>
        </c:ser>
        <c:ser>
          <c:idx val="3"/>
          <c:order val="3"/>
          <c:tx>
            <c:strRef>
              <c:f>combined!$A$84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combined!$B$84:$G$84</c:f>
              <c:numCache>
                <c:formatCode>0.00</c:formatCode>
                <c:ptCount val="6"/>
                <c:pt idx="0">
                  <c:v>20.273231249999998</c:v>
                </c:pt>
                <c:pt idx="1">
                  <c:v>18.890422984249991</c:v>
                </c:pt>
                <c:pt idx="2">
                  <c:v>9.0413312500000007</c:v>
                </c:pt>
                <c:pt idx="3">
                  <c:v>7.5393880604999879</c:v>
                </c:pt>
                <c:pt idx="4">
                  <c:v>5.388024999999999</c:v>
                </c:pt>
                <c:pt idx="5">
                  <c:v>4.186736544437494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5-4491-9183-B2503286CCA6}"/>
            </c:ext>
          </c:extLst>
        </c:ser>
        <c:ser>
          <c:idx val="4"/>
          <c:order val="4"/>
          <c:tx>
            <c:strRef>
              <c:f>combined!$A$85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combined!$B$85:$G$85</c:f>
              <c:numCache>
                <c:formatCode>0.00</c:formatCode>
                <c:ptCount val="6"/>
                <c:pt idx="0">
                  <c:v>19.695688000000001</c:v>
                </c:pt>
                <c:pt idx="1">
                  <c:v>16.50990492707999</c:v>
                </c:pt>
                <c:pt idx="2">
                  <c:v>9.0953560000000007</c:v>
                </c:pt>
                <c:pt idx="3">
                  <c:v>7.3262427025599965</c:v>
                </c:pt>
                <c:pt idx="4">
                  <c:v>5.2467759999999997</c:v>
                </c:pt>
                <c:pt idx="5">
                  <c:v>3.7168095047999876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5-4491-9183-B2503286CCA6}"/>
            </c:ext>
          </c:extLst>
        </c:ser>
        <c:ser>
          <c:idx val="5"/>
          <c:order val="5"/>
          <c:tx>
            <c:strRef>
              <c:f>combined!$A$86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combined!$B$86:$G$86</c:f>
              <c:numCache>
                <c:formatCode>0.00</c:formatCode>
                <c:ptCount val="6"/>
                <c:pt idx="0">
                  <c:v>20.358016666666668</c:v>
                </c:pt>
                <c:pt idx="1">
                  <c:v>16.006415045861111</c:v>
                </c:pt>
                <c:pt idx="2">
                  <c:v>8.7708416666666675</c:v>
                </c:pt>
                <c:pt idx="3">
                  <c:v>6.4716936424166613</c:v>
                </c:pt>
                <c:pt idx="4">
                  <c:v>4.6268666666666673</c:v>
                </c:pt>
                <c:pt idx="5">
                  <c:v>3.7710684788888806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5-4491-9183-B2503286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665488"/>
        <c:axId val="613475888"/>
        <c:axId val="0"/>
      </c:bar3DChart>
      <c:catAx>
        <c:axId val="450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75888"/>
        <c:crosses val="autoZero"/>
        <c:auto val="1"/>
        <c:lblAlgn val="ctr"/>
        <c:lblOffset val="100"/>
        <c:noMultiLvlLbl val="0"/>
      </c:catAx>
      <c:valAx>
        <c:axId val="613475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full frame / quarter frame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combined!$A$103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combined!$B$103:$I$103</c:f>
              <c:numCache>
                <c:formatCode>0.00</c:formatCode>
                <c:ptCount val="8"/>
                <c:pt idx="0">
                  <c:v>13.5797859189999</c:v>
                </c:pt>
                <c:pt idx="1">
                  <c:v>15.60819854799996</c:v>
                </c:pt>
                <c:pt idx="2">
                  <c:v>20.352852706999901</c:v>
                </c:pt>
                <c:pt idx="3">
                  <c:v>21.924196931999958</c:v>
                </c:pt>
                <c:pt idx="4">
                  <c:v>17.38822029</c:v>
                </c:pt>
                <c:pt idx="5">
                  <c:v>11.955396252</c:v>
                </c:pt>
                <c:pt idx="6">
                  <c:v>20.160268540000001</c:v>
                </c:pt>
                <c:pt idx="7">
                  <c:v>18.973286519999998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42E7-BF92-5EC0DD1A11AB}"/>
            </c:ext>
          </c:extLst>
        </c:ser>
        <c:ser>
          <c:idx val="1"/>
          <c:order val="1"/>
          <c:tx>
            <c:strRef>
              <c:f>combined!$A$104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combined!$B$104:$I$104</c:f>
              <c:numCache>
                <c:formatCode>0.00</c:formatCode>
                <c:ptCount val="8"/>
                <c:pt idx="0">
                  <c:v>8.3736876782499756</c:v>
                </c:pt>
                <c:pt idx="1">
                  <c:v>8.1954395259999906</c:v>
                </c:pt>
                <c:pt idx="2">
                  <c:v>15.38884939024995</c:v>
                </c:pt>
                <c:pt idx="3">
                  <c:v>15.335021073999989</c:v>
                </c:pt>
                <c:pt idx="4">
                  <c:v>5.71459074524995</c:v>
                </c:pt>
                <c:pt idx="5">
                  <c:v>6.3359792669999901</c:v>
                </c:pt>
                <c:pt idx="6">
                  <c:v>12.050226764749976</c:v>
                </c:pt>
                <c:pt idx="7">
                  <c:v>12.718939225999979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2E7-BF92-5EC0DD1A11AB}"/>
            </c:ext>
          </c:extLst>
        </c:ser>
        <c:ser>
          <c:idx val="2"/>
          <c:order val="2"/>
          <c:tx>
            <c:strRef>
              <c:f>combined!$A$105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combined!$B$105:$I$105</c:f>
              <c:numCache>
                <c:formatCode>0.00</c:formatCode>
                <c:ptCount val="8"/>
                <c:pt idx="0">
                  <c:v>7.5773014801110889</c:v>
                </c:pt>
                <c:pt idx="1">
                  <c:v>7.2778390239999915</c:v>
                </c:pt>
                <c:pt idx="2">
                  <c:v>15.291118847111088</c:v>
                </c:pt>
                <c:pt idx="3">
                  <c:v>14.186390918666623</c:v>
                </c:pt>
                <c:pt idx="4">
                  <c:v>5.2467502255555445</c:v>
                </c:pt>
                <c:pt idx="5">
                  <c:v>5.5831856622222169</c:v>
                </c:pt>
                <c:pt idx="6">
                  <c:v>12.966231357111111</c:v>
                </c:pt>
                <c:pt idx="7">
                  <c:v>10.52889656533333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5-42E7-BF92-5EC0DD1A11AB}"/>
            </c:ext>
          </c:extLst>
        </c:ser>
        <c:ser>
          <c:idx val="3"/>
          <c:order val="3"/>
          <c:tx>
            <c:strRef>
              <c:f>combined!$A$106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combined!$B$106:$I$106</c:f>
              <c:numCache>
                <c:formatCode>0.00</c:formatCode>
                <c:ptCount val="8"/>
                <c:pt idx="0">
                  <c:v>7.6358106127499745</c:v>
                </c:pt>
                <c:pt idx="1">
                  <c:v>7.4565105489999999</c:v>
                </c:pt>
                <c:pt idx="2">
                  <c:v>13.57958052599998</c:v>
                </c:pt>
                <c:pt idx="3">
                  <c:v>13.921932799249999</c:v>
                </c:pt>
                <c:pt idx="4">
                  <c:v>5.4865614942499876</c:v>
                </c:pt>
                <c:pt idx="5">
                  <c:v>6.4739285439999952</c:v>
                </c:pt>
                <c:pt idx="6">
                  <c:v>13.188450868937474</c:v>
                </c:pt>
                <c:pt idx="7">
                  <c:v>10.593242970499926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5-42E7-BF92-5EC0DD1A11AB}"/>
            </c:ext>
          </c:extLst>
        </c:ser>
        <c:ser>
          <c:idx val="4"/>
          <c:order val="4"/>
          <c:tx>
            <c:strRef>
              <c:f>combined!$A$107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combined!$B$107:$I$107</c:f>
              <c:numCache>
                <c:formatCode>0.00</c:formatCode>
                <c:ptCount val="8"/>
                <c:pt idx="0">
                  <c:v>7.63652851783998</c:v>
                </c:pt>
                <c:pt idx="1">
                  <c:v>7.7931722238399983</c:v>
                </c:pt>
                <c:pt idx="2">
                  <c:v>14.297741436879985</c:v>
                </c:pt>
                <c:pt idx="3">
                  <c:v>13.934543582079954</c:v>
                </c:pt>
                <c:pt idx="4">
                  <c:v>6.4072491625599834</c:v>
                </c:pt>
                <c:pt idx="5">
                  <c:v>6.2244407678399964</c:v>
                </c:pt>
                <c:pt idx="6">
                  <c:v>12.709200443399997</c:v>
                </c:pt>
                <c:pt idx="7">
                  <c:v>11.049651335679986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5-42E7-BF92-5EC0DD1A11AB}"/>
            </c:ext>
          </c:extLst>
        </c:ser>
        <c:ser>
          <c:idx val="5"/>
          <c:order val="5"/>
          <c:tx>
            <c:strRef>
              <c:f>combined!$A$108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combined!$B$108:$I$108</c:f>
              <c:numCache>
                <c:formatCode>0.00</c:formatCode>
                <c:ptCount val="8"/>
                <c:pt idx="0">
                  <c:v>7.4257711737777674</c:v>
                </c:pt>
                <c:pt idx="1">
                  <c:v>7.6929487241110897</c:v>
                </c:pt>
                <c:pt idx="2">
                  <c:v>14.753789245277764</c:v>
                </c:pt>
                <c:pt idx="3">
                  <c:v>14.021945669666666</c:v>
                </c:pt>
                <c:pt idx="4">
                  <c:v>6.2959312465555444</c:v>
                </c:pt>
                <c:pt idx="5">
                  <c:v>6.3258890141111044</c:v>
                </c:pt>
                <c:pt idx="6">
                  <c:v>12.055735069805543</c:v>
                </c:pt>
                <c:pt idx="7">
                  <c:v>11.1871624253333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5-42E7-BF92-5EC0DD1A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126592"/>
        <c:axId val="613452560"/>
        <c:axId val="0"/>
      </c:bar3DChart>
      <c:catAx>
        <c:axId val="367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2560"/>
        <c:crosses val="autoZero"/>
        <c:auto val="1"/>
        <c:lblAlgn val="ctr"/>
        <c:lblOffset val="100"/>
        <c:noMultiLvlLbl val="0"/>
      </c:catAx>
      <c:valAx>
        <c:axId val="6134525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 full frame</a:t>
            </a:r>
            <a:r>
              <a:rPr lang="en-GB" baseline="0"/>
              <a:t> / quarter frame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combined!$A$123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combined!$B$123:$I$123</c:f>
              <c:numCache>
                <c:formatCode>0.00</c:formatCode>
                <c:ptCount val="8"/>
                <c:pt idx="0">
                  <c:v>19.742799999999999</c:v>
                </c:pt>
                <c:pt idx="1">
                  <c:v>21.0304</c:v>
                </c:pt>
                <c:pt idx="2">
                  <c:v>26.037400000000002</c:v>
                </c:pt>
                <c:pt idx="3">
                  <c:v>26.579599999999999</c:v>
                </c:pt>
                <c:pt idx="4">
                  <c:v>13.6096</c:v>
                </c:pt>
                <c:pt idx="5">
                  <c:v>16.008711583999961</c:v>
                </c:pt>
                <c:pt idx="6">
                  <c:v>20.619086381999999</c:v>
                </c:pt>
                <c:pt idx="7">
                  <c:v>21.655203220000001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ADC-9CEC-D4763368AF55}"/>
            </c:ext>
          </c:extLst>
        </c:ser>
        <c:ser>
          <c:idx val="1"/>
          <c:order val="1"/>
          <c:tx>
            <c:strRef>
              <c:f>combined!$A$124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combined!$B$124:$I$124</c:f>
              <c:numCache>
                <c:formatCode>0.00</c:formatCode>
                <c:ptCount val="8"/>
                <c:pt idx="0">
                  <c:v>14.625299999999999</c:v>
                </c:pt>
                <c:pt idx="1">
                  <c:v>14.2926</c:v>
                </c:pt>
                <c:pt idx="2">
                  <c:v>22.015525</c:v>
                </c:pt>
                <c:pt idx="3">
                  <c:v>21.9376</c:v>
                </c:pt>
                <c:pt idx="4">
                  <c:v>8.9466582127500001</c:v>
                </c:pt>
                <c:pt idx="5">
                  <c:v>10.297068285999991</c:v>
                </c:pt>
                <c:pt idx="6">
                  <c:v>16.979050888499977</c:v>
                </c:pt>
                <c:pt idx="7">
                  <c:v>17.222170111999979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A-4ADC-9CEC-D4763368AF55}"/>
            </c:ext>
          </c:extLst>
        </c:ser>
        <c:ser>
          <c:idx val="2"/>
          <c:order val="2"/>
          <c:tx>
            <c:strRef>
              <c:f>combined!$A$125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combined!$B$125:$I$125</c:f>
              <c:numCache>
                <c:formatCode>0.00</c:formatCode>
                <c:ptCount val="8"/>
                <c:pt idx="0">
                  <c:v>12.741233333333334</c:v>
                </c:pt>
                <c:pt idx="1">
                  <c:v>13.094755555555556</c:v>
                </c:pt>
                <c:pt idx="2">
                  <c:v>19.993444444444446</c:v>
                </c:pt>
                <c:pt idx="3">
                  <c:v>22.210622222222224</c:v>
                </c:pt>
                <c:pt idx="4">
                  <c:v>7.8167827592222006</c:v>
                </c:pt>
                <c:pt idx="5">
                  <c:v>8.4190350431111067</c:v>
                </c:pt>
                <c:pt idx="6">
                  <c:v>17.42620489199998</c:v>
                </c:pt>
                <c:pt idx="7">
                  <c:v>15.240240994666665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4ADC-9CEC-D4763368AF55}"/>
            </c:ext>
          </c:extLst>
        </c:ser>
        <c:ser>
          <c:idx val="3"/>
          <c:order val="3"/>
          <c:tx>
            <c:strRef>
              <c:f>combined!$A$126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combined!$B$126:$I$126</c:f>
              <c:numCache>
                <c:formatCode>0.00</c:formatCode>
                <c:ptCount val="8"/>
                <c:pt idx="0">
                  <c:v>12.4613125</c:v>
                </c:pt>
                <c:pt idx="1">
                  <c:v>12.045024999999999</c:v>
                </c:pt>
                <c:pt idx="2">
                  <c:v>20.273231249999998</c:v>
                </c:pt>
                <c:pt idx="3">
                  <c:v>21.552099999999996</c:v>
                </c:pt>
                <c:pt idx="4">
                  <c:v>7.5837895409999874</c:v>
                </c:pt>
                <c:pt idx="5">
                  <c:v>8.3418650309999975</c:v>
                </c:pt>
                <c:pt idx="6">
                  <c:v>18.890422984249991</c:v>
                </c:pt>
                <c:pt idx="7">
                  <c:v>16.746946177749976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A-4ADC-9CEC-D4763368AF55}"/>
            </c:ext>
          </c:extLst>
        </c:ser>
        <c:ser>
          <c:idx val="4"/>
          <c:order val="4"/>
          <c:tx>
            <c:strRef>
              <c:f>combined!$A$127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combined!$B$127:$I$127</c:f>
              <c:numCache>
                <c:formatCode>0.00</c:formatCode>
                <c:ptCount val="8"/>
                <c:pt idx="0">
                  <c:v>11.655084000000002</c:v>
                </c:pt>
                <c:pt idx="1">
                  <c:v>11.939184000000001</c:v>
                </c:pt>
                <c:pt idx="2">
                  <c:v>19.695688000000001</c:v>
                </c:pt>
                <c:pt idx="3">
                  <c:v>20.987103999999999</c:v>
                </c:pt>
                <c:pt idx="4">
                  <c:v>7.2146567285199952</c:v>
                </c:pt>
                <c:pt idx="5">
                  <c:v>7.486671716800001</c:v>
                </c:pt>
                <c:pt idx="6">
                  <c:v>16.50990492707999</c:v>
                </c:pt>
                <c:pt idx="7">
                  <c:v>14.86723801919995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4ADC-9CEC-D4763368AF55}"/>
            </c:ext>
          </c:extLst>
        </c:ser>
        <c:ser>
          <c:idx val="5"/>
          <c:order val="5"/>
          <c:tx>
            <c:strRef>
              <c:f>combined!$A$128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combined!$B$128:$I$128</c:f>
              <c:numCache>
                <c:formatCode>0.00</c:formatCode>
                <c:ptCount val="8"/>
                <c:pt idx="0">
                  <c:v>11.481391666666665</c:v>
                </c:pt>
                <c:pt idx="1">
                  <c:v>12.228433333333335</c:v>
                </c:pt>
                <c:pt idx="2">
                  <c:v>20.358016666666668</c:v>
                </c:pt>
                <c:pt idx="3">
                  <c:v>18.507466666666669</c:v>
                </c:pt>
                <c:pt idx="4">
                  <c:v>6.77294334116666</c:v>
                </c:pt>
                <c:pt idx="5">
                  <c:v>8.2883635578888555</c:v>
                </c:pt>
                <c:pt idx="6">
                  <c:v>16.006415045861111</c:v>
                </c:pt>
                <c:pt idx="7">
                  <c:v>15.084273915555523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A-4ADC-9CEC-D4763368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660160"/>
        <c:axId val="365131312"/>
        <c:axId val="0"/>
      </c:bar3DChart>
      <c:catAx>
        <c:axId val="475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1312"/>
        <c:crosses val="autoZero"/>
        <c:auto val="1"/>
        <c:lblAlgn val="ctr"/>
        <c:lblOffset val="100"/>
        <c:noMultiLvlLbl val="0"/>
      </c:catAx>
      <c:valAx>
        <c:axId val="365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720p60</a:t>
            </a:r>
            <a:r>
              <a:rPr lang="en-GB" baseline="0"/>
              <a:t> start - new sockets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'Startup AFAP pull'!$K$1</c:f>
              <c:strCache>
                <c:ptCount val="1"/>
                <c:pt idx="0">
                  <c:v>http 720p60 kfalse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pull'!$K$2:$K$16</c:f>
              <c:numCache>
                <c:formatCode>0.00</c:formatCode>
                <c:ptCount val="15"/>
                <c:pt idx="0">
                  <c:v>29.648996</c:v>
                </c:pt>
                <c:pt idx="1">
                  <c:v>17.501560000000001</c:v>
                </c:pt>
                <c:pt idx="2">
                  <c:v>9.8057850000000002</c:v>
                </c:pt>
                <c:pt idx="3">
                  <c:v>10.212344999999999</c:v>
                </c:pt>
                <c:pt idx="4">
                  <c:v>14.102043</c:v>
                </c:pt>
                <c:pt idx="5">
                  <c:v>11.092148999999999</c:v>
                </c:pt>
                <c:pt idx="6">
                  <c:v>10.230679</c:v>
                </c:pt>
                <c:pt idx="7">
                  <c:v>10.960613</c:v>
                </c:pt>
                <c:pt idx="8">
                  <c:v>11.672731000000001</c:v>
                </c:pt>
                <c:pt idx="9">
                  <c:v>10.129053000000001</c:v>
                </c:pt>
                <c:pt idx="10">
                  <c:v>10.030129000000001</c:v>
                </c:pt>
                <c:pt idx="11">
                  <c:v>9.5899599999999996</c:v>
                </c:pt>
                <c:pt idx="12">
                  <c:v>9.2525390000000005</c:v>
                </c:pt>
                <c:pt idx="13">
                  <c:v>9.4275570000000002</c:v>
                </c:pt>
                <c:pt idx="14">
                  <c:v>10.180743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86-95F6-8C9C8E7E2F3C}"/>
            </c:ext>
          </c:extLst>
        </c:ser>
        <c:ser>
          <c:idx val="3"/>
          <c:order val="3"/>
          <c:tx>
            <c:strRef>
              <c:f>'Startup AFAP pull'!$M$1</c:f>
              <c:strCache>
                <c:ptCount val="1"/>
                <c:pt idx="0">
                  <c:v>https 720p60 kfalse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pull'!$M$2:$M$16</c:f>
              <c:numCache>
                <c:formatCode>0.00</c:formatCode>
                <c:ptCount val="15"/>
                <c:pt idx="0">
                  <c:v>50.486305000000002</c:v>
                </c:pt>
                <c:pt idx="1">
                  <c:v>25.508797000000001</c:v>
                </c:pt>
                <c:pt idx="2">
                  <c:v>19.127365000000001</c:v>
                </c:pt>
                <c:pt idx="3">
                  <c:v>19.400468</c:v>
                </c:pt>
                <c:pt idx="4">
                  <c:v>18.1677</c:v>
                </c:pt>
                <c:pt idx="5">
                  <c:v>17.788744999999999</c:v>
                </c:pt>
                <c:pt idx="6">
                  <c:v>16.534711000000001</c:v>
                </c:pt>
                <c:pt idx="7">
                  <c:v>15.585652</c:v>
                </c:pt>
                <c:pt idx="8">
                  <c:v>14.581969000000001</c:v>
                </c:pt>
                <c:pt idx="9">
                  <c:v>15.808361</c:v>
                </c:pt>
                <c:pt idx="10">
                  <c:v>15.266553</c:v>
                </c:pt>
                <c:pt idx="11">
                  <c:v>19.474775999999999</c:v>
                </c:pt>
                <c:pt idx="12">
                  <c:v>14.954344000000001</c:v>
                </c:pt>
                <c:pt idx="13">
                  <c:v>16.473206000000001</c:v>
                </c:pt>
                <c:pt idx="14">
                  <c:v>15.957485999999999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4786-95F6-8C9C8E7E2F3C}"/>
            </c:ext>
          </c:extLst>
        </c:ser>
        <c:ser>
          <c:idx val="4"/>
          <c:order val="4"/>
          <c:tx>
            <c:strRef>
              <c:f>'Startup AFAP pull'!$N$1</c:f>
              <c:strCache>
                <c:ptCount val="1"/>
                <c:pt idx="0">
                  <c:v>720p60 ideal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pull'!$N$2:$N$16</c:f>
              <c:numCache>
                <c:formatCode>0.00</c:formatCode>
                <c:ptCount val="15"/>
                <c:pt idx="0">
                  <c:v>16.683333333333334</c:v>
                </c:pt>
                <c:pt idx="1">
                  <c:v>16.683333333333334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16.683333333333334</c:v>
                </c:pt>
                <c:pt idx="5">
                  <c:v>16.683333333333334</c:v>
                </c:pt>
                <c:pt idx="6">
                  <c:v>16.683333333333334</c:v>
                </c:pt>
                <c:pt idx="7">
                  <c:v>16.683333333333334</c:v>
                </c:pt>
                <c:pt idx="8">
                  <c:v>16.683333333333334</c:v>
                </c:pt>
                <c:pt idx="9">
                  <c:v>16.683333333333334</c:v>
                </c:pt>
                <c:pt idx="10">
                  <c:v>16.683333333333334</c:v>
                </c:pt>
                <c:pt idx="11">
                  <c:v>16.683333333333334</c:v>
                </c:pt>
                <c:pt idx="12">
                  <c:v>16.683333333333334</c:v>
                </c:pt>
                <c:pt idx="13">
                  <c:v>16.683333333333334</c:v>
                </c:pt>
                <c:pt idx="14">
                  <c:v>16.683333333333334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4786-95F6-8C9C8E7E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8752"/>
        <c:axId val="36516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'Startup AFAP pull'!$J$1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pull'!$J$2:$J$16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39.757657999999999</c:v>
                      </c:pt>
                      <c:pt idx="1">
                        <c:v>16.762930000000001</c:v>
                      </c:pt>
                      <c:pt idx="2">
                        <c:v>12.656936999999999</c:v>
                      </c:pt>
                      <c:pt idx="3">
                        <c:v>11.048733</c:v>
                      </c:pt>
                      <c:pt idx="4">
                        <c:v>11.576656</c:v>
                      </c:pt>
                      <c:pt idx="5">
                        <c:v>11.137335999999999</c:v>
                      </c:pt>
                      <c:pt idx="6">
                        <c:v>9.2865389999999994</c:v>
                      </c:pt>
                      <c:pt idx="7">
                        <c:v>9.1661760000000001</c:v>
                      </c:pt>
                      <c:pt idx="8">
                        <c:v>9.2869340000000005</c:v>
                      </c:pt>
                      <c:pt idx="9">
                        <c:v>10.729711999999999</c:v>
                      </c:pt>
                      <c:pt idx="10">
                        <c:v>9.0400279999999995</c:v>
                      </c:pt>
                      <c:pt idx="11">
                        <c:v>8.7690439999999992</c:v>
                      </c:pt>
                      <c:pt idx="12">
                        <c:v>8.8021700000000003</c:v>
                      </c:pt>
                      <c:pt idx="13">
                        <c:v>8.6843129999999995</c:v>
                      </c:pt>
                      <c:pt idx="14">
                        <c:v>8.952871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B9-4786-95F6-8C9C8E7E2F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pull'!$L$2:$L$16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51.091363000000001</c:v>
                      </c:pt>
                      <c:pt idx="1">
                        <c:v>19.289131000000001</c:v>
                      </c:pt>
                      <c:pt idx="2">
                        <c:v>14.841964000000001</c:v>
                      </c:pt>
                      <c:pt idx="3">
                        <c:v>12.762974</c:v>
                      </c:pt>
                      <c:pt idx="4">
                        <c:v>13.298772</c:v>
                      </c:pt>
                      <c:pt idx="5">
                        <c:v>12.27633</c:v>
                      </c:pt>
                      <c:pt idx="6">
                        <c:v>13.633725999999999</c:v>
                      </c:pt>
                      <c:pt idx="7">
                        <c:v>12.828101</c:v>
                      </c:pt>
                      <c:pt idx="8">
                        <c:v>13.485822000000001</c:v>
                      </c:pt>
                      <c:pt idx="9">
                        <c:v>16.821016</c:v>
                      </c:pt>
                      <c:pt idx="10">
                        <c:v>12.708487</c:v>
                      </c:pt>
                      <c:pt idx="11">
                        <c:v>20.240151000000001</c:v>
                      </c:pt>
                      <c:pt idx="12">
                        <c:v>13.875272000000001</c:v>
                      </c:pt>
                      <c:pt idx="13">
                        <c:v>12.233995</c:v>
                      </c:pt>
                      <c:pt idx="14">
                        <c:v>12.417878999999999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B9-4786-95F6-8C9C8E7E2F3C}"/>
                  </c:ext>
                </c:extLst>
              </c15:ser>
            </c15:filteredLineSeries>
          </c:ext>
        </c:extLst>
      </c:lineChart>
      <c:catAx>
        <c:axId val="4649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304"/>
        <c:crosses val="autoZero"/>
        <c:auto val="1"/>
        <c:lblAlgn val="ctr"/>
        <c:lblOffset val="100"/>
        <c:noMultiLvlLbl val="0"/>
      </c:catAx>
      <c:valAx>
        <c:axId val="3651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1080i50 stream start with</a:t>
            </a:r>
            <a:r>
              <a:rPr lang="en-GB" baseline="0"/>
              <a:t> keep alive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4978694043694"/>
          <c:y val="0.14772047832585949"/>
          <c:w val="0.85393180707101179"/>
          <c:h val="0.65026746936901947"/>
        </c:manualLayout>
      </c:layout>
      <c:lineChart>
        <c:grouping val="standard"/>
        <c:varyColors val="0"/>
        <c:ser>
          <c:idx val="0"/>
          <c:order val="0"/>
          <c:tx>
            <c:strRef>
              <c:f>'Startup AFAP pull'!$B$1</c:f>
              <c:strCache>
                <c:ptCount val="1"/>
                <c:pt idx="0">
                  <c:v>http 1080i50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'Startup AFAP pull'!$A$2:$A$16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'Startup AFAP pull'!$B$2:$B$16</c:f>
              <c:numCache>
                <c:formatCode>0.00</c:formatCode>
                <c:ptCount val="15"/>
                <c:pt idx="0">
                  <c:v>55.777200000000001</c:v>
                </c:pt>
                <c:pt idx="1">
                  <c:v>27.229355999999999</c:v>
                </c:pt>
                <c:pt idx="2">
                  <c:v>22.155577999999998</c:v>
                </c:pt>
                <c:pt idx="3">
                  <c:v>22.991731999999999</c:v>
                </c:pt>
                <c:pt idx="4">
                  <c:v>23.810151999999999</c:v>
                </c:pt>
                <c:pt idx="5">
                  <c:v>19.577248000000001</c:v>
                </c:pt>
                <c:pt idx="6">
                  <c:v>19.323868000000001</c:v>
                </c:pt>
                <c:pt idx="7">
                  <c:v>20.394939000000001</c:v>
                </c:pt>
                <c:pt idx="8">
                  <c:v>19.931533000000002</c:v>
                </c:pt>
                <c:pt idx="9">
                  <c:v>20.054787000000001</c:v>
                </c:pt>
                <c:pt idx="10">
                  <c:v>20.304649999999999</c:v>
                </c:pt>
                <c:pt idx="11">
                  <c:v>20.703074000000001</c:v>
                </c:pt>
                <c:pt idx="12">
                  <c:v>20.676507000000001</c:v>
                </c:pt>
                <c:pt idx="13">
                  <c:v>21.398531999999999</c:v>
                </c:pt>
                <c:pt idx="14">
                  <c:v>19.947057000000001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C2C-424C-8576-B8704EBCFCD6}"/>
            </c:ext>
          </c:extLst>
        </c:ser>
        <c:ser>
          <c:idx val="2"/>
          <c:order val="2"/>
          <c:tx>
            <c:strRef>
              <c:f>'Startup AFAP pull'!$D$1</c:f>
              <c:strCache>
                <c:ptCount val="1"/>
                <c:pt idx="0">
                  <c:v>https 1080i50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'Startup AFAP pull'!$A$2:$A$16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'Startup AFAP pull'!$D$2:$D$16</c:f>
              <c:numCache>
                <c:formatCode>0.00</c:formatCode>
                <c:ptCount val="15"/>
                <c:pt idx="0">
                  <c:v>80.551062000000002</c:v>
                </c:pt>
                <c:pt idx="1">
                  <c:v>36.529181999999999</c:v>
                </c:pt>
                <c:pt idx="2">
                  <c:v>29.772309</c:v>
                </c:pt>
                <c:pt idx="3">
                  <c:v>27.926575</c:v>
                </c:pt>
                <c:pt idx="4">
                  <c:v>28.315396</c:v>
                </c:pt>
                <c:pt idx="5">
                  <c:v>29.991589000000001</c:v>
                </c:pt>
                <c:pt idx="6">
                  <c:v>26.109576000000001</c:v>
                </c:pt>
                <c:pt idx="7">
                  <c:v>26.448055</c:v>
                </c:pt>
                <c:pt idx="8">
                  <c:v>26.533111999999999</c:v>
                </c:pt>
                <c:pt idx="9">
                  <c:v>27.750330999999999</c:v>
                </c:pt>
                <c:pt idx="10">
                  <c:v>26.606476000000001</c:v>
                </c:pt>
                <c:pt idx="11">
                  <c:v>27.899176000000001</c:v>
                </c:pt>
                <c:pt idx="12">
                  <c:v>27.587392999999999</c:v>
                </c:pt>
                <c:pt idx="13">
                  <c:v>26.720137999999999</c:v>
                </c:pt>
                <c:pt idx="14">
                  <c:v>28.295784999999999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C2C-424C-8576-B8704EBCFCD6}"/>
            </c:ext>
          </c:extLst>
        </c:ser>
        <c:ser>
          <c:idx val="4"/>
          <c:order val="4"/>
          <c:tx>
            <c:strRef>
              <c:f>'Startup AFAP pull'!$F$1</c:f>
              <c:strCache>
                <c:ptCount val="1"/>
                <c:pt idx="0">
                  <c:v>1080i50 ideal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'Startup AFAP pull'!$A$2:$A$16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'Startup AFAP pull'!$F$2:$F$16</c:f>
              <c:numCache>
                <c:formatCode>0.00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C-424C-8576-B8704EBC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8752"/>
        <c:axId val="3651663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'Startup AFAP pull'!$C$1</c15:sqref>
                        </c15:formulaRef>
                      </c:ext>
                    </c:extLst>
                    <c:strCache>
                      <c:ptCount val="1"/>
                      <c:pt idx="0">
                        <c:v>http 1080i50 kfalse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'Startup AFAP pull'!$A$2:$A$16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'Startup AFAP pull'!$C$2:$C$16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45.295689000000003</c:v>
                      </c:pt>
                      <c:pt idx="1">
                        <c:v>29.189540999999998</c:v>
                      </c:pt>
                      <c:pt idx="2">
                        <c:v>22.688293999999999</c:v>
                      </c:pt>
                      <c:pt idx="3">
                        <c:v>25.020571</c:v>
                      </c:pt>
                      <c:pt idx="4">
                        <c:v>22.824752</c:v>
                      </c:pt>
                      <c:pt idx="5">
                        <c:v>20.532568999999999</c:v>
                      </c:pt>
                      <c:pt idx="6">
                        <c:v>20.044176</c:v>
                      </c:pt>
                      <c:pt idx="7">
                        <c:v>22.006933</c:v>
                      </c:pt>
                      <c:pt idx="8">
                        <c:v>21.039738</c:v>
                      </c:pt>
                      <c:pt idx="9">
                        <c:v>20.563870000000001</c:v>
                      </c:pt>
                      <c:pt idx="10">
                        <c:v>21.516736999999999</c:v>
                      </c:pt>
                      <c:pt idx="11">
                        <c:v>21.261096999999999</c:v>
                      </c:pt>
                      <c:pt idx="12">
                        <c:v>22.470033999999998</c:v>
                      </c:pt>
                      <c:pt idx="13">
                        <c:v>21.323119999999999</c:v>
                      </c:pt>
                      <c:pt idx="14">
                        <c:v>20.090160999999998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2C-424C-8576-B8704EBCFC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'Startup AFAP pull'!$E$1</c15:sqref>
                        </c15:formulaRef>
                      </c:ext>
                    </c:extLst>
                    <c:strCache>
                      <c:ptCount val="1"/>
                      <c:pt idx="0">
                        <c:v>https 1080i50 kfalse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pull'!$E$2:$E$16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68.935051000000001</c:v>
                      </c:pt>
                      <c:pt idx="1">
                        <c:v>43.524757999999999</c:v>
                      </c:pt>
                      <c:pt idx="2">
                        <c:v>36.635005</c:v>
                      </c:pt>
                      <c:pt idx="3">
                        <c:v>32.101720999999998</c:v>
                      </c:pt>
                      <c:pt idx="4">
                        <c:v>34.751742999999998</c:v>
                      </c:pt>
                      <c:pt idx="5">
                        <c:v>33.143163999999999</c:v>
                      </c:pt>
                      <c:pt idx="6">
                        <c:v>31.310843999999999</c:v>
                      </c:pt>
                      <c:pt idx="7">
                        <c:v>29.14386</c:v>
                      </c:pt>
                      <c:pt idx="8">
                        <c:v>29.0627</c:v>
                      </c:pt>
                      <c:pt idx="9">
                        <c:v>30.875454000000001</c:v>
                      </c:pt>
                      <c:pt idx="10">
                        <c:v>29.314798</c:v>
                      </c:pt>
                      <c:pt idx="11">
                        <c:v>31.939536</c:v>
                      </c:pt>
                      <c:pt idx="12">
                        <c:v>30.829937000000001</c:v>
                      </c:pt>
                      <c:pt idx="13">
                        <c:v>31.424752999999999</c:v>
                      </c:pt>
                      <c:pt idx="14">
                        <c:v>31.164902999999999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2C-424C-8576-B8704EBCFC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'Startup AFAP pull'!$G$1</c15:sqref>
                        </c15:formulaRef>
                      </c:ext>
                    </c:extLst>
                    <c:strCache>
                      <c:ptCount val="1"/>
                      <c:pt idx="0">
                        <c:v>http qf 1080i50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pull'!$G$2:$G$16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35.361075</c:v>
                      </c:pt>
                      <c:pt idx="1">
                        <c:v>13.848202000000001</c:v>
                      </c:pt>
                      <c:pt idx="2">
                        <c:v>6.157254</c:v>
                      </c:pt>
                      <c:pt idx="3">
                        <c:v>9.2565100000000005</c:v>
                      </c:pt>
                      <c:pt idx="4">
                        <c:v>5.8979290000000004</c:v>
                      </c:pt>
                      <c:pt idx="5">
                        <c:v>5.8566560000000001</c:v>
                      </c:pt>
                      <c:pt idx="6">
                        <c:v>6.9667310000000002</c:v>
                      </c:pt>
                      <c:pt idx="7">
                        <c:v>5.6228020000000001</c:v>
                      </c:pt>
                      <c:pt idx="8">
                        <c:v>5.5554290000000002</c:v>
                      </c:pt>
                      <c:pt idx="9">
                        <c:v>6.0297400000000003</c:v>
                      </c:pt>
                      <c:pt idx="10">
                        <c:v>7.2849620000000002</c:v>
                      </c:pt>
                      <c:pt idx="11">
                        <c:v>5.4357569999999997</c:v>
                      </c:pt>
                      <c:pt idx="12">
                        <c:v>5.2245949999999999</c:v>
                      </c:pt>
                      <c:pt idx="13">
                        <c:v>5.4182740000000003</c:v>
                      </c:pt>
                      <c:pt idx="14">
                        <c:v>7.4134520000000004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2C-424C-8576-B8704EBCFC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'Startup AFAP pull'!$H$1</c15:sqref>
                        </c15:formulaRef>
                      </c:ext>
                    </c:extLst>
                    <c:strCache>
                      <c:ptCount val="1"/>
                      <c:pt idx="0">
                        <c:v>http qf 1080i50 kfalse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pull'!$H$2:$H$16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23.839656999999999</c:v>
                      </c:pt>
                      <c:pt idx="1">
                        <c:v>12.310394000000001</c:v>
                      </c:pt>
                      <c:pt idx="2">
                        <c:v>6.5757310000000002</c:v>
                      </c:pt>
                      <c:pt idx="3">
                        <c:v>8.5204439999999995</c:v>
                      </c:pt>
                      <c:pt idx="4">
                        <c:v>7.3330859999999998</c:v>
                      </c:pt>
                      <c:pt idx="5">
                        <c:v>7.567736</c:v>
                      </c:pt>
                      <c:pt idx="6">
                        <c:v>6.2650800000000002</c:v>
                      </c:pt>
                      <c:pt idx="7">
                        <c:v>6.7456149999999999</c:v>
                      </c:pt>
                      <c:pt idx="8">
                        <c:v>6.9506009999999998</c:v>
                      </c:pt>
                      <c:pt idx="9">
                        <c:v>6.2019070000000003</c:v>
                      </c:pt>
                      <c:pt idx="10">
                        <c:v>6.3932180000000001</c:v>
                      </c:pt>
                      <c:pt idx="11">
                        <c:v>8.2066359999999996</c:v>
                      </c:pt>
                      <c:pt idx="12">
                        <c:v>5.8417789999999998</c:v>
                      </c:pt>
                      <c:pt idx="13">
                        <c:v>5.7552570000000003</c:v>
                      </c:pt>
                      <c:pt idx="14">
                        <c:v>6.4686669999999999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2C-424C-8576-B8704EBCFC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'Startup AFAP pull'!$I$1</c15:sqref>
                        </c15:formulaRef>
                      </c:ext>
                    </c:extLst>
                    <c:strCache>
                      <c:ptCount val="1"/>
                      <c:pt idx="0">
                        <c:v>qf 1080i ideal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'Startup AFAP pull'!$I$2:$I$16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2C-424C-8576-B8704EBCFCD6}"/>
                  </c:ext>
                </c:extLst>
              </c15:ser>
            </c15:filteredLineSeries>
          </c:ext>
        </c:extLst>
      </c:lineChart>
      <c:catAx>
        <c:axId val="4649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304"/>
        <c:crosses val="autoZero"/>
        <c:auto val="1"/>
        <c:lblAlgn val="ctr"/>
        <c:lblOffset val="100"/>
        <c:noMultiLvlLbl val="0"/>
      </c:catAx>
      <c:valAx>
        <c:axId val="3651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473710</xdr:colOff>
      <xdr:row>0</xdr:row>
      <xdr:rowOff>44450</xdr:rowOff>
    </xdr:from>
    <xdr:to>
      <xdr:col>16</xdr:col>
      <xdr:colOff>358140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1DEA9-3305-4E3E-9973-C7862032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18</xdr:row>
      <xdr:rowOff>49530</xdr:rowOff>
    </xdr:from>
    <xdr:to>
      <xdr:col>30</xdr:col>
      <xdr:colOff>521970</xdr:colOff>
      <xdr:row>38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FDEF4-806E-42C9-AC36-0557C605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93980</xdr:colOff>
      <xdr:row>40</xdr:row>
      <xdr:rowOff>63500</xdr:rowOff>
    </xdr:from>
    <xdr:to>
      <xdr:col>29</xdr:col>
      <xdr:colOff>298450</xdr:colOff>
      <xdr:row>62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ACFF6-E1C7-4FDC-AF78-C57604A8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3174</xdr:colOff>
      <xdr:row>60</xdr:row>
      <xdr:rowOff>149224</xdr:rowOff>
    </xdr:from>
    <xdr:to>
      <xdr:col>17</xdr:col>
      <xdr:colOff>419099</xdr:colOff>
      <xdr:row>77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272CF-C358-407A-A75A-3144989C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73024</xdr:colOff>
      <xdr:row>79</xdr:row>
      <xdr:rowOff>19050</xdr:rowOff>
    </xdr:from>
    <xdr:to>
      <xdr:col>17</xdr:col>
      <xdr:colOff>482599</xdr:colOff>
      <xdr:row>99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EA504-81A5-41B2-8E4C-372210365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100</xdr:row>
      <xdr:rowOff>111124</xdr:rowOff>
    </xdr:from>
    <xdr:to>
      <xdr:col>20</xdr:col>
      <xdr:colOff>406400</xdr:colOff>
      <xdr:row>118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7B58CD-1D31-43C4-AE75-73B74079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349250</xdr:colOff>
      <xdr:row>120</xdr:row>
      <xdr:rowOff>174624</xdr:rowOff>
    </xdr:from>
    <xdr:to>
      <xdr:col>20</xdr:col>
      <xdr:colOff>381000</xdr:colOff>
      <xdr:row>139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0FA42-2C45-4718-BA9D-4EB63ACE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73660</xdr:colOff>
      <xdr:row>1</xdr:row>
      <xdr:rowOff>77470</xdr:rowOff>
    </xdr:from>
    <xdr:to>
      <xdr:col>32</xdr:col>
      <xdr:colOff>408940</xdr:colOff>
      <xdr:row>16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B4587-810D-481A-8A7D-D7FD2CD9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7620</xdr:colOff>
      <xdr:row>19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A922E-3052-4D8D-A2A0-97C1002B2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139700</xdr:rowOff>
    </xdr:from>
    <xdr:to>
      <xdr:col>26</xdr:col>
      <xdr:colOff>323850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BD389-7E85-467A-A103-62DE58EB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14" workbookViewId="0">
      <selection activeCell="I38" sqref="I38"/>
    </sheetView>
  </sheetViews>
  <sheetFormatPr defaultRowHeight="14.4" x14ac:dyDescent="0.55000000000000004"/>
  <cols>
    <col min="1" max="1" width="20.1015625" customWidth="1"/>
    <col min="2" max="2" width="8" style="1" customWidth="1"/>
    <col min="3" max="3" width="8.15625" style="1" customWidth="1"/>
    <col min="4" max="4" width="8.26171875" style="1" customWidth="1"/>
    <col min="5" max="5" width="8.1015625" style="1" customWidth="1"/>
    <col min="6" max="6" width="8" style="1" customWidth="1"/>
    <col min="7" max="7" width="8.1015625" style="1" customWidth="1"/>
    <col min="8" max="9" width="8.7890625" style="1"/>
    <col min="10" max="10" width="8.734375" style="1"/>
    <col min="11" max="11" width="8.89453125" style="1" customWidth="1"/>
    <col min="12" max="12" width="10.7890625" bestFit="1" customWidth="1"/>
  </cols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50</v>
      </c>
      <c r="H1" s="1" t="s">
        <v>10</v>
      </c>
      <c r="I1" s="1" t="s">
        <v>51</v>
      </c>
      <c r="J1" s="1" t="s">
        <v>11</v>
      </c>
      <c r="K1" s="1" t="s">
        <v>49</v>
      </c>
    </row>
    <row r="3" spans="1:12" x14ac:dyDescent="0.55000000000000004">
      <c r="A3" t="s">
        <v>4</v>
      </c>
      <c r="B3" s="1">
        <v>6.3902455250000001</v>
      </c>
      <c r="H3" s="1">
        <f t="shared" ref="H3:H15" si="0">AVERAGE(B3:G3)</f>
        <v>6.3902455250000001</v>
      </c>
      <c r="I3" s="1">
        <f>H3</f>
        <v>6.3902455250000001</v>
      </c>
      <c r="K3" s="1">
        <f>(1/(I3/1000)*2304000)*8/(10^9)</f>
        <v>2.8843962141814576</v>
      </c>
      <c r="L3">
        <f>(2304000*60000*8/1001)/(10^9)</f>
        <v>1.1048151848151848</v>
      </c>
    </row>
    <row r="4" spans="1:12" x14ac:dyDescent="0.55000000000000004">
      <c r="A4" t="s">
        <v>5</v>
      </c>
      <c r="B4" s="1">
        <v>6.5643279330000004</v>
      </c>
      <c r="C4" s="1">
        <v>6.5850232479999997</v>
      </c>
      <c r="H4" s="1">
        <f t="shared" si="0"/>
        <v>6.5746755905000001</v>
      </c>
      <c r="I4" s="1">
        <f>H4/2</f>
        <v>3.28733779525</v>
      </c>
      <c r="K4" s="1">
        <f t="shared" ref="K4:K15" si="1">(1/(I4/1000)*2304000)*8/(10^9)</f>
        <v>5.6069686621901473</v>
      </c>
    </row>
    <row r="5" spans="1:12" x14ac:dyDescent="0.55000000000000004">
      <c r="A5" t="s">
        <v>6</v>
      </c>
      <c r="B5" s="1">
        <v>9.7411916189999896</v>
      </c>
      <c r="C5" s="1">
        <v>9.7935550469999999</v>
      </c>
      <c r="D5" s="1">
        <v>9.9833860259999803</v>
      </c>
      <c r="H5" s="1">
        <f t="shared" si="0"/>
        <v>9.8393775639999905</v>
      </c>
      <c r="I5" s="1">
        <f>H5/3</f>
        <v>3.2797925213333303</v>
      </c>
      <c r="K5" s="1">
        <f t="shared" si="1"/>
        <v>5.6198676837359391</v>
      </c>
    </row>
    <row r="6" spans="1:12" x14ac:dyDescent="0.55000000000000004">
      <c r="A6" t="s">
        <v>7</v>
      </c>
      <c r="B6" s="1">
        <v>13.578357249</v>
      </c>
      <c r="C6" s="1">
        <v>13.502433716000001</v>
      </c>
      <c r="D6" s="1">
        <v>13.559509369999899</v>
      </c>
      <c r="E6" s="1">
        <v>13.336376823999901</v>
      </c>
      <c r="H6" s="1">
        <f t="shared" si="0"/>
        <v>13.49416928974995</v>
      </c>
      <c r="I6" s="1">
        <f>H6/4</f>
        <v>3.3735423224374874</v>
      </c>
      <c r="K6" s="1">
        <f t="shared" si="1"/>
        <v>5.4636931267790692</v>
      </c>
    </row>
    <row r="7" spans="1:12" x14ac:dyDescent="0.55000000000000004">
      <c r="A7" t="s">
        <v>8</v>
      </c>
      <c r="B7" s="1">
        <v>16.714457911</v>
      </c>
      <c r="C7" s="1">
        <v>16.607389381000001</v>
      </c>
      <c r="D7" s="1">
        <v>16.672868372</v>
      </c>
      <c r="E7" s="1">
        <v>16.634621476</v>
      </c>
      <c r="F7" s="1">
        <v>16.823047279999901</v>
      </c>
      <c r="H7" s="1">
        <f t="shared" si="0"/>
        <v>16.690476883999978</v>
      </c>
      <c r="I7" s="1">
        <f>H7/5</f>
        <v>3.3380953767999957</v>
      </c>
      <c r="K7" s="1">
        <f t="shared" si="1"/>
        <v>5.5217116107897128</v>
      </c>
    </row>
    <row r="8" spans="1:12" x14ac:dyDescent="0.55000000000000004">
      <c r="A8" t="s">
        <v>9</v>
      </c>
      <c r="B8" s="1">
        <v>18.705971313999999</v>
      </c>
      <c r="C8" s="1">
        <v>19.525726369000001</v>
      </c>
      <c r="D8" s="1">
        <v>21.5148353189999</v>
      </c>
      <c r="E8" s="1">
        <v>20.211992490999901</v>
      </c>
      <c r="F8" s="1">
        <v>21.917335012999999</v>
      </c>
      <c r="G8" s="1">
        <v>18.991480495999902</v>
      </c>
      <c r="H8" s="1">
        <f t="shared" si="0"/>
        <v>20.144556833666616</v>
      </c>
      <c r="I8" s="1">
        <f>H8/6</f>
        <v>3.3574261389444362</v>
      </c>
      <c r="K8" s="1">
        <f t="shared" si="1"/>
        <v>5.4899197293421205</v>
      </c>
    </row>
    <row r="10" spans="1:12" x14ac:dyDescent="0.55000000000000004">
      <c r="A10" t="s">
        <v>12</v>
      </c>
      <c r="B10" s="1">
        <v>9.5132350520000095</v>
      </c>
      <c r="H10" s="1">
        <f t="shared" si="0"/>
        <v>9.5132350520000095</v>
      </c>
      <c r="I10" s="1">
        <f>H10</f>
        <v>9.5132350520000095</v>
      </c>
      <c r="K10" s="1">
        <f t="shared" si="1"/>
        <v>1.9375112566071786</v>
      </c>
    </row>
    <row r="11" spans="1:12" x14ac:dyDescent="0.55000000000000004">
      <c r="A11" t="s">
        <v>13</v>
      </c>
      <c r="B11" s="1">
        <v>13.9782623299999</v>
      </c>
      <c r="C11" s="1">
        <v>14.305518634</v>
      </c>
      <c r="H11" s="1">
        <f t="shared" si="0"/>
        <v>14.141890481999951</v>
      </c>
      <c r="I11" s="1">
        <f>H11/2</f>
        <v>7.0709452409999756</v>
      </c>
      <c r="K11" s="1">
        <f t="shared" si="1"/>
        <v>2.6067236234731945</v>
      </c>
    </row>
    <row r="12" spans="1:12" x14ac:dyDescent="0.55000000000000004">
      <c r="A12" t="s">
        <v>14</v>
      </c>
      <c r="B12" s="1">
        <v>19.745465858999999</v>
      </c>
      <c r="C12" s="1">
        <v>19.720154253</v>
      </c>
      <c r="D12" s="1">
        <v>19.813289470000001</v>
      </c>
      <c r="H12" s="1">
        <f t="shared" si="0"/>
        <v>19.759636527333331</v>
      </c>
      <c r="I12" s="1">
        <f>H12/3</f>
        <v>6.5865455091111107</v>
      </c>
      <c r="K12" s="1">
        <f t="shared" si="1"/>
        <v>2.7984320421840514</v>
      </c>
    </row>
    <row r="13" spans="1:12" x14ac:dyDescent="0.55000000000000004">
      <c r="A13" t="s">
        <v>15</v>
      </c>
      <c r="B13" s="1">
        <v>25.889001982999901</v>
      </c>
      <c r="C13" s="1">
        <v>25.6783694189999</v>
      </c>
      <c r="D13" s="1">
        <v>25.8104708699999</v>
      </c>
      <c r="E13" s="1">
        <v>25.883783783999998</v>
      </c>
      <c r="H13" s="1">
        <f t="shared" si="0"/>
        <v>25.815406513999925</v>
      </c>
      <c r="I13" s="1">
        <f>H13/4</f>
        <v>6.4538516284999812</v>
      </c>
      <c r="K13" s="1">
        <f t="shared" si="1"/>
        <v>2.8559689718624668</v>
      </c>
    </row>
    <row r="14" spans="1:12" x14ac:dyDescent="0.55000000000000004">
      <c r="A14" t="s">
        <v>16</v>
      </c>
      <c r="B14" s="1">
        <v>29.790943248999898</v>
      </c>
      <c r="C14" s="1">
        <v>30.14733554</v>
      </c>
      <c r="D14" s="1">
        <v>30.02464805</v>
      </c>
      <c r="E14" s="1">
        <v>27.358081894999899</v>
      </c>
      <c r="F14" s="1">
        <v>27.559400411999899</v>
      </c>
      <c r="H14" s="1">
        <f t="shared" si="0"/>
        <v>28.976081829199938</v>
      </c>
      <c r="I14" s="1">
        <f>H14/5</f>
        <v>5.7952163658399876</v>
      </c>
      <c r="K14" s="1">
        <f t="shared" si="1"/>
        <v>3.1805542427454085</v>
      </c>
    </row>
    <row r="15" spans="1:12" x14ac:dyDescent="0.55000000000000004">
      <c r="A15" t="s">
        <v>17</v>
      </c>
      <c r="B15" s="1">
        <v>41.052287374000002</v>
      </c>
      <c r="C15" s="1">
        <v>35.140831650000003</v>
      </c>
      <c r="D15" s="1">
        <v>39.097415169000001</v>
      </c>
      <c r="E15" s="1">
        <v>35.741741638999898</v>
      </c>
      <c r="F15" s="1">
        <v>38.279599091000001</v>
      </c>
      <c r="G15" s="1">
        <v>35.349156694999898</v>
      </c>
      <c r="H15" s="1">
        <f t="shared" si="0"/>
        <v>37.44350526966663</v>
      </c>
      <c r="I15" s="1">
        <f>H15/6</f>
        <v>6.2405842116111048</v>
      </c>
      <c r="K15" s="1">
        <f t="shared" si="1"/>
        <v>2.9535696298602612</v>
      </c>
    </row>
    <row r="17" spans="1:12" x14ac:dyDescent="0.55000000000000004">
      <c r="A17" t="s">
        <v>19</v>
      </c>
      <c r="B17" s="1">
        <v>13.5797859189999</v>
      </c>
      <c r="H17" s="1">
        <f t="shared" ref="H17:H22" si="2">AVERAGE(B17:G17)</f>
        <v>13.5797859189999</v>
      </c>
      <c r="I17" s="1">
        <f>H17</f>
        <v>13.5797859189999</v>
      </c>
      <c r="K17" s="1">
        <f>(1/(I17/1000)*5184000)*8/(2^30)</f>
        <v>2.8442134540879143</v>
      </c>
      <c r="L17">
        <f>(5184000*25*8)/(10^9)</f>
        <v>1.0367999999999999</v>
      </c>
    </row>
    <row r="18" spans="1:12" x14ac:dyDescent="0.55000000000000004">
      <c r="A18" t="s">
        <v>20</v>
      </c>
      <c r="B18" s="1">
        <v>15.7236672019999</v>
      </c>
      <c r="C18" s="1">
        <v>17.771083511</v>
      </c>
      <c r="H18" s="1">
        <f t="shared" si="2"/>
        <v>16.747375356499951</v>
      </c>
      <c r="I18" s="1">
        <f>H18/2</f>
        <v>8.3736876782499756</v>
      </c>
      <c r="K18" s="1">
        <f t="shared" ref="K18:K29" si="3">(1/(I18/1000)*5184000)*8/(2^30)</f>
        <v>4.6125209463896732</v>
      </c>
    </row>
    <row r="19" spans="1:12" x14ac:dyDescent="0.55000000000000004">
      <c r="A19" t="s">
        <v>21</v>
      </c>
      <c r="B19" s="1">
        <v>20.914618739999899</v>
      </c>
      <c r="C19" s="1">
        <v>23.272511371999901</v>
      </c>
      <c r="D19" s="1">
        <v>24.008583209000001</v>
      </c>
      <c r="H19" s="1">
        <f t="shared" si="2"/>
        <v>22.731904440333267</v>
      </c>
      <c r="I19" s="1">
        <f>H19/3</f>
        <v>7.5773014801110889</v>
      </c>
      <c r="K19" s="1">
        <f t="shared" si="3"/>
        <v>5.0973040885113194</v>
      </c>
    </row>
    <row r="20" spans="1:12" x14ac:dyDescent="0.55000000000000004">
      <c r="A20" t="s">
        <v>22</v>
      </c>
      <c r="B20" s="1">
        <v>28.7834090529999</v>
      </c>
      <c r="C20" s="1">
        <v>30.4059670309999</v>
      </c>
      <c r="D20" s="1">
        <v>29.314194178999902</v>
      </c>
      <c r="E20" s="1">
        <v>33.669399540999898</v>
      </c>
      <c r="H20" s="1">
        <f t="shared" si="2"/>
        <v>30.543242450999898</v>
      </c>
      <c r="I20" s="1">
        <f>H20/4</f>
        <v>7.6358106127499745</v>
      </c>
      <c r="K20" s="1">
        <f t="shared" si="3"/>
        <v>5.0582461736230879</v>
      </c>
    </row>
    <row r="21" spans="1:12" x14ac:dyDescent="0.55000000000000004">
      <c r="A21" t="s">
        <v>23</v>
      </c>
      <c r="B21" s="1">
        <v>38.940108114999902</v>
      </c>
      <c r="C21" s="1">
        <v>36.678082646999897</v>
      </c>
      <c r="D21" s="1">
        <v>36.921366245999899</v>
      </c>
      <c r="E21" s="1">
        <v>38.082760400999902</v>
      </c>
      <c r="F21" s="1">
        <v>40.290895536999898</v>
      </c>
      <c r="H21" s="1">
        <f t="shared" si="2"/>
        <v>38.182642589199901</v>
      </c>
      <c r="I21" s="1">
        <f>H21/5</f>
        <v>7.63652851783998</v>
      </c>
      <c r="K21" s="1">
        <f t="shared" si="3"/>
        <v>5.0577706511830076</v>
      </c>
    </row>
    <row r="22" spans="1:12" x14ac:dyDescent="0.55000000000000004">
      <c r="A22" t="s">
        <v>24</v>
      </c>
      <c r="B22" s="1">
        <v>47.919886157999898</v>
      </c>
      <c r="C22" s="1">
        <v>41.851666772999899</v>
      </c>
      <c r="D22" s="1">
        <v>41.311886050999902</v>
      </c>
      <c r="E22" s="1">
        <v>46.678901049999901</v>
      </c>
      <c r="F22" s="1">
        <v>48.076530310000003</v>
      </c>
      <c r="G22" s="1">
        <v>41.488891914</v>
      </c>
      <c r="H22" s="1">
        <f t="shared" si="2"/>
        <v>44.554627042666603</v>
      </c>
      <c r="I22" s="1">
        <f>H22/6</f>
        <v>7.4257711737777674</v>
      </c>
      <c r="K22" s="1">
        <f t="shared" si="3"/>
        <v>5.2013196893062554</v>
      </c>
    </row>
    <row r="24" spans="1:12" x14ac:dyDescent="0.55000000000000004">
      <c r="A24" t="s">
        <v>25</v>
      </c>
      <c r="B24" s="1">
        <v>20.352852706999901</v>
      </c>
      <c r="H24" s="1">
        <f t="shared" ref="H24:H29" si="4">AVERAGE(B24:G24)</f>
        <v>20.352852706999901</v>
      </c>
      <c r="I24" s="1">
        <f>H24</f>
        <v>20.352852706999901</v>
      </c>
      <c r="K24" s="1">
        <f t="shared" si="3"/>
        <v>1.8977098871830063</v>
      </c>
    </row>
    <row r="25" spans="1:12" x14ac:dyDescent="0.55000000000000004">
      <c r="A25" t="s">
        <v>26</v>
      </c>
      <c r="B25" s="1">
        <v>30.870380856999901</v>
      </c>
      <c r="C25" s="1">
        <v>30.685016703999899</v>
      </c>
      <c r="H25" s="1">
        <f t="shared" si="4"/>
        <v>30.7776987804999</v>
      </c>
      <c r="I25" s="1">
        <f>H25/2</f>
        <v>15.38884939024995</v>
      </c>
      <c r="K25" s="1">
        <f t="shared" si="3"/>
        <v>2.5098568993029691</v>
      </c>
    </row>
    <row r="26" spans="1:12" x14ac:dyDescent="0.55000000000000004">
      <c r="A26" t="s">
        <v>27</v>
      </c>
      <c r="B26" s="1">
        <v>44.551358492999903</v>
      </c>
      <c r="C26" s="1">
        <v>42.832465754999902</v>
      </c>
      <c r="D26" s="1">
        <v>50.236245375999999</v>
      </c>
      <c r="H26" s="1">
        <f t="shared" si="4"/>
        <v>45.873356541333266</v>
      </c>
      <c r="I26" s="1">
        <f>H26/3</f>
        <v>15.291118847111088</v>
      </c>
      <c r="K26" s="1">
        <f t="shared" si="3"/>
        <v>2.5258982158620933</v>
      </c>
    </row>
    <row r="27" spans="1:12" x14ac:dyDescent="0.55000000000000004">
      <c r="A27" t="s">
        <v>28</v>
      </c>
      <c r="B27" s="1">
        <v>58.021850876999999</v>
      </c>
      <c r="C27" s="1">
        <v>67.819662962999899</v>
      </c>
      <c r="D27" s="1">
        <v>45.715887287999898</v>
      </c>
      <c r="E27" s="1">
        <v>45.715887287999898</v>
      </c>
      <c r="H27" s="1">
        <f t="shared" si="4"/>
        <v>54.318322103999918</v>
      </c>
      <c r="I27" s="1">
        <f>H27/4</f>
        <v>13.57958052599998</v>
      </c>
      <c r="K27" s="1">
        <f t="shared" si="3"/>
        <v>2.8442564732027265</v>
      </c>
    </row>
    <row r="28" spans="1:12" x14ac:dyDescent="0.55000000000000004">
      <c r="A28" t="s">
        <v>29</v>
      </c>
      <c r="B28" s="1">
        <v>77.736719040999901</v>
      </c>
      <c r="C28" s="1">
        <v>68.398563599999804</v>
      </c>
      <c r="D28" s="1">
        <v>86.574511335000096</v>
      </c>
      <c r="E28" s="1">
        <v>47.552198009999998</v>
      </c>
      <c r="F28" s="1">
        <v>77.181543935999798</v>
      </c>
      <c r="H28" s="1">
        <f t="shared" si="4"/>
        <v>71.488707184399928</v>
      </c>
      <c r="I28" s="1">
        <f>H28/5</f>
        <v>14.297741436879985</v>
      </c>
      <c r="K28" s="1">
        <f t="shared" si="3"/>
        <v>2.7013923831931814</v>
      </c>
    </row>
    <row r="29" spans="1:12" x14ac:dyDescent="0.55000000000000004">
      <c r="A29" t="s">
        <v>30</v>
      </c>
      <c r="B29" s="1">
        <v>92.332713580999894</v>
      </c>
      <c r="C29" s="1">
        <v>87.590589780999906</v>
      </c>
      <c r="D29" s="1">
        <v>93.879441634999907</v>
      </c>
      <c r="E29" s="1">
        <v>96.838330869000103</v>
      </c>
      <c r="F29" s="1">
        <v>90.083141053999796</v>
      </c>
      <c r="G29" s="1">
        <v>70.412195909999895</v>
      </c>
      <c r="H29" s="1">
        <f t="shared" si="4"/>
        <v>88.522735471666579</v>
      </c>
      <c r="I29" s="1">
        <f>H29/6</f>
        <v>14.753789245277764</v>
      </c>
      <c r="K29" s="1">
        <f t="shared" si="3"/>
        <v>2.6178908463678523</v>
      </c>
    </row>
    <row r="31" spans="1:12" x14ac:dyDescent="0.55000000000000004">
      <c r="A31" t="s">
        <v>31</v>
      </c>
      <c r="B31" s="1">
        <v>3.90204963699999</v>
      </c>
      <c r="H31" s="1">
        <f t="shared" ref="H31:H36" si="5">AVERAGE(B31:G31)</f>
        <v>3.90204963699999</v>
      </c>
      <c r="I31" s="1">
        <f>H31</f>
        <v>3.90204963699999</v>
      </c>
      <c r="J31" s="1">
        <f t="shared" ref="J31:J36" si="6">I31*4</f>
        <v>15.60819854799996</v>
      </c>
      <c r="K31" s="1">
        <f>(1/(I31/1000)*1296000)*8/(2^30)</f>
        <v>2.4745847315866185</v>
      </c>
      <c r="L31">
        <f>(1296000*25*8)/(10^9)</f>
        <v>0.25919999999999999</v>
      </c>
    </row>
    <row r="32" spans="1:12" x14ac:dyDescent="0.55000000000000004">
      <c r="A32" t="s">
        <v>32</v>
      </c>
      <c r="B32" s="1">
        <v>4.0679024219999897</v>
      </c>
      <c r="C32" s="1">
        <v>4.127537104</v>
      </c>
      <c r="H32" s="1">
        <f t="shared" si="5"/>
        <v>4.0977197629999953</v>
      </c>
      <c r="I32" s="1">
        <f>H32/2</f>
        <v>2.0488598814999976</v>
      </c>
      <c r="J32" s="1">
        <f t="shared" si="6"/>
        <v>8.1954395259999906</v>
      </c>
      <c r="K32" s="1">
        <f t="shared" ref="K32:K43" si="7">(1/(I32/1000)*1296000)*8/(2^30)</f>
        <v>4.7128417813247578</v>
      </c>
    </row>
    <row r="33" spans="1:11" x14ac:dyDescent="0.55000000000000004">
      <c r="A33" t="s">
        <v>33</v>
      </c>
      <c r="B33" s="1">
        <v>5.4449625679999896</v>
      </c>
      <c r="C33" s="1">
        <v>5.46056915299999</v>
      </c>
      <c r="D33" s="1">
        <v>5.4696060830000004</v>
      </c>
      <c r="H33" s="1">
        <f t="shared" si="5"/>
        <v>5.4583792679999936</v>
      </c>
      <c r="I33" s="1">
        <f>H33/3</f>
        <v>1.8194597559999979</v>
      </c>
      <c r="J33" s="1">
        <f t="shared" si="6"/>
        <v>7.2778390239999915</v>
      </c>
      <c r="K33" s="1">
        <f t="shared" si="7"/>
        <v>5.3070437099644714</v>
      </c>
    </row>
    <row r="34" spans="1:11" x14ac:dyDescent="0.55000000000000004">
      <c r="A34" t="s">
        <v>34</v>
      </c>
      <c r="B34" s="1">
        <v>7.4361759239999996</v>
      </c>
      <c r="C34" s="1">
        <v>7.4527668919999996</v>
      </c>
      <c r="D34" s="1">
        <v>7.4926798610000001</v>
      </c>
      <c r="E34" s="1">
        <v>7.4444195190000002</v>
      </c>
      <c r="H34" s="1">
        <f t="shared" si="5"/>
        <v>7.4565105489999999</v>
      </c>
      <c r="I34" s="1">
        <f>H34/4</f>
        <v>1.86412763725</v>
      </c>
      <c r="J34" s="1">
        <f t="shared" si="6"/>
        <v>7.4565105489999999</v>
      </c>
      <c r="K34" s="1">
        <f t="shared" si="7"/>
        <v>5.1798773113293599</v>
      </c>
    </row>
    <row r="35" spans="1:11" x14ac:dyDescent="0.55000000000000004">
      <c r="A35" t="s">
        <v>35</v>
      </c>
      <c r="B35" s="1">
        <v>9.4409059889999902</v>
      </c>
      <c r="C35" s="1">
        <v>9.4603403170000107</v>
      </c>
      <c r="D35" s="1">
        <v>9.42053909699999</v>
      </c>
      <c r="E35" s="1">
        <v>10.913670237</v>
      </c>
      <c r="F35" s="1">
        <v>9.4718707589999998</v>
      </c>
      <c r="H35" s="1">
        <f t="shared" si="5"/>
        <v>9.7414652797999981</v>
      </c>
      <c r="I35" s="1">
        <f>H35/5</f>
        <v>1.9482930559599996</v>
      </c>
      <c r="J35" s="1">
        <f t="shared" si="6"/>
        <v>7.7931722238399983</v>
      </c>
      <c r="K35" s="1">
        <f t="shared" si="7"/>
        <v>4.9561088482427609</v>
      </c>
    </row>
    <row r="36" spans="1:11" x14ac:dyDescent="0.55000000000000004">
      <c r="A36" t="s">
        <v>36</v>
      </c>
      <c r="B36" s="1">
        <v>11.588870313999999</v>
      </c>
      <c r="C36" s="1">
        <v>11.584567991</v>
      </c>
      <c r="D36" s="1">
        <v>11.532303561000001</v>
      </c>
      <c r="E36" s="1">
        <v>11.4840393239999</v>
      </c>
      <c r="F36" s="1">
        <v>11.514868810999999</v>
      </c>
      <c r="G36" s="1">
        <v>11.531888515999899</v>
      </c>
      <c r="H36" s="1">
        <f t="shared" si="5"/>
        <v>11.539423086166634</v>
      </c>
      <c r="I36" s="1">
        <f>H36/6</f>
        <v>1.9232371810277724</v>
      </c>
      <c r="J36" s="1">
        <f t="shared" si="6"/>
        <v>7.6929487241110897</v>
      </c>
      <c r="K36" s="1">
        <f t="shared" si="7"/>
        <v>5.0206768821166241</v>
      </c>
    </row>
    <row r="38" spans="1:11" x14ac:dyDescent="0.55000000000000004">
      <c r="A38" t="s">
        <v>37</v>
      </c>
      <c r="B38" s="1">
        <v>5.4810492329999896</v>
      </c>
      <c r="H38" s="1">
        <f t="shared" ref="H38:H43" si="8">AVERAGE(B38:G38)</f>
        <v>5.4810492329999896</v>
      </c>
      <c r="I38" s="1">
        <f>H38</f>
        <v>5.4810492329999896</v>
      </c>
      <c r="J38" s="1">
        <f t="shared" ref="J38:J43" si="9">I38*4</f>
        <v>21.924196931999958</v>
      </c>
      <c r="K38" s="1">
        <f t="shared" si="7"/>
        <v>1.7616978142573998</v>
      </c>
    </row>
    <row r="39" spans="1:11" x14ac:dyDescent="0.55000000000000004">
      <c r="A39" t="s">
        <v>38</v>
      </c>
      <c r="B39" s="1">
        <v>7.6188008539999803</v>
      </c>
      <c r="C39" s="1">
        <v>7.7162202200000101</v>
      </c>
      <c r="H39" s="1">
        <f t="shared" si="8"/>
        <v>7.6675105369999947</v>
      </c>
      <c r="I39" s="1">
        <f>H39/2</f>
        <v>3.8337552684999974</v>
      </c>
      <c r="J39" s="1">
        <f t="shared" si="9"/>
        <v>15.335021073999989</v>
      </c>
      <c r="K39" s="1">
        <f t="shared" si="7"/>
        <v>2.5186668885599701</v>
      </c>
    </row>
    <row r="40" spans="1:11" x14ac:dyDescent="0.55000000000000004">
      <c r="A40" t="s">
        <v>39</v>
      </c>
      <c r="B40" s="1">
        <v>10.670793572999999</v>
      </c>
      <c r="C40" s="1">
        <v>10.6539559209999</v>
      </c>
      <c r="D40" s="1">
        <v>10.594630072999999</v>
      </c>
      <c r="H40" s="1">
        <f t="shared" si="8"/>
        <v>10.639793188999967</v>
      </c>
      <c r="I40" s="1">
        <f>H40/3</f>
        <v>3.5465977296666558</v>
      </c>
      <c r="J40" s="1">
        <f t="shared" si="9"/>
        <v>14.186390918666623</v>
      </c>
      <c r="K40" s="1">
        <f t="shared" si="7"/>
        <v>2.7225959044757078</v>
      </c>
    </row>
    <row r="41" spans="1:11" x14ac:dyDescent="0.55000000000000004">
      <c r="A41" t="s">
        <v>40</v>
      </c>
      <c r="B41" s="1">
        <v>13.895405650000001</v>
      </c>
      <c r="C41" s="1">
        <v>13.681903194</v>
      </c>
      <c r="D41" s="1">
        <v>13.998328531</v>
      </c>
      <c r="E41" s="1">
        <v>14.112093822</v>
      </c>
      <c r="H41" s="1">
        <f t="shared" si="8"/>
        <v>13.921932799249999</v>
      </c>
      <c r="I41" s="1">
        <f>H41/4</f>
        <v>3.4804831998124999</v>
      </c>
      <c r="J41" s="1">
        <f t="shared" si="9"/>
        <v>13.921932799249999</v>
      </c>
      <c r="K41" s="1">
        <f t="shared" si="7"/>
        <v>2.774313766011991</v>
      </c>
    </row>
    <row r="42" spans="1:11" x14ac:dyDescent="0.55000000000000004">
      <c r="A42" t="s">
        <v>41</v>
      </c>
      <c r="B42" s="1">
        <v>17.423876058000001</v>
      </c>
      <c r="C42" s="1">
        <v>17.2204223419999</v>
      </c>
      <c r="D42" s="1">
        <v>17.434718127999901</v>
      </c>
      <c r="E42" s="1">
        <v>17.536939471999901</v>
      </c>
      <c r="F42" s="1">
        <v>17.474941388000001</v>
      </c>
      <c r="H42" s="1">
        <f t="shared" si="8"/>
        <v>17.418179477599942</v>
      </c>
      <c r="I42" s="1">
        <f>H42/5</f>
        <v>3.4836358955199884</v>
      </c>
      <c r="J42" s="1">
        <f t="shared" si="9"/>
        <v>13.934543582079954</v>
      </c>
      <c r="K42" s="1">
        <f t="shared" si="7"/>
        <v>2.7718030078949956</v>
      </c>
    </row>
    <row r="43" spans="1:11" x14ac:dyDescent="0.55000000000000004">
      <c r="A43" t="s">
        <v>42</v>
      </c>
      <c r="B43" s="1">
        <v>20.913217462999999</v>
      </c>
      <c r="C43" s="1">
        <v>21.119621350999999</v>
      </c>
      <c r="D43" s="1">
        <v>20.967028979999998</v>
      </c>
      <c r="E43" s="1">
        <v>21.263110102999999</v>
      </c>
      <c r="F43" s="1">
        <v>21.021315667</v>
      </c>
      <c r="G43" s="1">
        <v>20.913217462999999</v>
      </c>
      <c r="H43" s="1">
        <f t="shared" si="8"/>
        <v>21.0329185045</v>
      </c>
      <c r="I43" s="1">
        <f>H43/6</f>
        <v>3.5054864174166664</v>
      </c>
      <c r="J43" s="1">
        <f t="shared" si="9"/>
        <v>14.021945669666666</v>
      </c>
      <c r="K43" s="1">
        <f t="shared" si="7"/>
        <v>2.7545257073707736</v>
      </c>
    </row>
    <row r="45" spans="1:11" x14ac:dyDescent="0.55000000000000004">
      <c r="A45" t="s">
        <v>47</v>
      </c>
      <c r="B45" s="1">
        <v>14.1143003569999</v>
      </c>
    </row>
    <row r="46" spans="1:11" x14ac:dyDescent="0.55000000000000004">
      <c r="A46" t="s">
        <v>48</v>
      </c>
      <c r="B46" s="1">
        <v>18.610405889999999</v>
      </c>
    </row>
    <row r="47" spans="1:11" x14ac:dyDescent="0.55000000000000004">
      <c r="A47" t="s">
        <v>43</v>
      </c>
      <c r="B47" s="1">
        <v>21.832732194999998</v>
      </c>
    </row>
    <row r="48" spans="1:11" x14ac:dyDescent="0.55000000000000004">
      <c r="A48" t="s">
        <v>44</v>
      </c>
      <c r="B48" s="1">
        <v>30.892561219000001</v>
      </c>
    </row>
    <row r="49" spans="1:2" x14ac:dyDescent="0.55000000000000004">
      <c r="A49" t="s">
        <v>45</v>
      </c>
      <c r="B49" s="1">
        <v>10.612915533000001</v>
      </c>
    </row>
    <row r="50" spans="1:2" x14ac:dyDescent="0.55000000000000004">
      <c r="A50" t="s">
        <v>46</v>
      </c>
      <c r="B50" s="1">
        <v>14.5498264879999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K5" sqref="K5"/>
    </sheetView>
  </sheetViews>
  <sheetFormatPr defaultColWidth="8.734375" defaultRowHeight="14.4" x14ac:dyDescent="0.55000000000000004"/>
  <cols>
    <col min="1" max="1" width="19.3671875" style="2" customWidth="1"/>
    <col min="2" max="10" width="8.734375" style="3"/>
    <col min="11" max="16384" width="8.734375" style="2"/>
  </cols>
  <sheetData>
    <row r="1" spans="1:11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3" spans="1:11" x14ac:dyDescent="0.55000000000000004">
      <c r="A3" s="2" t="s">
        <v>4</v>
      </c>
      <c r="B3" s="3">
        <v>7.84307952999999</v>
      </c>
      <c r="H3" s="3">
        <f>AVERAGE(B3:G3)</f>
        <v>7.84307952999999</v>
      </c>
      <c r="I3" s="3">
        <f>H3</f>
        <v>7.84307952999999</v>
      </c>
      <c r="K3" s="1">
        <f>(1/(I3/1000)*2304000)*8/(10^9)</f>
        <v>2.3500972965398481</v>
      </c>
    </row>
    <row r="4" spans="1:11" x14ac:dyDescent="0.55000000000000004">
      <c r="A4" s="2" t="s">
        <v>5</v>
      </c>
      <c r="B4" s="3">
        <v>5.5835944559999904</v>
      </c>
      <c r="C4" s="3">
        <v>5.1599722889999997</v>
      </c>
      <c r="H4" s="3">
        <f t="shared" ref="H4:H8" si="0">AVERAGE(B4:G4)</f>
        <v>5.371783372499995</v>
      </c>
      <c r="I4" s="3">
        <f>H4/2</f>
        <v>2.6858916862499975</v>
      </c>
      <c r="K4" s="1">
        <f t="shared" ref="K4:K8" si="1">(1/(I4/1000)*2304000)*8/(10^9)</f>
        <v>6.8625254303290566</v>
      </c>
    </row>
    <row r="5" spans="1:11" x14ac:dyDescent="0.55000000000000004">
      <c r="A5" s="2" t="s">
        <v>6</v>
      </c>
      <c r="B5" s="3">
        <v>8.29448782999998</v>
      </c>
      <c r="C5" s="3">
        <v>6.2429793019999904</v>
      </c>
      <c r="D5" s="3">
        <v>6.8748156910000002</v>
      </c>
      <c r="H5" s="3">
        <f t="shared" si="0"/>
        <v>7.1374276076666563</v>
      </c>
      <c r="I5" s="3">
        <f>H5/3</f>
        <v>2.3791425358888856</v>
      </c>
      <c r="K5" s="1">
        <f t="shared" si="1"/>
        <v>7.7473290153729737</v>
      </c>
    </row>
    <row r="6" spans="1:11" x14ac:dyDescent="0.55000000000000004">
      <c r="A6" s="2" t="s">
        <v>7</v>
      </c>
      <c r="B6" s="3">
        <v>10.3601095999999</v>
      </c>
      <c r="C6" s="3">
        <v>9.5439453749999998</v>
      </c>
      <c r="D6" s="3">
        <v>9.9107888850000094</v>
      </c>
      <c r="E6" s="3">
        <v>9.7880192810000093</v>
      </c>
      <c r="H6" s="3">
        <f t="shared" si="0"/>
        <v>9.9007157852499805</v>
      </c>
      <c r="I6" s="3">
        <f>H6/4</f>
        <v>2.4751789463124951</v>
      </c>
      <c r="K6" s="1">
        <f t="shared" si="1"/>
        <v>7.446734316910649</v>
      </c>
    </row>
    <row r="7" spans="1:11" x14ac:dyDescent="0.55000000000000004">
      <c r="A7" s="2" t="s">
        <v>8</v>
      </c>
      <c r="B7" s="3">
        <v>12.851036463</v>
      </c>
      <c r="C7" s="3">
        <v>13.1971526689999</v>
      </c>
      <c r="D7" s="3">
        <v>13.966283664000001</v>
      </c>
      <c r="E7" s="3">
        <v>12.856435472999999</v>
      </c>
      <c r="F7" s="3">
        <v>12.728439538</v>
      </c>
      <c r="H7" s="3">
        <f t="shared" si="0"/>
        <v>13.11986956139998</v>
      </c>
      <c r="I7" s="3">
        <f>H7/5</f>
        <v>2.6239739122799959</v>
      </c>
      <c r="K7" s="1">
        <f t="shared" si="1"/>
        <v>7.0244600808489972</v>
      </c>
    </row>
    <row r="8" spans="1:11" x14ac:dyDescent="0.55000000000000004">
      <c r="A8" s="2" t="s">
        <v>9</v>
      </c>
      <c r="B8" s="3">
        <v>16.504621691999901</v>
      </c>
      <c r="C8" s="3">
        <v>16.591145241</v>
      </c>
      <c r="D8" s="3">
        <v>16.355969068</v>
      </c>
      <c r="E8" s="3">
        <v>16.591145241</v>
      </c>
      <c r="F8" s="3">
        <v>16.422344627999902</v>
      </c>
      <c r="G8" s="3">
        <v>16.360208584999999</v>
      </c>
      <c r="H8" s="3">
        <f t="shared" si="0"/>
        <v>16.470905742499969</v>
      </c>
      <c r="I8" s="3">
        <f>H8/6</f>
        <v>2.7451509570833283</v>
      </c>
      <c r="K8" s="1">
        <f t="shared" si="1"/>
        <v>6.714384851018778</v>
      </c>
    </row>
    <row r="10" spans="1:11" x14ac:dyDescent="0.55000000000000004">
      <c r="A10" s="2" t="s">
        <v>12</v>
      </c>
      <c r="B10" s="3">
        <v>8.5670326290000105</v>
      </c>
      <c r="H10" s="3">
        <f>AVERAGE(B10:G10)</f>
        <v>8.5670326290000105</v>
      </c>
      <c r="I10" s="3">
        <f>H10</f>
        <v>8.5670326290000105</v>
      </c>
      <c r="K10" s="1">
        <f>(1/(I10/1000)*2304000)*8/(10^9)</f>
        <v>2.151503419936371</v>
      </c>
    </row>
    <row r="11" spans="1:11" x14ac:dyDescent="0.55000000000000004">
      <c r="A11" s="2" t="s">
        <v>13</v>
      </c>
      <c r="B11" s="3">
        <v>10.738578856</v>
      </c>
      <c r="C11" s="3">
        <v>10.704893017</v>
      </c>
      <c r="H11" s="3">
        <f t="shared" ref="H11:H15" si="2">AVERAGE(B11:G11)</f>
        <v>10.7217359365</v>
      </c>
      <c r="I11" s="3">
        <f>H11/2</f>
        <v>5.36086796825</v>
      </c>
      <c r="K11" s="1">
        <f t="shared" ref="K11:K15" si="3">(1/(I11/1000)*2304000)*8/(10^9)</f>
        <v>3.4382491994140523</v>
      </c>
    </row>
    <row r="12" spans="1:11" x14ac:dyDescent="0.55000000000000004">
      <c r="A12" s="2" t="s">
        <v>14</v>
      </c>
      <c r="B12" s="3">
        <v>14.522027468999999</v>
      </c>
      <c r="C12" s="3">
        <v>14.691179174999901</v>
      </c>
      <c r="D12" s="3">
        <v>14.5268912889999</v>
      </c>
      <c r="H12" s="3">
        <f t="shared" si="2"/>
        <v>14.580032644333267</v>
      </c>
      <c r="I12" s="3">
        <f>H12/3</f>
        <v>4.8600108814444223</v>
      </c>
      <c r="K12" s="1">
        <f t="shared" si="3"/>
        <v>3.7925841010713759</v>
      </c>
    </row>
    <row r="13" spans="1:11" x14ac:dyDescent="0.55000000000000004">
      <c r="A13" s="2" t="s">
        <v>15</v>
      </c>
      <c r="B13" s="3">
        <v>20.329159915000002</v>
      </c>
      <c r="C13" s="3">
        <v>20.365920676999998</v>
      </c>
      <c r="D13" s="3">
        <v>20.246730418999899</v>
      </c>
      <c r="E13" s="3">
        <v>20.981638799999899</v>
      </c>
      <c r="H13" s="3">
        <f t="shared" si="2"/>
        <v>20.48086245274995</v>
      </c>
      <c r="I13" s="3">
        <f>H13/4</f>
        <v>5.1202156131874874</v>
      </c>
      <c r="K13" s="1">
        <f t="shared" si="3"/>
        <v>3.5998484033615781</v>
      </c>
    </row>
    <row r="14" spans="1:11" x14ac:dyDescent="0.55000000000000004">
      <c r="A14" s="2" t="s">
        <v>16</v>
      </c>
      <c r="B14" s="3">
        <v>25.968736964000001</v>
      </c>
      <c r="C14" s="3">
        <v>25.514474580999899</v>
      </c>
      <c r="D14" s="3">
        <v>25.976747525</v>
      </c>
      <c r="E14" s="3">
        <v>25.548196329</v>
      </c>
      <c r="F14" s="3">
        <v>25.923118595999998</v>
      </c>
      <c r="H14" s="3">
        <f t="shared" si="2"/>
        <v>25.786254798999984</v>
      </c>
      <c r="I14" s="3">
        <f>H14/5</f>
        <v>5.1572509597999971</v>
      </c>
      <c r="K14" s="1">
        <f t="shared" si="3"/>
        <v>3.573997104983778</v>
      </c>
    </row>
    <row r="15" spans="1:11" x14ac:dyDescent="0.55000000000000004">
      <c r="A15" s="2" t="s">
        <v>17</v>
      </c>
      <c r="B15" s="3">
        <v>34.935029369999903</v>
      </c>
      <c r="C15" s="3">
        <v>33.636975800999998</v>
      </c>
      <c r="D15" s="3">
        <v>32.706365878999897</v>
      </c>
      <c r="E15" s="3">
        <v>32.338790021999898</v>
      </c>
      <c r="F15" s="3">
        <v>32.618818698999902</v>
      </c>
      <c r="G15" s="3">
        <v>32.632793660999901</v>
      </c>
      <c r="H15" s="3">
        <f t="shared" si="2"/>
        <v>33.144795571999921</v>
      </c>
      <c r="I15" s="3">
        <f>H15/6</f>
        <v>5.5241325953333202</v>
      </c>
      <c r="K15" s="1">
        <f t="shared" si="3"/>
        <v>3.336632436297962</v>
      </c>
    </row>
    <row r="17" spans="1:11" x14ac:dyDescent="0.55000000000000004">
      <c r="A17" s="2" t="s">
        <v>19</v>
      </c>
      <c r="B17" s="3">
        <v>17.38822029</v>
      </c>
      <c r="H17" s="3">
        <f>AVERAGE(B17:G17)</f>
        <v>17.38822029</v>
      </c>
      <c r="I17" s="3">
        <f>H17</f>
        <v>17.38822029</v>
      </c>
      <c r="K17" s="1">
        <f>(1/(I17/1000)*5184000)*8/(2^30)</f>
        <v>2.2212629682789191</v>
      </c>
    </row>
    <row r="18" spans="1:11" x14ac:dyDescent="0.55000000000000004">
      <c r="A18" s="2" t="s">
        <v>20</v>
      </c>
      <c r="B18" s="3">
        <v>11.1171731689999</v>
      </c>
      <c r="C18" s="3">
        <v>11.741189811999901</v>
      </c>
      <c r="H18" s="3">
        <f t="shared" ref="H18:H22" si="4">AVERAGE(B18:G18)</f>
        <v>11.4291814904999</v>
      </c>
      <c r="I18" s="3">
        <f>H18/2</f>
        <v>5.71459074524995</v>
      </c>
      <c r="K18" s="1">
        <f t="shared" ref="K18:K22" si="5">(1/(I18/1000)*5184000)*8/(2^30)</f>
        <v>6.7588059296385827</v>
      </c>
    </row>
    <row r="19" spans="1:11" x14ac:dyDescent="0.55000000000000004">
      <c r="A19" s="2" t="s">
        <v>21</v>
      </c>
      <c r="B19" s="3">
        <v>14.700443716000001</v>
      </c>
      <c r="C19" s="3">
        <v>16.407859473999899</v>
      </c>
      <c r="D19" s="3">
        <v>16.112448839999999</v>
      </c>
      <c r="H19" s="3">
        <f t="shared" si="4"/>
        <v>15.740250676666633</v>
      </c>
      <c r="I19" s="3">
        <f>H19/3</f>
        <v>5.2467502255555445</v>
      </c>
      <c r="K19" s="1">
        <f t="shared" si="5"/>
        <v>7.3614729411601632</v>
      </c>
    </row>
    <row r="20" spans="1:11" x14ac:dyDescent="0.55000000000000004">
      <c r="A20" s="2" t="s">
        <v>22</v>
      </c>
      <c r="B20" s="3">
        <v>21.711239332999899</v>
      </c>
      <c r="C20" s="3">
        <v>20.720016020999999</v>
      </c>
      <c r="D20" s="3">
        <v>21.364435442999898</v>
      </c>
      <c r="E20" s="3">
        <v>23.989293110999999</v>
      </c>
      <c r="H20" s="3">
        <f t="shared" si="4"/>
        <v>21.94624597699995</v>
      </c>
      <c r="I20" s="3">
        <f>H20/4</f>
        <v>5.4865614942499876</v>
      </c>
      <c r="K20" s="1">
        <f t="shared" si="5"/>
        <v>7.0397114577010669</v>
      </c>
    </row>
    <row r="21" spans="1:11" x14ac:dyDescent="0.55000000000000004">
      <c r="A21" s="2" t="s">
        <v>23</v>
      </c>
      <c r="B21" s="3">
        <v>31.299139408999899</v>
      </c>
      <c r="C21" s="3">
        <v>33.214471185999898</v>
      </c>
      <c r="D21" s="3">
        <v>32.173342599999899</v>
      </c>
      <c r="E21" s="3">
        <v>31.393995893</v>
      </c>
      <c r="F21" s="3">
        <v>32.100279975999896</v>
      </c>
      <c r="H21" s="3">
        <f t="shared" si="4"/>
        <v>32.036245812799919</v>
      </c>
      <c r="I21" s="3">
        <f>H21/5</f>
        <v>6.4072491625599834</v>
      </c>
      <c r="K21" s="1">
        <f t="shared" si="5"/>
        <v>6.0281423173218984</v>
      </c>
    </row>
    <row r="22" spans="1:11" x14ac:dyDescent="0.55000000000000004">
      <c r="A22" s="2" t="s">
        <v>24</v>
      </c>
      <c r="B22" s="3">
        <v>39.643670479999997</v>
      </c>
      <c r="C22" s="3">
        <v>41.315943833999903</v>
      </c>
      <c r="D22" s="3">
        <v>35.497753748999898</v>
      </c>
      <c r="E22" s="3">
        <v>41.779582525000002</v>
      </c>
      <c r="F22" s="3">
        <v>34.750396661999901</v>
      </c>
      <c r="G22" s="3">
        <v>33.6661776259999</v>
      </c>
      <c r="H22" s="3">
        <f t="shared" si="4"/>
        <v>37.775587479333268</v>
      </c>
      <c r="I22" s="3">
        <f>H22/6</f>
        <v>6.2959312465555444</v>
      </c>
      <c r="K22" s="1">
        <f t="shared" si="5"/>
        <v>6.1347254761690593</v>
      </c>
    </row>
    <row r="24" spans="1:11" x14ac:dyDescent="0.55000000000000004">
      <c r="A24" s="2" t="s">
        <v>25</v>
      </c>
      <c r="B24" s="3">
        <v>20.160268540000001</v>
      </c>
      <c r="H24" s="3">
        <f>AVERAGE(B24:G24)</f>
        <v>20.160268540000001</v>
      </c>
      <c r="I24" s="3">
        <f>H24</f>
        <v>20.160268540000001</v>
      </c>
      <c r="K24" s="1">
        <f>(1/(I24/1000)*5184000)*8/(2^30)</f>
        <v>1.9158380622668594</v>
      </c>
    </row>
    <row r="25" spans="1:11" x14ac:dyDescent="0.55000000000000004">
      <c r="A25" s="2" t="s">
        <v>26</v>
      </c>
      <c r="B25" s="3">
        <v>24.098142965000001</v>
      </c>
      <c r="C25" s="3">
        <v>24.102764093999902</v>
      </c>
      <c r="H25" s="3">
        <f t="shared" ref="H25:H29" si="6">AVERAGE(B25:G25)</f>
        <v>24.100453529499951</v>
      </c>
      <c r="I25" s="3">
        <f>H25/2</f>
        <v>12.050226764749976</v>
      </c>
      <c r="K25" s="1">
        <f t="shared" ref="K25:K29" si="7">(1/(I25/1000)*5184000)*8/(2^30)</f>
        <v>3.2052351020843637</v>
      </c>
    </row>
    <row r="26" spans="1:11" x14ac:dyDescent="0.55000000000000004">
      <c r="A26" s="2" t="s">
        <v>27</v>
      </c>
      <c r="B26" s="3">
        <v>39.087016206999998</v>
      </c>
      <c r="C26" s="3">
        <v>38.566378860999997</v>
      </c>
      <c r="D26" s="3">
        <v>39.042687145999999</v>
      </c>
      <c r="H26" s="3">
        <f t="shared" si="6"/>
        <v>38.898694071333331</v>
      </c>
      <c r="I26" s="3">
        <f>H26/3</f>
        <v>12.966231357111111</v>
      </c>
      <c r="K26" s="1">
        <f t="shared" si="7"/>
        <v>2.9787999882688001</v>
      </c>
    </row>
    <row r="27" spans="1:11" x14ac:dyDescent="0.55000000000000004">
      <c r="A27" s="2" t="s">
        <v>28</v>
      </c>
      <c r="B27" s="3">
        <v>55.1242690159999</v>
      </c>
      <c r="C27" s="3">
        <v>47.675199162999903</v>
      </c>
      <c r="D27" s="3">
        <v>58.384770915999901</v>
      </c>
      <c r="E27" s="3">
        <v>49.830974807999901</v>
      </c>
      <c r="H27" s="3">
        <f t="shared" si="6"/>
        <v>52.753803475749898</v>
      </c>
      <c r="I27" s="3">
        <f>H27/4</f>
        <v>13.188450868937474</v>
      </c>
      <c r="K27" s="1">
        <f t="shared" si="7"/>
        <v>2.9286085377489712</v>
      </c>
    </row>
    <row r="28" spans="1:11" x14ac:dyDescent="0.55000000000000004">
      <c r="A28" s="2" t="s">
        <v>29</v>
      </c>
      <c r="B28" s="3">
        <v>56.262550717000003</v>
      </c>
      <c r="C28" s="3">
        <v>66.668254825999895</v>
      </c>
      <c r="D28" s="3">
        <v>69.860046790000098</v>
      </c>
      <c r="E28" s="3">
        <v>56.257534786999997</v>
      </c>
      <c r="F28" s="3">
        <v>68.681623964999901</v>
      </c>
      <c r="H28" s="3">
        <f t="shared" si="6"/>
        <v>63.54600221699998</v>
      </c>
      <c r="I28" s="3">
        <f>H28/5</f>
        <v>12.709200443399997</v>
      </c>
      <c r="K28" s="1">
        <f t="shared" si="7"/>
        <v>3.0390432495311552</v>
      </c>
    </row>
    <row r="29" spans="1:11" x14ac:dyDescent="0.55000000000000004">
      <c r="A29" s="2" t="s">
        <v>30</v>
      </c>
      <c r="B29" s="3">
        <v>82.547029296999796</v>
      </c>
      <c r="C29" s="3">
        <v>66.292827818999996</v>
      </c>
      <c r="D29" s="3">
        <v>64.248753555999997</v>
      </c>
      <c r="E29" s="3">
        <v>64.248753555999997</v>
      </c>
      <c r="F29" s="3">
        <v>68.800832326999895</v>
      </c>
      <c r="G29" s="3">
        <v>87.868265957999796</v>
      </c>
      <c r="H29" s="3">
        <f t="shared" si="6"/>
        <v>72.334410418833258</v>
      </c>
      <c r="I29" s="3">
        <f>H29/6</f>
        <v>12.055735069805543</v>
      </c>
      <c r="K29" s="1">
        <f t="shared" si="7"/>
        <v>3.2037706196106814</v>
      </c>
    </row>
    <row r="31" spans="1:11" x14ac:dyDescent="0.55000000000000004">
      <c r="A31" s="2" t="s">
        <v>31</v>
      </c>
      <c r="B31" s="3">
        <v>2.988849063</v>
      </c>
      <c r="H31" s="3">
        <f>AVERAGE(B31:G31)</f>
        <v>2.988849063</v>
      </c>
      <c r="I31" s="3">
        <f>H31</f>
        <v>2.988849063</v>
      </c>
      <c r="J31" s="3">
        <f>I31*4</f>
        <v>11.955396252</v>
      </c>
      <c r="K31" s="1">
        <f>(1/(J31/1000)*5184000)*8/(2^30)</f>
        <v>3.2306591099388955</v>
      </c>
    </row>
    <row r="32" spans="1:11" x14ac:dyDescent="0.55000000000000004">
      <c r="A32" s="2" t="s">
        <v>32</v>
      </c>
      <c r="B32" s="3">
        <v>3.1200195260000001</v>
      </c>
      <c r="C32" s="3">
        <v>3.21595974099999</v>
      </c>
      <c r="H32" s="3">
        <f t="shared" ref="H32:H36" si="8">AVERAGE(B32:G32)</f>
        <v>3.1679896334999951</v>
      </c>
      <c r="I32" s="3">
        <f>H32/2</f>
        <v>1.5839948167499975</v>
      </c>
      <c r="J32" s="3">
        <f t="shared" ref="J32:J36" si="9">I32*4</f>
        <v>6.3359792669999901</v>
      </c>
      <c r="K32" s="1">
        <f t="shared" ref="K32:K36" si="10">(1/(J32/1000)*5184000)*8/(2^30)</f>
        <v>6.0959495267952537</v>
      </c>
    </row>
    <row r="33" spans="1:11" x14ac:dyDescent="0.55000000000000004">
      <c r="A33" s="2" t="s">
        <v>33</v>
      </c>
      <c r="B33" s="3">
        <v>4.1935902430000001</v>
      </c>
      <c r="C33" s="3">
        <v>4.2501862639999901</v>
      </c>
      <c r="D33" s="3">
        <v>4.1183912329999997</v>
      </c>
      <c r="H33" s="3">
        <f t="shared" si="8"/>
        <v>4.1873892466666627</v>
      </c>
      <c r="I33" s="3">
        <f>H33/3</f>
        <v>1.3957964155555542</v>
      </c>
      <c r="J33" s="3">
        <f t="shared" si="9"/>
        <v>5.5831856622222169</v>
      </c>
      <c r="K33" s="1">
        <f t="shared" si="10"/>
        <v>6.9178802481521089</v>
      </c>
    </row>
    <row r="34" spans="1:11" x14ac:dyDescent="0.55000000000000004">
      <c r="A34" s="2" t="s">
        <v>34</v>
      </c>
      <c r="B34" s="3">
        <v>6.4819596839999898</v>
      </c>
      <c r="C34" s="3">
        <v>6.5379024550000002</v>
      </c>
      <c r="D34" s="3">
        <v>6.4292614710000002</v>
      </c>
      <c r="E34" s="3">
        <v>6.4465905659999896</v>
      </c>
      <c r="H34" s="3">
        <f t="shared" si="8"/>
        <v>6.4739285439999952</v>
      </c>
      <c r="I34" s="3">
        <f>H34/4</f>
        <v>1.6184821359999988</v>
      </c>
      <c r="J34" s="3">
        <f t="shared" si="9"/>
        <v>6.4739285439999952</v>
      </c>
      <c r="K34" s="1">
        <f t="shared" si="10"/>
        <v>5.9660543906140999</v>
      </c>
    </row>
    <row r="35" spans="1:11" x14ac:dyDescent="0.55000000000000004">
      <c r="A35" s="2" t="s">
        <v>35</v>
      </c>
      <c r="B35" s="3">
        <v>7.7415900839999896</v>
      </c>
      <c r="C35" s="3">
        <v>7.822881228</v>
      </c>
      <c r="D35" s="3">
        <v>7.8254583269999998</v>
      </c>
      <c r="E35" s="3">
        <v>7.6991175699999896</v>
      </c>
      <c r="F35" s="3">
        <v>7.8137075899999999</v>
      </c>
      <c r="H35" s="3">
        <f t="shared" si="8"/>
        <v>7.7805509597999958</v>
      </c>
      <c r="I35" s="3">
        <f>H35/5</f>
        <v>1.5561101919599991</v>
      </c>
      <c r="J35" s="3">
        <f t="shared" si="9"/>
        <v>6.2244407678399964</v>
      </c>
      <c r="K35" s="1">
        <f t="shared" si="10"/>
        <v>6.2051855347410347</v>
      </c>
    </row>
    <row r="36" spans="1:11" x14ac:dyDescent="0.55000000000000004">
      <c r="A36" s="2" t="s">
        <v>36</v>
      </c>
      <c r="B36" s="3">
        <v>9.5592570509999799</v>
      </c>
      <c r="C36" s="3">
        <v>9.3999398159999892</v>
      </c>
      <c r="D36" s="3">
        <v>9.4432056450000008</v>
      </c>
      <c r="E36" s="3">
        <v>9.5050612289999901</v>
      </c>
      <c r="F36" s="3">
        <v>9.6255975699999894</v>
      </c>
      <c r="G36" s="3">
        <v>9.3999398159999892</v>
      </c>
      <c r="H36" s="3">
        <f t="shared" si="8"/>
        <v>9.4888335211666561</v>
      </c>
      <c r="I36" s="3">
        <f>H36/6</f>
        <v>1.5814722535277761</v>
      </c>
      <c r="J36" s="3">
        <f t="shared" si="9"/>
        <v>6.3258890141111044</v>
      </c>
      <c r="K36" s="1">
        <f t="shared" si="10"/>
        <v>6.1056730094845699</v>
      </c>
    </row>
    <row r="38" spans="1:11" x14ac:dyDescent="0.55000000000000004">
      <c r="A38" s="2" t="s">
        <v>37</v>
      </c>
      <c r="B38" s="3">
        <v>4.7433216299999996</v>
      </c>
      <c r="H38" s="3">
        <f>AVERAGE(B38:G38)</f>
        <v>4.7433216299999996</v>
      </c>
      <c r="I38" s="3">
        <f>H38</f>
        <v>4.7433216299999996</v>
      </c>
      <c r="J38" s="3">
        <f>I38*4</f>
        <v>18.973286519999998</v>
      </c>
      <c r="K38" s="1">
        <f>(1/(J38/1000)*5184000)*8/(2^30)</f>
        <v>2.0356942258653632</v>
      </c>
    </row>
    <row r="39" spans="1:11" x14ac:dyDescent="0.55000000000000004">
      <c r="A39" s="2" t="s">
        <v>38</v>
      </c>
      <c r="B39" s="3">
        <v>6.3271515439999897</v>
      </c>
      <c r="C39" s="3">
        <v>6.3917876819999897</v>
      </c>
      <c r="H39" s="3">
        <f t="shared" ref="H39:H43" si="11">AVERAGE(B39:G39)</f>
        <v>6.3594696129999893</v>
      </c>
      <c r="I39" s="3">
        <f>H39/2</f>
        <v>3.1797348064999946</v>
      </c>
      <c r="J39" s="3">
        <f t="shared" ref="J39:J43" si="12">I39*4</f>
        <v>12.718939225999979</v>
      </c>
      <c r="K39" s="1">
        <f t="shared" ref="K39:K43" si="13">(1/(J39/1000)*5184000)*8/(2^30)</f>
        <v>3.0367162801987897</v>
      </c>
    </row>
    <row r="40" spans="1:11" x14ac:dyDescent="0.55000000000000004">
      <c r="A40" s="2" t="s">
        <v>39</v>
      </c>
      <c r="B40" s="3">
        <v>7.8748072519999903</v>
      </c>
      <c r="C40" s="3">
        <v>8.0017155609999993</v>
      </c>
      <c r="D40" s="3">
        <v>7.8134944590000002</v>
      </c>
      <c r="H40" s="3">
        <f t="shared" si="11"/>
        <v>7.8966724239999975</v>
      </c>
      <c r="I40" s="3">
        <f>H40/3</f>
        <v>2.6322241413333325</v>
      </c>
      <c r="J40" s="3">
        <f t="shared" si="12"/>
        <v>10.52889656533333</v>
      </c>
      <c r="K40" s="1">
        <f t="shared" si="13"/>
        <v>3.668362546330167</v>
      </c>
    </row>
    <row r="41" spans="1:11" x14ac:dyDescent="0.55000000000000004">
      <c r="A41" s="2" t="s">
        <v>40</v>
      </c>
      <c r="B41" s="3">
        <v>10.5923533479999</v>
      </c>
      <c r="C41" s="3">
        <v>10.5864363029999</v>
      </c>
      <c r="D41" s="3">
        <v>10.5879314899999</v>
      </c>
      <c r="E41" s="3">
        <v>10.606250741</v>
      </c>
      <c r="H41" s="3">
        <f t="shared" si="11"/>
        <v>10.593242970499926</v>
      </c>
      <c r="I41" s="3">
        <f>H41/4</f>
        <v>2.6483107426249815</v>
      </c>
      <c r="J41" s="3">
        <f t="shared" si="12"/>
        <v>10.593242970499926</v>
      </c>
      <c r="K41" s="1">
        <f t="shared" si="13"/>
        <v>3.6460798569439739</v>
      </c>
    </row>
    <row r="42" spans="1:11" x14ac:dyDescent="0.55000000000000004">
      <c r="A42" s="2" t="s">
        <v>41</v>
      </c>
      <c r="B42" s="3">
        <v>13.83538457</v>
      </c>
      <c r="C42" s="3">
        <v>13.707217472999901</v>
      </c>
      <c r="D42" s="3">
        <v>13.882706679</v>
      </c>
      <c r="E42" s="3">
        <v>13.817506063</v>
      </c>
      <c r="F42" s="3">
        <v>13.817506063</v>
      </c>
      <c r="H42" s="3">
        <f t="shared" si="11"/>
        <v>13.812064169599982</v>
      </c>
      <c r="I42" s="3">
        <f>H42/5</f>
        <v>2.7624128339199965</v>
      </c>
      <c r="J42" s="3">
        <f t="shared" si="12"/>
        <v>11.049651335679986</v>
      </c>
      <c r="K42" s="1">
        <f t="shared" si="13"/>
        <v>3.4954776979916575</v>
      </c>
    </row>
    <row r="43" spans="1:11" x14ac:dyDescent="0.55000000000000004">
      <c r="A43" s="2" t="s">
        <v>42</v>
      </c>
      <c r="B43" s="3">
        <v>16.8370433659999</v>
      </c>
      <c r="C43" s="3">
        <v>16.7547584349999</v>
      </c>
      <c r="D43" s="3">
        <v>16.820760859999901</v>
      </c>
      <c r="E43" s="3">
        <v>16.739429248</v>
      </c>
      <c r="F43" s="3">
        <v>16.813666520999998</v>
      </c>
      <c r="G43" s="3">
        <v>16.718803397999999</v>
      </c>
      <c r="H43" s="3">
        <f t="shared" si="11"/>
        <v>16.780743637999951</v>
      </c>
      <c r="I43" s="3">
        <f>H43/6</f>
        <v>2.796790606333325</v>
      </c>
      <c r="J43" s="3">
        <f t="shared" si="12"/>
        <v>11.1871624253333</v>
      </c>
      <c r="K43" s="1">
        <f t="shared" si="13"/>
        <v>3.452511758208642</v>
      </c>
    </row>
    <row r="45" spans="1:11" x14ac:dyDescent="0.55000000000000004">
      <c r="A45" s="2" t="s">
        <v>47</v>
      </c>
      <c r="B45" s="3">
        <v>9.9815485610000092</v>
      </c>
    </row>
    <row r="46" spans="1:11" x14ac:dyDescent="0.55000000000000004">
      <c r="A46" s="2" t="s">
        <v>48</v>
      </c>
      <c r="B46" s="3">
        <v>14.914342638000001</v>
      </c>
    </row>
    <row r="47" spans="1:11" x14ac:dyDescent="0.55000000000000004">
      <c r="A47" s="2" t="s">
        <v>43</v>
      </c>
      <c r="B47" s="3">
        <v>15.4403524109999</v>
      </c>
    </row>
    <row r="48" spans="1:11" x14ac:dyDescent="0.55000000000000004">
      <c r="A48" s="2" t="s">
        <v>44</v>
      </c>
      <c r="B48" s="3">
        <v>23.319782709999899</v>
      </c>
    </row>
    <row r="49" spans="1:2" x14ac:dyDescent="0.55000000000000004">
      <c r="A49" s="2" t="s">
        <v>45</v>
      </c>
      <c r="B49" s="3">
        <v>9.4254777890000092</v>
      </c>
    </row>
    <row r="50" spans="1:2" x14ac:dyDescent="0.55000000000000004">
      <c r="A50" s="2" t="s">
        <v>46</v>
      </c>
      <c r="B50" s="3">
        <v>13.100355435000001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"/>
  <sheetViews>
    <sheetView topLeftCell="J38" workbookViewId="0">
      <selection activeCell="T6" sqref="T6"/>
    </sheetView>
  </sheetViews>
  <sheetFormatPr defaultRowHeight="14.4" x14ac:dyDescent="0.55000000000000004"/>
  <cols>
    <col min="1" max="1" width="26.47265625" customWidth="1"/>
    <col min="2" max="2" width="14.89453125" customWidth="1"/>
    <col min="3" max="3" width="16.5234375" customWidth="1"/>
    <col min="4" max="4" width="18.734375" customWidth="1"/>
    <col min="5" max="5" width="20.89453125" customWidth="1"/>
    <col min="6" max="6" width="12.89453125" customWidth="1"/>
    <col min="7" max="7" width="15.62890625" customWidth="1"/>
    <col min="8" max="8" width="13.1015625" customWidth="1"/>
    <col min="9" max="9" width="15.15625" customWidth="1"/>
  </cols>
  <sheetData>
    <row r="1" spans="1:6" x14ac:dyDescent="0.55000000000000004">
      <c r="B1" t="s">
        <v>66</v>
      </c>
      <c r="C1" t="s">
        <v>67</v>
      </c>
      <c r="D1" t="s">
        <v>68</v>
      </c>
      <c r="E1" t="s">
        <v>69</v>
      </c>
      <c r="F1" t="s">
        <v>76</v>
      </c>
    </row>
    <row r="2" spans="1:6" x14ac:dyDescent="0.55000000000000004">
      <c r="A2" t="s">
        <v>70</v>
      </c>
      <c r="B2" s="1">
        <f>HumptyDumptyPull!B17</f>
        <v>13.5797859189999</v>
      </c>
      <c r="C2" s="1">
        <f>HumptyDumptyPull!B24</f>
        <v>20.352852706999901</v>
      </c>
      <c r="D2" s="1">
        <f>'r4.xlarge X2 pull'!B17</f>
        <v>19.742799999999999</v>
      </c>
      <c r="E2" s="1">
        <f>'r4.xlarge X2 pull'!B24</f>
        <v>26.037400000000002</v>
      </c>
      <c r="F2">
        <v>40</v>
      </c>
    </row>
    <row r="3" spans="1:6" x14ac:dyDescent="0.55000000000000004">
      <c r="A3" t="s">
        <v>71</v>
      </c>
      <c r="B3" s="1">
        <f>HumptyDumptyPush!B17</f>
        <v>17.38822029</v>
      </c>
      <c r="C3" s="1">
        <f>HumptyDumptyPush!B24</f>
        <v>20.160268540000001</v>
      </c>
      <c r="D3" s="1">
        <f>'r4.xlarge X2 push'!B17</f>
        <v>13.6096</v>
      </c>
      <c r="E3" s="1">
        <f>'r4.xlarge X2 push'!B24</f>
        <v>20.619086381999999</v>
      </c>
      <c r="F3">
        <v>40</v>
      </c>
    </row>
    <row r="4" spans="1:6" x14ac:dyDescent="0.55000000000000004">
      <c r="A4" t="s">
        <v>72</v>
      </c>
      <c r="B4" s="1">
        <f>HumptyDumptyPull!B3</f>
        <v>6.3902455250000001</v>
      </c>
      <c r="C4" s="1">
        <f>HumptyDumptyPull!B10</f>
        <v>9.5132350520000095</v>
      </c>
      <c r="D4" s="1">
        <f>'r4.xlarge X2 pull'!B3</f>
        <v>8.9193999999999996</v>
      </c>
      <c r="E4" s="1">
        <f>'r4.xlarge X2 pull'!B10</f>
        <v>11.6144</v>
      </c>
      <c r="F4">
        <f>1001000/60000</f>
        <v>16.683333333333334</v>
      </c>
    </row>
    <row r="5" spans="1:6" x14ac:dyDescent="0.55000000000000004">
      <c r="A5" t="s">
        <v>73</v>
      </c>
      <c r="B5" s="1">
        <f>HumptyDumptyPush!B3</f>
        <v>7.84307952999999</v>
      </c>
      <c r="C5" s="1">
        <f>HumptyDumptyPush!B10</f>
        <v>8.5670326290000105</v>
      </c>
      <c r="D5" s="1">
        <f>'r4.xlarge X2 push'!B3</f>
        <v>6.4355174299999902</v>
      </c>
      <c r="E5" s="1">
        <f>'r4.xlarge X2 push'!B10</f>
        <v>9.7413506859999899</v>
      </c>
      <c r="F5">
        <f>1001000/60000</f>
        <v>16.683333333333334</v>
      </c>
    </row>
    <row r="6" spans="1:6" x14ac:dyDescent="0.55000000000000004">
      <c r="A6" t="s">
        <v>74</v>
      </c>
      <c r="B6" s="1">
        <f>HumptyDumptyPull!B31</f>
        <v>3.90204963699999</v>
      </c>
      <c r="C6" s="1">
        <f>HumptyDumptyPull!B38</f>
        <v>5.4810492329999896</v>
      </c>
      <c r="D6" s="1">
        <f>'r4.xlarge X2 pull'!B31</f>
        <v>5.2576000000000001</v>
      </c>
      <c r="E6" s="1">
        <f>'r4.xlarge X2 pull'!B38</f>
        <v>6.6448999999999998</v>
      </c>
      <c r="F6">
        <f>10</f>
        <v>10</v>
      </c>
    </row>
    <row r="7" spans="1:6" x14ac:dyDescent="0.55000000000000004">
      <c r="A7" t="s">
        <v>75</v>
      </c>
      <c r="B7" s="1">
        <f>HumptyDumptyPush!B31</f>
        <v>2.988849063</v>
      </c>
      <c r="C7" s="1">
        <f>HumptyDumptyPush!B38</f>
        <v>4.7433216299999996</v>
      </c>
      <c r="D7" s="1">
        <f>'r4.xlarge X2 push'!B31</f>
        <v>4.0021778959999903</v>
      </c>
      <c r="E7" s="1">
        <f>'r4.xlarge X2 push'!B38</f>
        <v>5.4138008050000002</v>
      </c>
      <c r="F7">
        <v>10</v>
      </c>
    </row>
    <row r="19" spans="1:7" x14ac:dyDescent="0.55000000000000004"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</row>
    <row r="20" spans="1:7" x14ac:dyDescent="0.55000000000000004">
      <c r="A20">
        <v>1</v>
      </c>
      <c r="B20" s="1">
        <f>HumptyDumptyPull!I17</f>
        <v>13.5797859189999</v>
      </c>
      <c r="C20" s="1">
        <f>HumptyDumptyPush!I17</f>
        <v>17.38822029</v>
      </c>
      <c r="D20" s="1">
        <f>HumptyDumptyPull!I3</f>
        <v>6.3902455250000001</v>
      </c>
      <c r="E20" s="1">
        <f>HumptyDumptyPush!I3</f>
        <v>7.84307952999999</v>
      </c>
      <c r="F20" s="1">
        <f>HumptyDumptyPull!I31</f>
        <v>3.90204963699999</v>
      </c>
      <c r="G20" s="1">
        <f>HumptyDumptyPush!I38</f>
        <v>4.7433216299999996</v>
      </c>
    </row>
    <row r="21" spans="1:7" x14ac:dyDescent="0.55000000000000004">
      <c r="A21">
        <v>2</v>
      </c>
      <c r="B21" s="1">
        <f>HumptyDumptyPull!I18</f>
        <v>8.3736876782499756</v>
      </c>
      <c r="C21" s="1">
        <f>HumptyDumptyPush!I18</f>
        <v>5.71459074524995</v>
      </c>
      <c r="D21" s="1">
        <f>HumptyDumptyPull!I4</f>
        <v>3.28733779525</v>
      </c>
      <c r="E21" s="1">
        <f>HumptyDumptyPush!I4</f>
        <v>2.6858916862499975</v>
      </c>
      <c r="F21" s="1">
        <f>HumptyDumptyPull!I32</f>
        <v>2.0488598814999976</v>
      </c>
      <c r="G21" s="1">
        <f>HumptyDumptyPush!I39</f>
        <v>3.1797348064999946</v>
      </c>
    </row>
    <row r="22" spans="1:7" x14ac:dyDescent="0.55000000000000004">
      <c r="A22">
        <v>3</v>
      </c>
      <c r="B22" s="1">
        <f>HumptyDumptyPull!I19</f>
        <v>7.5773014801110889</v>
      </c>
      <c r="C22" s="1">
        <f>HumptyDumptyPush!I19</f>
        <v>5.2467502255555445</v>
      </c>
      <c r="D22" s="1">
        <f>HumptyDumptyPull!I5</f>
        <v>3.2797925213333303</v>
      </c>
      <c r="E22" s="1">
        <f>HumptyDumptyPush!I5</f>
        <v>2.3791425358888856</v>
      </c>
      <c r="F22" s="1">
        <f>HumptyDumptyPull!I33</f>
        <v>1.8194597559999979</v>
      </c>
      <c r="G22" s="1">
        <f>HumptyDumptyPush!I40</f>
        <v>2.6322241413333325</v>
      </c>
    </row>
    <row r="23" spans="1:7" x14ac:dyDescent="0.55000000000000004">
      <c r="A23">
        <v>4</v>
      </c>
      <c r="B23" s="1">
        <f>HumptyDumptyPull!I20</f>
        <v>7.6358106127499745</v>
      </c>
      <c r="C23" s="1">
        <f>HumptyDumptyPush!I20</f>
        <v>5.4865614942499876</v>
      </c>
      <c r="D23" s="1">
        <f>HumptyDumptyPull!I6</f>
        <v>3.3735423224374874</v>
      </c>
      <c r="E23" s="1">
        <f>HumptyDumptyPush!I6</f>
        <v>2.4751789463124951</v>
      </c>
      <c r="F23" s="1">
        <f>HumptyDumptyPull!I34</f>
        <v>1.86412763725</v>
      </c>
      <c r="G23" s="1">
        <f>HumptyDumptyPush!I41</f>
        <v>2.6483107426249815</v>
      </c>
    </row>
    <row r="24" spans="1:7" x14ac:dyDescent="0.55000000000000004">
      <c r="A24">
        <v>5</v>
      </c>
      <c r="B24" s="1">
        <f>HumptyDumptyPull!I21</f>
        <v>7.63652851783998</v>
      </c>
      <c r="C24" s="1">
        <f>HumptyDumptyPush!I21</f>
        <v>6.4072491625599834</v>
      </c>
      <c r="D24" s="1">
        <f>HumptyDumptyPull!I7</f>
        <v>3.3380953767999957</v>
      </c>
      <c r="E24" s="1">
        <f>HumptyDumptyPush!I7</f>
        <v>2.6239739122799959</v>
      </c>
      <c r="F24" s="1">
        <f>HumptyDumptyPull!I35</f>
        <v>1.9482930559599996</v>
      </c>
      <c r="G24" s="1">
        <f>HumptyDumptyPush!I42</f>
        <v>2.7624128339199965</v>
      </c>
    </row>
    <row r="25" spans="1:7" x14ac:dyDescent="0.55000000000000004">
      <c r="A25">
        <v>6</v>
      </c>
      <c r="B25" s="1">
        <f>HumptyDumptyPull!I22</f>
        <v>7.4257711737777674</v>
      </c>
      <c r="C25" s="1">
        <f>HumptyDumptyPush!I22</f>
        <v>6.2959312465555444</v>
      </c>
      <c r="D25" s="1">
        <f>HumptyDumptyPull!I8</f>
        <v>3.3574261389444362</v>
      </c>
      <c r="E25" s="1">
        <f>HumptyDumptyPush!I8</f>
        <v>2.7451509570833283</v>
      </c>
      <c r="F25" s="1">
        <f>HumptyDumptyPull!I36</f>
        <v>1.9232371810277724</v>
      </c>
      <c r="G25" s="1">
        <f>HumptyDumptyPush!I43</f>
        <v>2.796790606333325</v>
      </c>
    </row>
    <row r="42" spans="1:7" x14ac:dyDescent="0.55000000000000004">
      <c r="B42" t="s">
        <v>70</v>
      </c>
      <c r="C42" t="s">
        <v>71</v>
      </c>
      <c r="D42" t="s">
        <v>72</v>
      </c>
      <c r="E42" t="s">
        <v>73</v>
      </c>
      <c r="F42" t="s">
        <v>74</v>
      </c>
      <c r="G42" t="s">
        <v>75</v>
      </c>
    </row>
    <row r="43" spans="1:7" x14ac:dyDescent="0.55000000000000004">
      <c r="A43">
        <v>1</v>
      </c>
      <c r="B43" s="1">
        <f>HumptyDumptyPull!I24</f>
        <v>20.352852706999901</v>
      </c>
      <c r="C43" s="1">
        <f>HumptyDumptyPush!I24</f>
        <v>20.160268540000001</v>
      </c>
      <c r="D43" s="1">
        <f>HumptyDumptyPull!I10</f>
        <v>9.5132350520000095</v>
      </c>
      <c r="E43" s="1">
        <f>HumptyDumptyPush!I10</f>
        <v>8.5670326290000105</v>
      </c>
      <c r="F43" s="1">
        <f>HumptyDumptyPull!I38</f>
        <v>5.4810492329999896</v>
      </c>
      <c r="G43" s="1">
        <f>HumptyDumptyPush!I38</f>
        <v>4.7433216299999996</v>
      </c>
    </row>
    <row r="44" spans="1:7" x14ac:dyDescent="0.55000000000000004">
      <c r="A44">
        <v>2</v>
      </c>
      <c r="B44" s="1">
        <f>HumptyDumptyPull!I25</f>
        <v>15.38884939024995</v>
      </c>
      <c r="C44" s="1">
        <f>HumptyDumptyPush!I25</f>
        <v>12.050226764749976</v>
      </c>
      <c r="D44" s="1">
        <f>HumptyDumptyPull!I11</f>
        <v>7.0709452409999756</v>
      </c>
      <c r="E44" s="1">
        <f>HumptyDumptyPush!I11</f>
        <v>5.36086796825</v>
      </c>
      <c r="F44" s="1">
        <f>HumptyDumptyPull!I39</f>
        <v>3.8337552684999974</v>
      </c>
      <c r="G44" s="1">
        <f>HumptyDumptyPush!I39</f>
        <v>3.1797348064999946</v>
      </c>
    </row>
    <row r="45" spans="1:7" x14ac:dyDescent="0.55000000000000004">
      <c r="A45">
        <v>3</v>
      </c>
      <c r="B45" s="1">
        <f>HumptyDumptyPull!I26</f>
        <v>15.291118847111088</v>
      </c>
      <c r="C45" s="1">
        <f>HumptyDumptyPush!I26</f>
        <v>12.966231357111111</v>
      </c>
      <c r="D45" s="1">
        <f>HumptyDumptyPull!I12</f>
        <v>6.5865455091111107</v>
      </c>
      <c r="E45" s="1">
        <f>HumptyDumptyPush!I12</f>
        <v>4.8600108814444223</v>
      </c>
      <c r="F45" s="1">
        <f>HumptyDumptyPull!I40</f>
        <v>3.5465977296666558</v>
      </c>
      <c r="G45" s="1">
        <f>HumptyDumptyPush!I40</f>
        <v>2.6322241413333325</v>
      </c>
    </row>
    <row r="46" spans="1:7" x14ac:dyDescent="0.55000000000000004">
      <c r="A46">
        <v>4</v>
      </c>
      <c r="B46" s="1">
        <f>HumptyDumptyPull!I27</f>
        <v>13.57958052599998</v>
      </c>
      <c r="C46" s="1">
        <f>HumptyDumptyPush!I27</f>
        <v>13.188450868937474</v>
      </c>
      <c r="D46" s="1">
        <f>HumptyDumptyPull!I13</f>
        <v>6.4538516284999812</v>
      </c>
      <c r="E46" s="1">
        <f>HumptyDumptyPush!I13</f>
        <v>5.1202156131874874</v>
      </c>
      <c r="F46" s="1">
        <f>HumptyDumptyPull!I41</f>
        <v>3.4804831998124999</v>
      </c>
      <c r="G46" s="1">
        <f>HumptyDumptyPush!I41</f>
        <v>2.6483107426249815</v>
      </c>
    </row>
    <row r="47" spans="1:7" x14ac:dyDescent="0.55000000000000004">
      <c r="A47">
        <v>5</v>
      </c>
      <c r="B47" s="1">
        <f>HumptyDumptyPull!I28</f>
        <v>14.297741436879985</v>
      </c>
      <c r="C47" s="1">
        <f>HumptyDumptyPush!I28</f>
        <v>12.709200443399997</v>
      </c>
      <c r="D47" s="1">
        <f>HumptyDumptyPull!I14</f>
        <v>5.7952163658399876</v>
      </c>
      <c r="E47" s="1">
        <f>HumptyDumptyPush!I14</f>
        <v>5.1572509597999971</v>
      </c>
      <c r="F47" s="1">
        <f>HumptyDumptyPull!I42</f>
        <v>3.4836358955199884</v>
      </c>
      <c r="G47" s="1">
        <f>HumptyDumptyPush!I42</f>
        <v>2.7624128339199965</v>
      </c>
    </row>
    <row r="48" spans="1:7" x14ac:dyDescent="0.55000000000000004">
      <c r="A48">
        <v>6</v>
      </c>
      <c r="B48" s="1">
        <f>HumptyDumptyPull!I29</f>
        <v>14.753789245277764</v>
      </c>
      <c r="C48" s="1">
        <f>HumptyDumptyPush!I29</f>
        <v>12.055735069805543</v>
      </c>
      <c r="D48" s="1">
        <f>HumptyDumptyPull!I15</f>
        <v>6.2405842116111048</v>
      </c>
      <c r="E48" s="1">
        <f>HumptyDumptyPush!I15</f>
        <v>5.5241325953333202</v>
      </c>
      <c r="F48" s="1">
        <f>HumptyDumptyPull!I43</f>
        <v>3.5054864174166664</v>
      </c>
      <c r="G48" s="1">
        <f>HumptyDumptyPush!I43</f>
        <v>2.796790606333325</v>
      </c>
    </row>
    <row r="56" spans="1:7" x14ac:dyDescent="0.55000000000000004">
      <c r="G56" s="1"/>
    </row>
    <row r="62" spans="1:7" x14ac:dyDescent="0.55000000000000004"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</row>
    <row r="63" spans="1:7" x14ac:dyDescent="0.55000000000000004">
      <c r="A63">
        <v>1</v>
      </c>
      <c r="B63" s="1">
        <f>'r4.xlarge X2 pull'!I17</f>
        <v>19.742799999999999</v>
      </c>
      <c r="C63" s="1">
        <f>'r4.xlarge X2 push'!I17</f>
        <v>13.6096</v>
      </c>
      <c r="D63" s="1">
        <f>'r4.xlarge X2 pull'!I3</f>
        <v>8.9193999999999996</v>
      </c>
      <c r="E63" s="1">
        <f>'r4.xlarge X2 push'!I3</f>
        <v>6.4355174299999902</v>
      </c>
      <c r="F63" s="1">
        <f>'r4.xlarge X2 pull'!I31</f>
        <v>5.2576000000000001</v>
      </c>
      <c r="G63" s="1">
        <f>'r4.xlarge X2 push'!I31</f>
        <v>4.0021778959999903</v>
      </c>
    </row>
    <row r="64" spans="1:7" x14ac:dyDescent="0.55000000000000004">
      <c r="A64">
        <v>2</v>
      </c>
      <c r="B64" s="1">
        <f>'r4.xlarge X2 pull'!I18</f>
        <v>14.625299999999999</v>
      </c>
      <c r="C64" s="1">
        <f>'r4.xlarge X2 push'!I18</f>
        <v>8.9466582127500001</v>
      </c>
      <c r="D64" s="1">
        <f>'r4.xlarge X2 pull'!I4</f>
        <v>6.4438999999999993</v>
      </c>
      <c r="E64" s="1">
        <f>'r4.xlarge X2 push'!I4</f>
        <v>4.2548272902500006</v>
      </c>
      <c r="F64" s="1">
        <f>'r4.xlarge X2 pull'!I32</f>
        <v>3.57315</v>
      </c>
      <c r="G64" s="1">
        <f>'r4.xlarge X2 push'!I32</f>
        <v>2.5742670714999978</v>
      </c>
    </row>
    <row r="65" spans="1:7" x14ac:dyDescent="0.55000000000000004">
      <c r="A65">
        <v>3</v>
      </c>
      <c r="B65" s="1">
        <f>'r4.xlarge X2 pull'!I19</f>
        <v>12.741233333333334</v>
      </c>
      <c r="C65" s="1">
        <f>'r4.xlarge X2 push'!I19</f>
        <v>7.8167827592222006</v>
      </c>
      <c r="D65" s="1">
        <f>'r4.xlarge X2 pull'!I5</f>
        <v>5.6138111111111106</v>
      </c>
      <c r="E65" s="1">
        <f>'r4.xlarge X2 push'!I5</f>
        <v>3.5735391515555439</v>
      </c>
      <c r="F65" s="1">
        <f>'r4.xlarge X2 pull'!I33</f>
        <v>3.2736888888888891</v>
      </c>
      <c r="G65" s="1">
        <f>'r4.xlarge X2 push'!I33</f>
        <v>2.1047587607777767</v>
      </c>
    </row>
    <row r="66" spans="1:7" x14ac:dyDescent="0.55000000000000004">
      <c r="A66">
        <v>4</v>
      </c>
      <c r="B66" s="1">
        <f>'r4.xlarge X2 pull'!I20</f>
        <v>12.4613125</v>
      </c>
      <c r="C66" s="1">
        <f>'r4.xlarge X2 push'!I20</f>
        <v>7.5837895409999874</v>
      </c>
      <c r="D66" s="1">
        <f>'r4.xlarge X2 pull'!I6</f>
        <v>5.4551437500000004</v>
      </c>
      <c r="E66" s="1">
        <f>'r4.xlarge X2 push'!I6</f>
        <v>2.958113082624994</v>
      </c>
      <c r="F66" s="1">
        <f>'r4.xlarge X2 pull'!I34</f>
        <v>3.0112562499999997</v>
      </c>
      <c r="G66" s="1">
        <f>'r4.xlarge X2 push'!I34</f>
        <v>2.0854662577499994</v>
      </c>
    </row>
    <row r="67" spans="1:7" x14ac:dyDescent="0.55000000000000004">
      <c r="A67">
        <v>5</v>
      </c>
      <c r="B67" s="1">
        <f>'r4.xlarge X2 pull'!I21</f>
        <v>11.655084000000002</v>
      </c>
      <c r="C67" s="1">
        <f>'r4.xlarge X2 push'!I21</f>
        <v>7.2146567285199952</v>
      </c>
      <c r="D67" s="1">
        <f>'r4.xlarge X2 pull'!I7</f>
        <v>5.027336</v>
      </c>
      <c r="E67" s="1">
        <f>'r4.xlarge X2 push'!I7</f>
        <v>3.0887290181599916</v>
      </c>
      <c r="F67" s="1">
        <f>'r4.xlarge X2 pull'!I35</f>
        <v>2.9847960000000002</v>
      </c>
      <c r="G67" s="1">
        <f>'r4.xlarge X2 push'!I35</f>
        <v>1.8716679292000002</v>
      </c>
    </row>
    <row r="68" spans="1:7" x14ac:dyDescent="0.55000000000000004">
      <c r="A68">
        <v>6</v>
      </c>
      <c r="B68" s="1">
        <f>'r4.xlarge X2 pull'!I22</f>
        <v>11.481391666666665</v>
      </c>
      <c r="C68" s="1">
        <f>'r4.xlarge X2 push'!I22</f>
        <v>6.77294334116666</v>
      </c>
      <c r="D68" s="1">
        <f>'r4.xlarge X2 pull'!I8</f>
        <v>4.936294444444445</v>
      </c>
      <c r="E68" s="1">
        <f>'r4.xlarge X2 push'!I8</f>
        <v>3.4212962009722143</v>
      </c>
      <c r="F68" s="1">
        <f>'r4.xlarge X2 pull'!I36</f>
        <v>3.0571083333333338</v>
      </c>
      <c r="G68" s="1">
        <f>'r4.xlarge X2 push'!I36</f>
        <v>2.0720908894722139</v>
      </c>
    </row>
    <row r="80" spans="1:7" x14ac:dyDescent="0.55000000000000004"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</row>
    <row r="81" spans="1:7" x14ac:dyDescent="0.55000000000000004">
      <c r="A81">
        <v>1</v>
      </c>
      <c r="B81" s="1">
        <f>'r4.xlarge X2 pull'!I24</f>
        <v>26.037400000000002</v>
      </c>
      <c r="C81" s="1">
        <f>'r4.xlarge X2 push'!I24</f>
        <v>20.619086381999999</v>
      </c>
      <c r="D81" s="1">
        <f>'r4.xlarge X2 pull'!I10</f>
        <v>11.6144</v>
      </c>
      <c r="E81" s="1">
        <f>'r4.xlarge X2 push'!I10</f>
        <v>9.7413506859999899</v>
      </c>
      <c r="F81" s="1">
        <f>'r4.xlarge X2 pull'!I38</f>
        <v>6.6448999999999998</v>
      </c>
      <c r="G81" s="1">
        <f>'r4.xlarge X2 push'!I38</f>
        <v>5.4138008050000002</v>
      </c>
    </row>
    <row r="82" spans="1:7" x14ac:dyDescent="0.55000000000000004">
      <c r="A82">
        <v>2</v>
      </c>
      <c r="B82" s="1">
        <f>'r4.xlarge X2 pull'!I25</f>
        <v>22.015525</v>
      </c>
      <c r="C82" s="1">
        <f>'r4.xlarge X2 push'!I25</f>
        <v>16.979050888499977</v>
      </c>
      <c r="D82" s="1">
        <f>'r4.xlarge X2 pull'!I11</f>
        <v>9.4103750000000002</v>
      </c>
      <c r="E82" s="1">
        <f>'r4.xlarge X2 push'!I11</f>
        <v>7.9535213637500002</v>
      </c>
      <c r="F82" s="1">
        <f>'r4.xlarge X2 pull'!I39</f>
        <v>5.4843999999999999</v>
      </c>
      <c r="G82" s="1">
        <f>'r4.xlarge X2 push'!I39</f>
        <v>4.3055425279999948</v>
      </c>
    </row>
    <row r="83" spans="1:7" x14ac:dyDescent="0.55000000000000004">
      <c r="A83">
        <v>3</v>
      </c>
      <c r="B83" s="1">
        <f>'r4.xlarge X2 pull'!I26</f>
        <v>19.993444444444446</v>
      </c>
      <c r="C83" s="1">
        <f>'r4.xlarge X2 push'!I26</f>
        <v>17.42620489199998</v>
      </c>
      <c r="D83" s="1">
        <f>'r4.xlarge X2 pull'!I12</f>
        <v>9.5889777777777798</v>
      </c>
      <c r="E83" s="1">
        <f>'r4.xlarge X2 push'!I12</f>
        <v>7.4470895832221897</v>
      </c>
      <c r="F83" s="1">
        <f>'r4.xlarge X2 pull'!I40</f>
        <v>5.5526555555555559</v>
      </c>
      <c r="G83" s="1">
        <f>'r4.xlarge X2 push'!I40</f>
        <v>3.8100602486666664</v>
      </c>
    </row>
    <row r="84" spans="1:7" x14ac:dyDescent="0.55000000000000004">
      <c r="A84">
        <v>4</v>
      </c>
      <c r="B84" s="1">
        <f>'r4.xlarge X2 pull'!I27</f>
        <v>20.273231249999998</v>
      </c>
      <c r="C84" s="1">
        <f>'r4.xlarge X2 push'!I27</f>
        <v>18.890422984249991</v>
      </c>
      <c r="D84" s="1">
        <f>'r4.xlarge X2 pull'!I13</f>
        <v>9.0413312500000007</v>
      </c>
      <c r="E84" s="1">
        <f>'r4.xlarge X2 push'!I13</f>
        <v>7.5393880604999879</v>
      </c>
      <c r="F84" s="1">
        <f>'r4.xlarge X2 pull'!I41</f>
        <v>5.388024999999999</v>
      </c>
      <c r="G84" s="1">
        <f>'r4.xlarge X2 push'!I41</f>
        <v>4.186736544437494</v>
      </c>
    </row>
    <row r="85" spans="1:7" x14ac:dyDescent="0.55000000000000004">
      <c r="A85">
        <v>5</v>
      </c>
      <c r="B85" s="1">
        <f>'r4.xlarge X2 pull'!I28</f>
        <v>19.695688000000001</v>
      </c>
      <c r="C85" s="1">
        <f>'r4.xlarge X2 push'!I28</f>
        <v>16.50990492707999</v>
      </c>
      <c r="D85" s="1">
        <f>'r4.xlarge X2 pull'!I14</f>
        <v>9.0953560000000007</v>
      </c>
      <c r="E85" s="1">
        <f>'r4.xlarge X2 push'!I14</f>
        <v>7.3262427025599965</v>
      </c>
      <c r="F85" s="1">
        <f>'r4.xlarge X2 pull'!I42</f>
        <v>5.2467759999999997</v>
      </c>
      <c r="G85" s="1">
        <f>'r4.xlarge X2 push'!I42</f>
        <v>3.7168095047999876</v>
      </c>
    </row>
    <row r="86" spans="1:7" x14ac:dyDescent="0.55000000000000004">
      <c r="A86">
        <v>6</v>
      </c>
      <c r="B86" s="1">
        <f>'r4.xlarge X2 pull'!I29</f>
        <v>20.358016666666668</v>
      </c>
      <c r="C86" s="1">
        <f>'r4.xlarge X2 push'!I29</f>
        <v>16.006415045861111</v>
      </c>
      <c r="D86" s="1">
        <f>'r4.xlarge X2 pull'!I15</f>
        <v>8.7708416666666675</v>
      </c>
      <c r="E86" s="1">
        <f>'r4.xlarge X2 push'!I15</f>
        <v>6.4716936424166613</v>
      </c>
      <c r="F86" s="1">
        <f>'r4.xlarge X2 pull'!I43</f>
        <v>4.6268666666666673</v>
      </c>
      <c r="G86" s="1">
        <f>'r4.xlarge X2 push'!I43</f>
        <v>3.7710684788888806</v>
      </c>
    </row>
    <row r="102" spans="1:9" x14ac:dyDescent="0.55000000000000004">
      <c r="B102" t="s">
        <v>77</v>
      </c>
      <c r="C102" t="s">
        <v>79</v>
      </c>
      <c r="D102" t="s">
        <v>78</v>
      </c>
      <c r="E102" t="s">
        <v>80</v>
      </c>
      <c r="F102" t="s">
        <v>81</v>
      </c>
      <c r="G102" t="s">
        <v>82</v>
      </c>
      <c r="H102" t="s">
        <v>83</v>
      </c>
      <c r="I102" t="s">
        <v>84</v>
      </c>
    </row>
    <row r="103" spans="1:9" x14ac:dyDescent="0.55000000000000004">
      <c r="A103">
        <v>1</v>
      </c>
      <c r="B103" s="1">
        <f>HumptyDumptyPull!I17</f>
        <v>13.5797859189999</v>
      </c>
      <c r="C103" s="1">
        <f>HumptyDumptyPull!J31</f>
        <v>15.60819854799996</v>
      </c>
      <c r="D103" s="1">
        <f>HumptyDumptyPull!I24</f>
        <v>20.352852706999901</v>
      </c>
      <c r="E103" s="1">
        <f>HumptyDumptyPull!J38</f>
        <v>21.924196931999958</v>
      </c>
      <c r="F103" s="1">
        <f>HumptyDumptyPush!I17</f>
        <v>17.38822029</v>
      </c>
      <c r="G103" s="1">
        <f>HumptyDumptyPush!J31</f>
        <v>11.955396252</v>
      </c>
      <c r="H103" s="1">
        <f>HumptyDumptyPush!I24</f>
        <v>20.160268540000001</v>
      </c>
      <c r="I103" s="1">
        <f>HumptyDumptyPush!J38</f>
        <v>18.973286519999998</v>
      </c>
    </row>
    <row r="104" spans="1:9" x14ac:dyDescent="0.55000000000000004">
      <c r="A104">
        <v>2</v>
      </c>
      <c r="B104" s="1">
        <f>HumptyDumptyPull!I18</f>
        <v>8.3736876782499756</v>
      </c>
      <c r="C104" s="1">
        <f>HumptyDumptyPull!J32</f>
        <v>8.1954395259999906</v>
      </c>
      <c r="D104" s="1">
        <f>HumptyDumptyPull!I25</f>
        <v>15.38884939024995</v>
      </c>
      <c r="E104" s="1">
        <f>HumptyDumptyPull!J39</f>
        <v>15.335021073999989</v>
      </c>
      <c r="F104" s="1">
        <f>HumptyDumptyPush!I18</f>
        <v>5.71459074524995</v>
      </c>
      <c r="G104" s="1">
        <f>HumptyDumptyPush!J32</f>
        <v>6.3359792669999901</v>
      </c>
      <c r="H104" s="1">
        <f>HumptyDumptyPush!I25</f>
        <v>12.050226764749976</v>
      </c>
      <c r="I104" s="1">
        <f>HumptyDumptyPush!J39</f>
        <v>12.718939225999979</v>
      </c>
    </row>
    <row r="105" spans="1:9" x14ac:dyDescent="0.55000000000000004">
      <c r="A105">
        <v>3</v>
      </c>
      <c r="B105" s="1">
        <f>HumptyDumptyPull!I19</f>
        <v>7.5773014801110889</v>
      </c>
      <c r="C105" s="1">
        <f>HumptyDumptyPull!J33</f>
        <v>7.2778390239999915</v>
      </c>
      <c r="D105" s="1">
        <f>HumptyDumptyPull!I26</f>
        <v>15.291118847111088</v>
      </c>
      <c r="E105" s="1">
        <f>HumptyDumptyPull!J40</f>
        <v>14.186390918666623</v>
      </c>
      <c r="F105" s="1">
        <f>HumptyDumptyPush!I19</f>
        <v>5.2467502255555445</v>
      </c>
      <c r="G105" s="1">
        <f>HumptyDumptyPush!J33</f>
        <v>5.5831856622222169</v>
      </c>
      <c r="H105" s="1">
        <f>HumptyDumptyPush!I26</f>
        <v>12.966231357111111</v>
      </c>
      <c r="I105" s="1">
        <f>HumptyDumptyPush!J40</f>
        <v>10.52889656533333</v>
      </c>
    </row>
    <row r="106" spans="1:9" x14ac:dyDescent="0.55000000000000004">
      <c r="A106">
        <v>4</v>
      </c>
      <c r="B106" s="1">
        <f>HumptyDumptyPull!I20</f>
        <v>7.6358106127499745</v>
      </c>
      <c r="C106" s="1">
        <f>HumptyDumptyPull!J34</f>
        <v>7.4565105489999999</v>
      </c>
      <c r="D106" s="1">
        <f>HumptyDumptyPull!I27</f>
        <v>13.57958052599998</v>
      </c>
      <c r="E106" s="1">
        <f>HumptyDumptyPull!J41</f>
        <v>13.921932799249999</v>
      </c>
      <c r="F106" s="1">
        <f>HumptyDumptyPush!I20</f>
        <v>5.4865614942499876</v>
      </c>
      <c r="G106" s="1">
        <f>HumptyDumptyPush!J34</f>
        <v>6.4739285439999952</v>
      </c>
      <c r="H106" s="1">
        <f>HumptyDumptyPush!I27</f>
        <v>13.188450868937474</v>
      </c>
      <c r="I106" s="1">
        <f>HumptyDumptyPush!J41</f>
        <v>10.593242970499926</v>
      </c>
    </row>
    <row r="107" spans="1:9" x14ac:dyDescent="0.55000000000000004">
      <c r="A107">
        <v>5</v>
      </c>
      <c r="B107" s="1">
        <f>HumptyDumptyPull!I21</f>
        <v>7.63652851783998</v>
      </c>
      <c r="C107" s="1">
        <f>HumptyDumptyPull!J35</f>
        <v>7.7931722238399983</v>
      </c>
      <c r="D107" s="1">
        <f>HumptyDumptyPull!I28</f>
        <v>14.297741436879985</v>
      </c>
      <c r="E107" s="1">
        <f>HumptyDumptyPull!J42</f>
        <v>13.934543582079954</v>
      </c>
      <c r="F107" s="1">
        <f>HumptyDumptyPush!I21</f>
        <v>6.4072491625599834</v>
      </c>
      <c r="G107" s="1">
        <f>HumptyDumptyPush!J35</f>
        <v>6.2244407678399964</v>
      </c>
      <c r="H107" s="1">
        <f>HumptyDumptyPush!I28</f>
        <v>12.709200443399997</v>
      </c>
      <c r="I107" s="1">
        <f>HumptyDumptyPush!J42</f>
        <v>11.049651335679986</v>
      </c>
    </row>
    <row r="108" spans="1:9" x14ac:dyDescent="0.55000000000000004">
      <c r="A108">
        <v>6</v>
      </c>
      <c r="B108" s="1">
        <f>HumptyDumptyPull!I22</f>
        <v>7.4257711737777674</v>
      </c>
      <c r="C108" s="1">
        <f>HumptyDumptyPull!J36</f>
        <v>7.6929487241110897</v>
      </c>
      <c r="D108" s="1">
        <f>HumptyDumptyPull!I29</f>
        <v>14.753789245277764</v>
      </c>
      <c r="E108" s="1">
        <f>HumptyDumptyPull!J43</f>
        <v>14.021945669666666</v>
      </c>
      <c r="F108" s="1">
        <f>HumptyDumptyPush!I22</f>
        <v>6.2959312465555444</v>
      </c>
      <c r="G108" s="1">
        <f>HumptyDumptyPush!J36</f>
        <v>6.3258890141111044</v>
      </c>
      <c r="H108" s="1">
        <f>HumptyDumptyPush!I29</f>
        <v>12.055735069805543</v>
      </c>
      <c r="I108" s="1">
        <f>HumptyDumptyPush!J43</f>
        <v>11.1871624253333</v>
      </c>
    </row>
    <row r="122" spans="1:9" x14ac:dyDescent="0.55000000000000004">
      <c r="B122" t="s">
        <v>77</v>
      </c>
      <c r="C122" t="s">
        <v>79</v>
      </c>
      <c r="D122" t="s">
        <v>78</v>
      </c>
      <c r="E122" t="s">
        <v>80</v>
      </c>
      <c r="F122" t="s">
        <v>81</v>
      </c>
      <c r="G122" t="s">
        <v>82</v>
      </c>
      <c r="H122" t="s">
        <v>83</v>
      </c>
      <c r="I122" t="s">
        <v>84</v>
      </c>
    </row>
    <row r="123" spans="1:9" x14ac:dyDescent="0.55000000000000004">
      <c r="A123">
        <v>1</v>
      </c>
      <c r="B123" s="1">
        <f>'r4.xlarge X2 pull'!I17</f>
        <v>19.742799999999999</v>
      </c>
      <c r="C123" s="1">
        <f>'r4.xlarge X2 pull'!J31</f>
        <v>21.0304</v>
      </c>
      <c r="D123" s="1">
        <f>'r4.xlarge X2 pull'!I24</f>
        <v>26.037400000000002</v>
      </c>
      <c r="E123" s="1">
        <f>'r4.xlarge X2 pull'!J38</f>
        <v>26.579599999999999</v>
      </c>
      <c r="F123" s="1">
        <f>'r4.xlarge X2 push'!I17</f>
        <v>13.6096</v>
      </c>
      <c r="G123" s="1">
        <f>'r4.xlarge X2 push'!J31</f>
        <v>16.008711583999961</v>
      </c>
      <c r="H123" s="1">
        <f>'r4.xlarge X2 push'!I24</f>
        <v>20.619086381999999</v>
      </c>
      <c r="I123" s="1">
        <f>'r4.xlarge X2 push'!J38</f>
        <v>21.655203220000001</v>
      </c>
    </row>
    <row r="124" spans="1:9" x14ac:dyDescent="0.55000000000000004">
      <c r="A124">
        <v>2</v>
      </c>
      <c r="B124" s="1">
        <f>'r4.xlarge X2 pull'!I18</f>
        <v>14.625299999999999</v>
      </c>
      <c r="C124" s="1">
        <f>'r4.xlarge X2 pull'!J32</f>
        <v>14.2926</v>
      </c>
      <c r="D124" s="1">
        <f>'r4.xlarge X2 pull'!I25</f>
        <v>22.015525</v>
      </c>
      <c r="E124" s="1">
        <f>'r4.xlarge X2 pull'!J39</f>
        <v>21.9376</v>
      </c>
      <c r="F124" s="1">
        <f>'r4.xlarge X2 push'!I18</f>
        <v>8.9466582127500001</v>
      </c>
      <c r="G124" s="1">
        <f>'r4.xlarge X2 push'!J32</f>
        <v>10.297068285999991</v>
      </c>
      <c r="H124" s="1">
        <f>'r4.xlarge X2 push'!I25</f>
        <v>16.979050888499977</v>
      </c>
      <c r="I124" s="1">
        <f>'r4.xlarge X2 push'!J39</f>
        <v>17.222170111999979</v>
      </c>
    </row>
    <row r="125" spans="1:9" x14ac:dyDescent="0.55000000000000004">
      <c r="A125">
        <v>3</v>
      </c>
      <c r="B125" s="1">
        <f>'r4.xlarge X2 pull'!I19</f>
        <v>12.741233333333334</v>
      </c>
      <c r="C125" s="1">
        <f>'r4.xlarge X2 pull'!J33</f>
        <v>13.094755555555556</v>
      </c>
      <c r="D125" s="1">
        <f>'r4.xlarge X2 pull'!I26</f>
        <v>19.993444444444446</v>
      </c>
      <c r="E125" s="1">
        <f>'r4.xlarge X2 pull'!J40</f>
        <v>22.210622222222224</v>
      </c>
      <c r="F125" s="1">
        <f>'r4.xlarge X2 push'!I19</f>
        <v>7.8167827592222006</v>
      </c>
      <c r="G125" s="1">
        <f>'r4.xlarge X2 push'!J33</f>
        <v>8.4190350431111067</v>
      </c>
      <c r="H125" s="1">
        <f>'r4.xlarge X2 push'!I26</f>
        <v>17.42620489199998</v>
      </c>
      <c r="I125" s="1">
        <f>'r4.xlarge X2 push'!J40</f>
        <v>15.240240994666665</v>
      </c>
    </row>
    <row r="126" spans="1:9" x14ac:dyDescent="0.55000000000000004">
      <c r="A126">
        <v>4</v>
      </c>
      <c r="B126" s="1">
        <f>'r4.xlarge X2 pull'!I20</f>
        <v>12.4613125</v>
      </c>
      <c r="C126" s="1">
        <f>'r4.xlarge X2 pull'!J34</f>
        <v>12.045024999999999</v>
      </c>
      <c r="D126" s="1">
        <f>'r4.xlarge X2 pull'!I27</f>
        <v>20.273231249999998</v>
      </c>
      <c r="E126" s="1">
        <f>'r4.xlarge X2 pull'!J41</f>
        <v>21.552099999999996</v>
      </c>
      <c r="F126" s="1">
        <f>'r4.xlarge X2 push'!I20</f>
        <v>7.5837895409999874</v>
      </c>
      <c r="G126" s="1">
        <f>'r4.xlarge X2 push'!J34</f>
        <v>8.3418650309999975</v>
      </c>
      <c r="H126" s="1">
        <f>'r4.xlarge X2 push'!I27</f>
        <v>18.890422984249991</v>
      </c>
      <c r="I126" s="1">
        <f>'r4.xlarge X2 push'!J41</f>
        <v>16.746946177749976</v>
      </c>
    </row>
    <row r="127" spans="1:9" x14ac:dyDescent="0.55000000000000004">
      <c r="A127">
        <v>5</v>
      </c>
      <c r="B127" s="1">
        <f>'r4.xlarge X2 pull'!I21</f>
        <v>11.655084000000002</v>
      </c>
      <c r="C127" s="1">
        <f>'r4.xlarge X2 pull'!J35</f>
        <v>11.939184000000001</v>
      </c>
      <c r="D127" s="1">
        <f>'r4.xlarge X2 pull'!I28</f>
        <v>19.695688000000001</v>
      </c>
      <c r="E127" s="1">
        <f>'r4.xlarge X2 pull'!J42</f>
        <v>20.987103999999999</v>
      </c>
      <c r="F127" s="1">
        <f>'r4.xlarge X2 push'!I21</f>
        <v>7.2146567285199952</v>
      </c>
      <c r="G127" s="1">
        <f>'r4.xlarge X2 push'!J35</f>
        <v>7.486671716800001</v>
      </c>
      <c r="H127" s="1">
        <f>'r4.xlarge X2 push'!I28</f>
        <v>16.50990492707999</v>
      </c>
      <c r="I127" s="1">
        <f>'r4.xlarge X2 push'!J42</f>
        <v>14.86723801919995</v>
      </c>
    </row>
    <row r="128" spans="1:9" x14ac:dyDescent="0.55000000000000004">
      <c r="A128">
        <v>6</v>
      </c>
      <c r="B128" s="1">
        <f>'r4.xlarge X2 pull'!I22</f>
        <v>11.481391666666665</v>
      </c>
      <c r="C128" s="1">
        <f>'r4.xlarge X2 pull'!J36</f>
        <v>12.228433333333335</v>
      </c>
      <c r="D128" s="1">
        <f>'r4.xlarge X2 pull'!I29</f>
        <v>20.358016666666668</v>
      </c>
      <c r="E128" s="1">
        <f>'r4.xlarge X2 pull'!J43</f>
        <v>18.507466666666669</v>
      </c>
      <c r="F128" s="1">
        <f>'r4.xlarge X2 push'!I22</f>
        <v>6.77294334116666</v>
      </c>
      <c r="G128" s="1">
        <f>'r4.xlarge X2 push'!J36</f>
        <v>8.2883635578888555</v>
      </c>
      <c r="H128" s="1">
        <f>'r4.xlarge X2 push'!I29</f>
        <v>16.006415045861111</v>
      </c>
      <c r="I128" s="1">
        <f>'r4.xlarge X2 push'!J43</f>
        <v>15.084273915555523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workbookViewId="0">
      <selection activeCell="I11" sqref="I11"/>
    </sheetView>
  </sheetViews>
  <sheetFormatPr defaultRowHeight="14.4" x14ac:dyDescent="0.55000000000000004"/>
  <cols>
    <col min="1" max="1" width="21.15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8.9193999999999996</v>
      </c>
      <c r="C3" s="3"/>
      <c r="D3" s="3"/>
      <c r="E3" s="3"/>
      <c r="F3" s="3"/>
      <c r="G3" s="3"/>
      <c r="H3" s="1">
        <f t="shared" ref="H3:H8" si="0">AVERAGE(B3:G3)</f>
        <v>8.9193999999999996</v>
      </c>
      <c r="I3" s="1">
        <f>H3</f>
        <v>8.9193999999999996</v>
      </c>
      <c r="J3" s="1"/>
      <c r="K3" s="1">
        <f>(1/(I3/1000)*2304000)*8/(10^9)</f>
        <v>2.0665067156983654</v>
      </c>
    </row>
    <row r="4" spans="1:11" x14ac:dyDescent="0.55000000000000004">
      <c r="A4" s="2" t="s">
        <v>5</v>
      </c>
      <c r="B4" s="3">
        <v>12.9536</v>
      </c>
      <c r="C4" s="3">
        <v>12.821999999999999</v>
      </c>
      <c r="D4" s="3"/>
      <c r="E4" s="3"/>
      <c r="F4" s="3"/>
      <c r="G4" s="3"/>
      <c r="H4" s="1">
        <f t="shared" si="0"/>
        <v>12.887799999999999</v>
      </c>
      <c r="I4" s="1">
        <f>H4/2</f>
        <v>6.4438999999999993</v>
      </c>
      <c r="J4" s="1"/>
      <c r="K4" s="1">
        <f t="shared" ref="K4:K8" si="1">(1/(I4/1000)*2304000)*8/(10^9)</f>
        <v>2.8603795837924242</v>
      </c>
    </row>
    <row r="5" spans="1:11" x14ac:dyDescent="0.55000000000000004">
      <c r="A5" s="2" t="s">
        <v>6</v>
      </c>
      <c r="B5" s="3">
        <v>16.812999999999999</v>
      </c>
      <c r="C5" s="3">
        <v>16.855599999999999</v>
      </c>
      <c r="D5" s="3">
        <v>16.855699999999999</v>
      </c>
      <c r="E5" s="3"/>
      <c r="F5" s="3"/>
      <c r="G5" s="3"/>
      <c r="H5" s="1">
        <f t="shared" si="0"/>
        <v>16.841433333333331</v>
      </c>
      <c r="I5" s="1">
        <f>H5/3</f>
        <v>5.6138111111111106</v>
      </c>
      <c r="J5" s="1"/>
      <c r="K5" s="1">
        <f t="shared" si="1"/>
        <v>3.2833309912260047</v>
      </c>
    </row>
    <row r="6" spans="1:11" x14ac:dyDescent="0.55000000000000004">
      <c r="A6" s="2" t="s">
        <v>7</v>
      </c>
      <c r="B6" s="3">
        <v>21.830400000000001</v>
      </c>
      <c r="C6" s="3">
        <v>21.8049</v>
      </c>
      <c r="D6" s="3">
        <v>21.854900000000001</v>
      </c>
      <c r="E6" s="3">
        <v>21.792100000000001</v>
      </c>
      <c r="F6" s="3"/>
      <c r="G6" s="3"/>
      <c r="H6" s="1">
        <f t="shared" si="0"/>
        <v>21.820575000000002</v>
      </c>
      <c r="I6" s="1">
        <f>H6/4</f>
        <v>5.4551437500000004</v>
      </c>
      <c r="J6" s="1"/>
      <c r="K6" s="1">
        <f t="shared" si="1"/>
        <v>3.3788293846518709</v>
      </c>
    </row>
    <row r="7" spans="1:11" x14ac:dyDescent="0.55000000000000004">
      <c r="A7" s="2" t="s">
        <v>8</v>
      </c>
      <c r="B7" s="3">
        <v>25.1251</v>
      </c>
      <c r="C7" s="3">
        <v>25.156600000000001</v>
      </c>
      <c r="D7" s="3">
        <v>25.200600000000001</v>
      </c>
      <c r="E7" s="3">
        <v>25.076000000000001</v>
      </c>
      <c r="F7" s="3">
        <v>25.1251</v>
      </c>
      <c r="G7" s="3"/>
      <c r="H7" s="1">
        <f t="shared" si="0"/>
        <v>25.136680000000002</v>
      </c>
      <c r="I7" s="1">
        <f>H7/5</f>
        <v>5.027336</v>
      </c>
      <c r="J7" s="1"/>
      <c r="K7" s="1">
        <f t="shared" si="1"/>
        <v>3.6663553022913127</v>
      </c>
    </row>
    <row r="8" spans="1:11" x14ac:dyDescent="0.55000000000000004">
      <c r="A8" s="2" t="s">
        <v>9</v>
      </c>
      <c r="B8" s="3">
        <v>29.58</v>
      </c>
      <c r="C8" s="3">
        <v>29.336200000000002</v>
      </c>
      <c r="D8" s="3">
        <v>29.720400000000001</v>
      </c>
      <c r="E8" s="3">
        <v>29.775300000000001</v>
      </c>
      <c r="F8" s="3">
        <v>29.592300000000002</v>
      </c>
      <c r="G8" s="3">
        <v>29.702400000000001</v>
      </c>
      <c r="H8" s="1">
        <f t="shared" si="0"/>
        <v>29.617766666666668</v>
      </c>
      <c r="I8" s="1">
        <f>H8/6</f>
        <v>4.936294444444445</v>
      </c>
      <c r="J8" s="1"/>
      <c r="K8" s="1">
        <f t="shared" si="1"/>
        <v>3.7339749902367156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11.6144</v>
      </c>
      <c r="C10" s="3"/>
      <c r="D10" s="3"/>
      <c r="E10" s="3"/>
      <c r="F10" s="3"/>
      <c r="G10" s="3"/>
      <c r="H10" s="1">
        <f t="shared" ref="H10:H15" si="2">AVERAGE(B10:G10)</f>
        <v>11.6144</v>
      </c>
      <c r="I10" s="1">
        <f>H10</f>
        <v>11.6144</v>
      </c>
      <c r="J10" s="1"/>
      <c r="K10" s="1">
        <f t="shared" ref="K10:K15" si="3">(1/(I10/1000)*2304000)*8/(10^9)</f>
        <v>1.5869954539192728</v>
      </c>
    </row>
    <row r="11" spans="1:11" x14ac:dyDescent="0.55000000000000004">
      <c r="A11" s="2" t="s">
        <v>13</v>
      </c>
      <c r="B11" s="3">
        <v>19.1279</v>
      </c>
      <c r="C11" s="3">
        <v>18.5136</v>
      </c>
      <c r="D11" s="3"/>
      <c r="E11" s="3"/>
      <c r="F11" s="3"/>
      <c r="G11" s="3"/>
      <c r="H11" s="1">
        <f t="shared" si="2"/>
        <v>18.82075</v>
      </c>
      <c r="I11" s="1">
        <f>H11/2</f>
        <v>9.4103750000000002</v>
      </c>
      <c r="J11" s="1"/>
      <c r="K11" s="1">
        <f t="shared" si="3"/>
        <v>1.9586892127040632</v>
      </c>
    </row>
    <row r="12" spans="1:11" x14ac:dyDescent="0.55000000000000004">
      <c r="A12" s="2" t="s">
        <v>14</v>
      </c>
      <c r="B12" s="3">
        <v>29.260400000000001</v>
      </c>
      <c r="C12" s="3">
        <v>27.762</v>
      </c>
      <c r="D12" s="3">
        <v>29.278400000000001</v>
      </c>
      <c r="E12" s="3"/>
      <c r="F12" s="3"/>
      <c r="G12" s="3"/>
      <c r="H12" s="1">
        <f t="shared" si="2"/>
        <v>28.766933333333338</v>
      </c>
      <c r="I12" s="1">
        <f>H12/3</f>
        <v>9.5889777777777798</v>
      </c>
      <c r="J12" s="1"/>
      <c r="K12" s="1">
        <f t="shared" si="3"/>
        <v>1.922206978382587</v>
      </c>
    </row>
    <row r="13" spans="1:11" x14ac:dyDescent="0.55000000000000004">
      <c r="A13" s="2" t="s">
        <v>15</v>
      </c>
      <c r="B13" s="3">
        <v>35.887999999999998</v>
      </c>
      <c r="C13" s="3">
        <v>36.380400000000002</v>
      </c>
      <c r="D13" s="3">
        <v>36.03</v>
      </c>
      <c r="E13" s="3">
        <v>36.362900000000003</v>
      </c>
      <c r="F13" s="3"/>
      <c r="G13" s="3"/>
      <c r="H13" s="1">
        <f t="shared" si="2"/>
        <v>36.165325000000003</v>
      </c>
      <c r="I13" s="1">
        <f>H13/4</f>
        <v>9.0413312500000007</v>
      </c>
      <c r="J13" s="1"/>
      <c r="K13" s="1">
        <f t="shared" si="3"/>
        <v>2.0386378388691377</v>
      </c>
    </row>
    <row r="14" spans="1:11" x14ac:dyDescent="0.55000000000000004">
      <c r="A14" s="2" t="s">
        <v>16</v>
      </c>
      <c r="B14" s="3">
        <v>46.329500000000003</v>
      </c>
      <c r="C14" s="3">
        <v>46.357199999999999</v>
      </c>
      <c r="D14" s="3">
        <v>43.534100000000002</v>
      </c>
      <c r="E14" s="3">
        <v>44.773400000000002</v>
      </c>
      <c r="F14" s="3">
        <v>46.389699999999998</v>
      </c>
      <c r="G14" s="3"/>
      <c r="H14" s="1">
        <f t="shared" si="2"/>
        <v>45.476780000000005</v>
      </c>
      <c r="I14" s="1">
        <f>H14/5</f>
        <v>9.0953560000000007</v>
      </c>
      <c r="J14" s="1"/>
      <c r="K14" s="1">
        <f t="shared" si="3"/>
        <v>2.0265287032195332</v>
      </c>
    </row>
    <row r="15" spans="1:11" x14ac:dyDescent="0.55000000000000004">
      <c r="A15" s="2" t="s">
        <v>17</v>
      </c>
      <c r="B15" s="3">
        <v>52.576599999999999</v>
      </c>
      <c r="C15" s="3">
        <v>52.829099999999997</v>
      </c>
      <c r="D15" s="3">
        <v>52.771299999999997</v>
      </c>
      <c r="E15" s="3">
        <v>51.947299999999998</v>
      </c>
      <c r="F15" s="3">
        <v>52.718000000000004</v>
      </c>
      <c r="G15" s="3">
        <v>52.908000000000001</v>
      </c>
      <c r="H15" s="1">
        <f t="shared" si="2"/>
        <v>52.625050000000009</v>
      </c>
      <c r="I15" s="1">
        <f>H15/6</f>
        <v>8.7708416666666675</v>
      </c>
      <c r="J15" s="1"/>
      <c r="K15" s="1">
        <f t="shared" si="3"/>
        <v>2.1015086921532613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19.742799999999999</v>
      </c>
      <c r="C17" s="3"/>
      <c r="D17" s="3"/>
      <c r="E17" s="3"/>
      <c r="F17" s="3"/>
      <c r="G17" s="3"/>
      <c r="H17" s="1">
        <f t="shared" ref="H17:H22" si="4">AVERAGE(B17:G17)</f>
        <v>19.742799999999999</v>
      </c>
      <c r="I17" s="1">
        <f>H17</f>
        <v>19.742799999999999</v>
      </c>
      <c r="J17" s="1"/>
      <c r="K17" s="1">
        <f t="shared" ref="K17:K22" si="5">(1/(I17/1000)*5184000)*8/(2^30)</f>
        <v>1.9563491406716944</v>
      </c>
    </row>
    <row r="18" spans="1:11" x14ac:dyDescent="0.55000000000000004">
      <c r="A18" s="2" t="s">
        <v>20</v>
      </c>
      <c r="B18" s="3">
        <v>29.282599999999999</v>
      </c>
      <c r="C18" s="3">
        <v>29.218599999999999</v>
      </c>
      <c r="D18" s="3"/>
      <c r="E18" s="3"/>
      <c r="F18" s="3"/>
      <c r="G18" s="3"/>
      <c r="H18" s="1">
        <f t="shared" si="4"/>
        <v>29.250599999999999</v>
      </c>
      <c r="I18" s="1">
        <f>H18/2</f>
        <v>14.625299999999999</v>
      </c>
      <c r="J18" s="1"/>
      <c r="K18" s="1">
        <f t="shared" si="5"/>
        <v>2.6408900887129239</v>
      </c>
    </row>
    <row r="19" spans="1:11" x14ac:dyDescent="0.55000000000000004">
      <c r="A19" s="2" t="s">
        <v>21</v>
      </c>
      <c r="B19" s="3">
        <v>38.2117</v>
      </c>
      <c r="C19" s="3">
        <v>38.335799999999999</v>
      </c>
      <c r="D19" s="3">
        <v>38.123600000000003</v>
      </c>
      <c r="E19" s="3"/>
      <c r="F19" s="3"/>
      <c r="G19" s="3"/>
      <c r="H19" s="1">
        <f t="shared" si="4"/>
        <v>38.223700000000001</v>
      </c>
      <c r="I19" s="1">
        <f>H19/3</f>
        <v>12.741233333333334</v>
      </c>
      <c r="J19" s="1"/>
      <c r="K19" s="1">
        <f t="shared" si="5"/>
        <v>3.0314027538767667</v>
      </c>
    </row>
    <row r="20" spans="1:11" x14ac:dyDescent="0.55000000000000004">
      <c r="A20" s="2" t="s">
        <v>22</v>
      </c>
      <c r="B20" s="3">
        <v>50.400599999999997</v>
      </c>
      <c r="C20" s="3">
        <v>49.650199999999998</v>
      </c>
      <c r="D20" s="3">
        <v>49.489699999999999</v>
      </c>
      <c r="E20" s="3">
        <v>49.840499999999999</v>
      </c>
      <c r="F20" s="3"/>
      <c r="G20" s="3"/>
      <c r="H20" s="1">
        <f t="shared" si="4"/>
        <v>49.84525</v>
      </c>
      <c r="I20" s="1">
        <f>H20/4</f>
        <v>12.4613125</v>
      </c>
      <c r="J20" s="1"/>
      <c r="K20" s="1">
        <f t="shared" si="5"/>
        <v>3.0994977306325575</v>
      </c>
    </row>
    <row r="21" spans="1:11" x14ac:dyDescent="0.55000000000000004">
      <c r="A21" s="2" t="s">
        <v>23</v>
      </c>
      <c r="B21" s="3">
        <v>58.836500000000001</v>
      </c>
      <c r="C21" s="3">
        <v>58.119100000000003</v>
      </c>
      <c r="D21" s="3">
        <v>57.1355</v>
      </c>
      <c r="E21" s="3">
        <v>58.624299999999998</v>
      </c>
      <c r="F21" s="3">
        <v>58.661700000000003</v>
      </c>
      <c r="G21" s="3"/>
      <c r="H21" s="1">
        <f t="shared" si="4"/>
        <v>58.275420000000011</v>
      </c>
      <c r="I21" s="1">
        <f>H21/5</f>
        <v>11.655084000000002</v>
      </c>
      <c r="J21" s="1"/>
      <c r="K21" s="1">
        <f t="shared" si="5"/>
        <v>3.3139023120256459</v>
      </c>
    </row>
    <row r="22" spans="1:11" x14ac:dyDescent="0.55000000000000004">
      <c r="A22" s="2" t="s">
        <v>24</v>
      </c>
      <c r="B22" s="3">
        <v>68.329800000000006</v>
      </c>
      <c r="C22" s="3">
        <v>69.515699999999995</v>
      </c>
      <c r="D22" s="3">
        <v>68.559399999999997</v>
      </c>
      <c r="E22" s="3">
        <v>67.758899999999997</v>
      </c>
      <c r="F22" s="3">
        <v>69.650599999999997</v>
      </c>
      <c r="G22" s="3">
        <v>69.515699999999995</v>
      </c>
      <c r="H22" s="1">
        <f t="shared" si="4"/>
        <v>68.888349999999988</v>
      </c>
      <c r="I22" s="1">
        <f>H22/6</f>
        <v>11.481391666666665</v>
      </c>
      <c r="J22" s="1"/>
      <c r="K22" s="1">
        <f t="shared" si="5"/>
        <v>3.3640355573434229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26.037400000000002</v>
      </c>
      <c r="C24" s="3"/>
      <c r="D24" s="3"/>
      <c r="E24" s="3"/>
      <c r="F24" s="3"/>
      <c r="G24" s="3"/>
      <c r="H24" s="1">
        <f t="shared" ref="H24:H29" si="6">AVERAGE(B24:G24)</f>
        <v>26.037400000000002</v>
      </c>
      <c r="I24" s="1">
        <f>H24</f>
        <v>26.037400000000002</v>
      </c>
      <c r="J24" s="1"/>
      <c r="K24" s="1">
        <f t="shared" ref="K24:K29" si="7">(1/(I24/1000)*5184000)*8/(2^30)</f>
        <v>1.4833973366946438</v>
      </c>
    </row>
    <row r="25" spans="1:11" x14ac:dyDescent="0.55000000000000004">
      <c r="A25" s="2" t="s">
        <v>26</v>
      </c>
      <c r="B25" s="3">
        <v>43.509</v>
      </c>
      <c r="C25" s="3">
        <v>44.553100000000001</v>
      </c>
      <c r="D25" s="3"/>
      <c r="E25" s="3"/>
      <c r="F25" s="3"/>
      <c r="G25" s="3"/>
      <c r="H25" s="1">
        <f t="shared" si="6"/>
        <v>44.03105</v>
      </c>
      <c r="I25" s="1">
        <f>H25/2</f>
        <v>22.015525</v>
      </c>
      <c r="J25" s="1"/>
      <c r="K25" s="1">
        <f t="shared" si="7"/>
        <v>1.7543896779410493</v>
      </c>
    </row>
    <row r="26" spans="1:11" x14ac:dyDescent="0.55000000000000004">
      <c r="A26" s="2" t="s">
        <v>27</v>
      </c>
      <c r="B26" s="3">
        <v>60.952800000000003</v>
      </c>
      <c r="C26" s="3">
        <v>59.368299999999998</v>
      </c>
      <c r="D26" s="3">
        <v>59.619900000000001</v>
      </c>
      <c r="E26" s="3"/>
      <c r="F26" s="3"/>
      <c r="G26" s="3"/>
      <c r="H26" s="1">
        <f t="shared" si="6"/>
        <v>59.980333333333334</v>
      </c>
      <c r="I26" s="1">
        <f>H26/3</f>
        <v>19.993444444444446</v>
      </c>
      <c r="J26" s="1"/>
      <c r="K26" s="1">
        <f t="shared" si="7"/>
        <v>1.93182369960197</v>
      </c>
    </row>
    <row r="27" spans="1:11" x14ac:dyDescent="0.55000000000000004">
      <c r="A27" s="2" t="s">
        <v>28</v>
      </c>
      <c r="B27" s="3">
        <v>82.101299999999995</v>
      </c>
      <c r="C27" s="3">
        <v>81.576499999999996</v>
      </c>
      <c r="D27" s="3">
        <v>80.7774</v>
      </c>
      <c r="E27" s="3">
        <v>79.916499999999999</v>
      </c>
      <c r="F27" s="3"/>
      <c r="G27" s="3"/>
      <c r="H27" s="1">
        <f t="shared" si="6"/>
        <v>81.092924999999994</v>
      </c>
      <c r="I27" s="1">
        <f>H27/4</f>
        <v>20.273231249999998</v>
      </c>
      <c r="J27" s="1"/>
      <c r="K27" s="1">
        <f t="shared" si="7"/>
        <v>1.905162987496289</v>
      </c>
    </row>
    <row r="28" spans="1:11" x14ac:dyDescent="0.55000000000000004">
      <c r="A28" s="2" t="s">
        <v>29</v>
      </c>
      <c r="B28" s="3">
        <v>97.079899999999995</v>
      </c>
      <c r="C28" s="3">
        <v>96.715100000000007</v>
      </c>
      <c r="D28" s="3">
        <v>99.208200000000005</v>
      </c>
      <c r="E28" s="3">
        <v>99.694500000000005</v>
      </c>
      <c r="F28" s="3">
        <v>99.694500000000005</v>
      </c>
      <c r="G28" s="3"/>
      <c r="H28" s="1">
        <f t="shared" si="6"/>
        <v>98.478440000000006</v>
      </c>
      <c r="I28" s="1">
        <f>H28/5</f>
        <v>19.695688000000001</v>
      </c>
      <c r="J28" s="1"/>
      <c r="K28" s="1">
        <f t="shared" si="7"/>
        <v>1.9610287193040998</v>
      </c>
    </row>
    <row r="29" spans="1:11" x14ac:dyDescent="0.55000000000000004">
      <c r="A29" s="2" t="s">
        <v>30</v>
      </c>
      <c r="B29" s="3">
        <v>123.2765</v>
      </c>
      <c r="C29" s="3">
        <v>122.372</v>
      </c>
      <c r="D29" s="3">
        <v>120.24290000000001</v>
      </c>
      <c r="E29" s="3">
        <v>123.9462</v>
      </c>
      <c r="F29" s="3">
        <v>120.16249999999999</v>
      </c>
      <c r="G29" s="3">
        <v>122.88849999999999</v>
      </c>
      <c r="H29" s="1">
        <f t="shared" si="6"/>
        <v>122.14810000000001</v>
      </c>
      <c r="I29" s="1">
        <f>H29/6</f>
        <v>20.358016666666668</v>
      </c>
      <c r="J29" s="1"/>
      <c r="K29" s="1">
        <f t="shared" si="7"/>
        <v>1.8972285192051184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5.2576000000000001</v>
      </c>
      <c r="C31" s="3"/>
      <c r="D31" s="3"/>
      <c r="E31" s="3"/>
      <c r="F31" s="3"/>
      <c r="G31" s="3"/>
      <c r="H31" s="1">
        <f t="shared" ref="H31:H36" si="8">AVERAGE(B31:G31)</f>
        <v>5.2576000000000001</v>
      </c>
      <c r="I31" s="1">
        <f>H31</f>
        <v>5.2576000000000001</v>
      </c>
      <c r="J31" s="1">
        <f t="shared" ref="J31:J36" si="9">I31*4</f>
        <v>21.0304</v>
      </c>
      <c r="K31" s="1">
        <f>(1/(I31/1000)*1296000)*8/(2^30)</f>
        <v>1.8365703845125687</v>
      </c>
    </row>
    <row r="32" spans="1:11" x14ac:dyDescent="0.55000000000000004">
      <c r="A32" s="2" t="s">
        <v>32</v>
      </c>
      <c r="B32" s="3">
        <v>7.2289000000000003</v>
      </c>
      <c r="C32" s="3">
        <v>7.0636999999999999</v>
      </c>
      <c r="D32" s="3"/>
      <c r="E32" s="3"/>
      <c r="F32" s="3"/>
      <c r="G32" s="3"/>
      <c r="H32" s="1">
        <f t="shared" si="8"/>
        <v>7.1463000000000001</v>
      </c>
      <c r="I32" s="1">
        <f>H32/2</f>
        <v>3.57315</v>
      </c>
      <c r="J32" s="1">
        <f t="shared" si="9"/>
        <v>14.2926</v>
      </c>
      <c r="K32" s="1">
        <f t="shared" ref="K32:K36" si="10">(1/(I32/1000)*1296000)*8/(2^30)</f>
        <v>2.7023641474926268</v>
      </c>
    </row>
    <row r="33" spans="1:11" x14ac:dyDescent="0.55000000000000004">
      <c r="A33" s="2" t="s">
        <v>33</v>
      </c>
      <c r="B33" s="3">
        <v>9.7962000000000007</v>
      </c>
      <c r="C33" s="3">
        <v>9.8521000000000001</v>
      </c>
      <c r="D33" s="3">
        <v>9.8148999999999997</v>
      </c>
      <c r="E33" s="3"/>
      <c r="F33" s="3"/>
      <c r="G33" s="3"/>
      <c r="H33" s="1">
        <f t="shared" si="8"/>
        <v>9.8210666666666668</v>
      </c>
      <c r="I33" s="1">
        <f>H33/3</f>
        <v>3.2736888888888891</v>
      </c>
      <c r="J33" s="1">
        <f t="shared" si="9"/>
        <v>13.094755555555556</v>
      </c>
      <c r="K33" s="1">
        <f t="shared" si="10"/>
        <v>2.9495632545860437</v>
      </c>
    </row>
    <row r="34" spans="1:11" x14ac:dyDescent="0.55000000000000004">
      <c r="A34" s="2" t="s">
        <v>34</v>
      </c>
      <c r="B34" s="3">
        <v>12.053000000000001</v>
      </c>
      <c r="C34" s="3">
        <v>12.1021</v>
      </c>
      <c r="D34" s="3">
        <v>11.939</v>
      </c>
      <c r="E34" s="3">
        <v>12.086</v>
      </c>
      <c r="F34" s="3"/>
      <c r="G34" s="3"/>
      <c r="H34" s="1">
        <f t="shared" si="8"/>
        <v>12.045024999999999</v>
      </c>
      <c r="I34" s="1">
        <f>H34/4</f>
        <v>3.0112562499999997</v>
      </c>
      <c r="J34" s="1">
        <f t="shared" si="9"/>
        <v>12.045024999999999</v>
      </c>
      <c r="K34" s="1">
        <f t="shared" si="10"/>
        <v>3.2066193149830013</v>
      </c>
    </row>
    <row r="35" spans="1:11" x14ac:dyDescent="0.55000000000000004">
      <c r="A35" s="2" t="s">
        <v>35</v>
      </c>
      <c r="B35" s="3">
        <v>14.9656</v>
      </c>
      <c r="C35" s="3">
        <v>14.8864</v>
      </c>
      <c r="D35" s="3">
        <v>14.892799999999999</v>
      </c>
      <c r="E35" s="3">
        <v>14.953099999999999</v>
      </c>
      <c r="F35" s="3">
        <v>14.922000000000001</v>
      </c>
      <c r="G35" s="3"/>
      <c r="H35" s="1">
        <f t="shared" si="8"/>
        <v>14.92398</v>
      </c>
      <c r="I35" s="1">
        <f>H35/5</f>
        <v>2.9847960000000002</v>
      </c>
      <c r="J35" s="1">
        <f t="shared" si="9"/>
        <v>11.939184000000001</v>
      </c>
      <c r="K35" s="1">
        <f t="shared" si="10"/>
        <v>3.2350460311569975</v>
      </c>
    </row>
    <row r="36" spans="1:11" x14ac:dyDescent="0.55000000000000004">
      <c r="A36" s="2" t="s">
        <v>36</v>
      </c>
      <c r="B36" s="3">
        <v>18.196200000000001</v>
      </c>
      <c r="C36" s="3">
        <v>18.388300000000001</v>
      </c>
      <c r="D36" s="3">
        <v>18.4252</v>
      </c>
      <c r="E36" s="3">
        <v>18.448399999999999</v>
      </c>
      <c r="F36" s="3">
        <v>18.466799999999999</v>
      </c>
      <c r="G36" s="3">
        <v>18.131</v>
      </c>
      <c r="H36" s="1">
        <f t="shared" si="8"/>
        <v>18.342650000000003</v>
      </c>
      <c r="I36" s="1">
        <f>H36/6</f>
        <v>3.0571083333333338</v>
      </c>
      <c r="J36" s="1">
        <f t="shared" si="9"/>
        <v>12.228433333333335</v>
      </c>
      <c r="K36" s="1">
        <f t="shared" si="10"/>
        <v>3.1585247890397339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6.6448999999999998</v>
      </c>
      <c r="C38" s="3"/>
      <c r="D38" s="3"/>
      <c r="E38" s="3"/>
      <c r="F38" s="3"/>
      <c r="G38" s="3"/>
      <c r="H38" s="1">
        <f t="shared" ref="H38:H43" si="11">AVERAGE(B38:G38)</f>
        <v>6.6448999999999998</v>
      </c>
      <c r="I38" s="1">
        <f>H38</f>
        <v>6.6448999999999998</v>
      </c>
      <c r="J38" s="1">
        <f t="shared" ref="J38:J43" si="12">I38*4</f>
        <v>26.579599999999999</v>
      </c>
      <c r="K38" s="1">
        <f>(1/(I38/1000)*1296000)*8/(2^30)</f>
        <v>1.4531373615273793</v>
      </c>
    </row>
    <row r="39" spans="1:11" x14ac:dyDescent="0.55000000000000004">
      <c r="A39" s="2" t="s">
        <v>38</v>
      </c>
      <c r="B39" s="3">
        <v>10.9534</v>
      </c>
      <c r="C39" s="3">
        <v>10.9842</v>
      </c>
      <c r="D39" s="3"/>
      <c r="E39" s="3"/>
      <c r="F39" s="3"/>
      <c r="G39" s="3"/>
      <c r="H39" s="1">
        <f t="shared" si="11"/>
        <v>10.9688</v>
      </c>
      <c r="I39" s="1">
        <f>H39/2</f>
        <v>5.4843999999999999</v>
      </c>
      <c r="J39" s="1">
        <f t="shared" si="12"/>
        <v>21.9376</v>
      </c>
      <c r="K39" s="1">
        <f t="shared" ref="K39:K43" si="13">(1/(I39/1000)*1296000)*8/(2^30)</f>
        <v>1.7606214815865515</v>
      </c>
    </row>
    <row r="40" spans="1:11" x14ac:dyDescent="0.55000000000000004">
      <c r="A40" s="2" t="s">
        <v>39</v>
      </c>
      <c r="B40" s="3">
        <v>16.371500000000001</v>
      </c>
      <c r="C40" s="3">
        <v>16.7608</v>
      </c>
      <c r="D40" s="3">
        <v>16.8416</v>
      </c>
      <c r="E40" s="3"/>
      <c r="F40" s="3"/>
      <c r="G40" s="3"/>
      <c r="H40" s="1">
        <f t="shared" si="11"/>
        <v>16.657966666666667</v>
      </c>
      <c r="I40" s="1">
        <f>H40/3</f>
        <v>5.5526555555555559</v>
      </c>
      <c r="J40" s="1">
        <f t="shared" si="12"/>
        <v>22.210622222222224</v>
      </c>
      <c r="K40" s="1">
        <f t="shared" si="13"/>
        <v>1.7389791887869372</v>
      </c>
    </row>
    <row r="41" spans="1:11" x14ac:dyDescent="0.55000000000000004">
      <c r="A41" s="2" t="s">
        <v>40</v>
      </c>
      <c r="B41" s="3">
        <v>21.523099999999999</v>
      </c>
      <c r="C41" s="3">
        <v>21.8736</v>
      </c>
      <c r="D41" s="3">
        <v>21.5747</v>
      </c>
      <c r="E41" s="3">
        <v>21.236999999999998</v>
      </c>
      <c r="F41" s="3"/>
      <c r="G41" s="3"/>
      <c r="H41" s="1">
        <f t="shared" si="11"/>
        <v>21.552099999999996</v>
      </c>
      <c r="I41" s="1">
        <f>H41/4</f>
        <v>5.388024999999999</v>
      </c>
      <c r="J41" s="1">
        <f t="shared" si="12"/>
        <v>21.552099999999996</v>
      </c>
      <c r="K41" s="1">
        <f t="shared" si="13"/>
        <v>1.7921135209308203</v>
      </c>
    </row>
    <row r="42" spans="1:11" x14ac:dyDescent="0.55000000000000004">
      <c r="A42" s="2" t="s">
        <v>41</v>
      </c>
      <c r="B42" s="3">
        <v>26.517600000000002</v>
      </c>
      <c r="C42" s="3">
        <v>26.425799999999999</v>
      </c>
      <c r="D42" s="3">
        <v>26.184000000000001</v>
      </c>
      <c r="E42" s="3">
        <v>26.029299999999999</v>
      </c>
      <c r="F42" s="3">
        <v>26.012699999999999</v>
      </c>
      <c r="G42" s="3"/>
      <c r="H42" s="1">
        <f t="shared" si="11"/>
        <v>26.233879999999999</v>
      </c>
      <c r="I42" s="1">
        <f>H42/5</f>
        <v>5.2467759999999997</v>
      </c>
      <c r="J42" s="1">
        <f t="shared" si="12"/>
        <v>20.987103999999999</v>
      </c>
      <c r="K42" s="1">
        <f t="shared" si="13"/>
        <v>1.8403591946012716</v>
      </c>
    </row>
    <row r="43" spans="1:11" x14ac:dyDescent="0.55000000000000004">
      <c r="A43" s="2" t="s">
        <v>42</v>
      </c>
      <c r="B43" s="3">
        <v>27.8979</v>
      </c>
      <c r="C43" s="3">
        <v>27.766999999999999</v>
      </c>
      <c r="D43" s="3">
        <v>27.716200000000001</v>
      </c>
      <c r="E43" s="3">
        <v>27.719000000000001</v>
      </c>
      <c r="F43" s="3">
        <v>27.735600000000002</v>
      </c>
      <c r="G43" s="3">
        <v>27.7315</v>
      </c>
      <c r="H43" s="1">
        <f t="shared" si="11"/>
        <v>27.761200000000002</v>
      </c>
      <c r="I43" s="1">
        <f>H43/6</f>
        <v>4.6268666666666673</v>
      </c>
      <c r="J43" s="1">
        <f t="shared" si="12"/>
        <v>18.507466666666669</v>
      </c>
      <c r="K43" s="1">
        <f t="shared" si="13"/>
        <v>2.0869312105269109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9.7819000000000003</v>
      </c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>
        <v>15.9115</v>
      </c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>
        <v>20.572600000000001</v>
      </c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>
        <v>30.764399999999998</v>
      </c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>
        <v>5.9774000000000003</v>
      </c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>
        <v>10.995699999999999</v>
      </c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workbookViewId="0">
      <selection activeCell="I24" sqref="I24"/>
    </sheetView>
  </sheetViews>
  <sheetFormatPr defaultRowHeight="14.4" x14ac:dyDescent="0.55000000000000004"/>
  <cols>
    <col min="1" max="1" width="22.62890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6.4355174299999902</v>
      </c>
      <c r="C3" s="3"/>
      <c r="D3" s="3"/>
      <c r="E3" s="3"/>
      <c r="F3" s="3"/>
      <c r="G3" s="3"/>
      <c r="H3" s="1">
        <f t="shared" ref="H3:H8" si="0">AVERAGE(B3:G3)</f>
        <v>6.4355174299999902</v>
      </c>
      <c r="I3" s="1">
        <f>H3</f>
        <v>6.4355174299999902</v>
      </c>
      <c r="J3" s="1"/>
      <c r="K3" s="1">
        <f>(1/(I3/1000)*2304000)*8/(10^9)</f>
        <v>2.8641053653396797</v>
      </c>
    </row>
    <row r="4" spans="1:11" x14ac:dyDescent="0.55000000000000004">
      <c r="A4" s="2" t="s">
        <v>5</v>
      </c>
      <c r="B4" s="3">
        <v>8.4753833610000004</v>
      </c>
      <c r="C4" s="3">
        <v>8.5439258000000002</v>
      </c>
      <c r="D4" s="3"/>
      <c r="E4" s="3"/>
      <c r="F4" s="3"/>
      <c r="G4" s="3"/>
      <c r="H4" s="1">
        <f t="shared" si="0"/>
        <v>8.5096545805000012</v>
      </c>
      <c r="I4" s="1">
        <f>H4/2</f>
        <v>4.2548272902500006</v>
      </c>
      <c r="J4" s="1"/>
      <c r="K4" s="1">
        <f t="shared" ref="K4:K8" si="1">(1/(I4/1000)*2304000)*8/(10^9)</f>
        <v>4.3320207243751581</v>
      </c>
    </row>
    <row r="5" spans="1:11" x14ac:dyDescent="0.55000000000000004">
      <c r="A5" s="2" t="s">
        <v>6</v>
      </c>
      <c r="B5" s="3">
        <v>10.7126450989999</v>
      </c>
      <c r="C5" s="3">
        <v>10.711323720999999</v>
      </c>
      <c r="D5" s="3">
        <v>10.737883544000001</v>
      </c>
      <c r="E5" s="3"/>
      <c r="F5" s="3"/>
      <c r="G5" s="3"/>
      <c r="H5" s="1">
        <f t="shared" si="0"/>
        <v>10.720617454666632</v>
      </c>
      <c r="I5" s="1">
        <f>H5/3</f>
        <v>3.5735391515555439</v>
      </c>
      <c r="J5" s="1"/>
      <c r="K5" s="1">
        <f t="shared" si="1"/>
        <v>5.1579118678402178</v>
      </c>
    </row>
    <row r="6" spans="1:11" x14ac:dyDescent="0.55000000000000004">
      <c r="A6" s="2" t="s">
        <v>7</v>
      </c>
      <c r="B6" s="3">
        <v>11.810688784</v>
      </c>
      <c r="C6" s="3">
        <v>11.802389754999901</v>
      </c>
      <c r="D6" s="3">
        <v>11.810120309</v>
      </c>
      <c r="E6" s="3">
        <v>11.906610474000001</v>
      </c>
      <c r="F6" s="3"/>
      <c r="G6" s="3"/>
      <c r="H6" s="1">
        <f t="shared" si="0"/>
        <v>11.832452330499976</v>
      </c>
      <c r="I6" s="1">
        <f>H6/4</f>
        <v>2.958113082624994</v>
      </c>
      <c r="J6" s="1"/>
      <c r="K6" s="1">
        <f t="shared" si="1"/>
        <v>6.2309991150316888</v>
      </c>
    </row>
    <row r="7" spans="1:11" x14ac:dyDescent="0.55000000000000004">
      <c r="A7" s="2" t="s">
        <v>8</v>
      </c>
      <c r="B7" s="3">
        <v>15.111417051999901</v>
      </c>
      <c r="C7" s="3">
        <v>15.5749061369999</v>
      </c>
      <c r="D7" s="3">
        <v>15.485034582999999</v>
      </c>
      <c r="E7" s="3">
        <v>15.523433840999999</v>
      </c>
      <c r="F7" s="3">
        <v>15.523433840999999</v>
      </c>
      <c r="G7" s="3"/>
      <c r="H7" s="1">
        <f t="shared" si="0"/>
        <v>15.443645090799958</v>
      </c>
      <c r="I7" s="1">
        <f>H7/5</f>
        <v>3.0887290181599916</v>
      </c>
      <c r="J7" s="1"/>
      <c r="K7" s="1">
        <f t="shared" si="1"/>
        <v>5.9675031029365782</v>
      </c>
    </row>
    <row r="8" spans="1:11" x14ac:dyDescent="0.55000000000000004">
      <c r="A8" s="2" t="s">
        <v>9</v>
      </c>
      <c r="B8" s="3">
        <v>20.653408930999898</v>
      </c>
      <c r="C8" s="3">
        <v>20.503747135999902</v>
      </c>
      <c r="D8" s="3">
        <v>20.704638542999898</v>
      </c>
      <c r="E8" s="3">
        <v>20.568125278</v>
      </c>
      <c r="F8" s="3">
        <v>20.611498146999999</v>
      </c>
      <c r="G8" s="3">
        <v>20.125245199999998</v>
      </c>
      <c r="H8" s="1">
        <f t="shared" si="0"/>
        <v>20.527777205833285</v>
      </c>
      <c r="I8" s="1">
        <f>H8/6</f>
        <v>3.4212962009722143</v>
      </c>
      <c r="J8" s="1"/>
      <c r="K8" s="1">
        <f t="shared" si="1"/>
        <v>5.3874318145158728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9.7413506859999899</v>
      </c>
      <c r="C10" s="3"/>
      <c r="D10" s="3"/>
      <c r="E10" s="3"/>
      <c r="F10" s="3"/>
      <c r="G10" s="3"/>
      <c r="H10" s="1">
        <f t="shared" ref="H10:H15" si="2">AVERAGE(B10:G10)</f>
        <v>9.7413506859999899</v>
      </c>
      <c r="I10" s="1">
        <f>H10</f>
        <v>9.7413506859999899</v>
      </c>
      <c r="J10" s="1"/>
      <c r="K10" s="1">
        <f t="shared" ref="K10:K15" si="3">(1/(I10/1000)*2304000)*8/(10^9)</f>
        <v>1.8921400731923119</v>
      </c>
    </row>
    <row r="11" spans="1:11" x14ac:dyDescent="0.55000000000000004">
      <c r="A11" s="2" t="s">
        <v>13</v>
      </c>
      <c r="B11" s="3">
        <v>15.940527530000001</v>
      </c>
      <c r="C11" s="3">
        <v>15.873557925</v>
      </c>
      <c r="D11" s="3"/>
      <c r="E11" s="3"/>
      <c r="F11" s="3"/>
      <c r="G11" s="3"/>
      <c r="H11" s="1">
        <f t="shared" si="2"/>
        <v>15.9070427275</v>
      </c>
      <c r="I11" s="1">
        <f>H11/2</f>
        <v>7.9535213637500002</v>
      </c>
      <c r="J11" s="1"/>
      <c r="K11" s="1">
        <f t="shared" si="3"/>
        <v>2.3174640711984598</v>
      </c>
    </row>
    <row r="12" spans="1:11" x14ac:dyDescent="0.55000000000000004">
      <c r="A12" s="2" t="s">
        <v>14</v>
      </c>
      <c r="B12" s="3">
        <v>21.7531119309999</v>
      </c>
      <c r="C12" s="3">
        <v>23.463161194999898</v>
      </c>
      <c r="D12" s="3">
        <v>21.807533122999899</v>
      </c>
      <c r="E12" s="3"/>
      <c r="F12" s="3"/>
      <c r="G12" s="3"/>
      <c r="H12" s="1">
        <f t="shared" si="2"/>
        <v>22.341268749666568</v>
      </c>
      <c r="I12" s="1">
        <f>H12/3</f>
        <v>7.4470895832221897</v>
      </c>
      <c r="J12" s="1"/>
      <c r="K12" s="1">
        <f t="shared" si="3"/>
        <v>2.4750608669360048</v>
      </c>
    </row>
    <row r="13" spans="1:11" x14ac:dyDescent="0.55000000000000004">
      <c r="A13" s="2" t="s">
        <v>15</v>
      </c>
      <c r="B13" s="3">
        <v>29.405459353000001</v>
      </c>
      <c r="C13" s="3">
        <v>30.7725477329999</v>
      </c>
      <c r="D13" s="3">
        <v>29.293240904000001</v>
      </c>
      <c r="E13" s="3">
        <v>31.1589609779999</v>
      </c>
      <c r="F13" s="3"/>
      <c r="G13" s="3"/>
      <c r="H13" s="1">
        <f t="shared" si="2"/>
        <v>30.157552241999952</v>
      </c>
      <c r="I13" s="1">
        <f>H13/4</f>
        <v>7.5393880604999879</v>
      </c>
      <c r="J13" s="1"/>
      <c r="K13" s="1">
        <f t="shared" si="3"/>
        <v>2.4447607487626324</v>
      </c>
    </row>
    <row r="14" spans="1:11" x14ac:dyDescent="0.55000000000000004">
      <c r="A14" s="2" t="s">
        <v>16</v>
      </c>
      <c r="B14" s="3">
        <v>35.178149474000001</v>
      </c>
      <c r="C14" s="3">
        <v>36.926902081999899</v>
      </c>
      <c r="D14" s="3">
        <v>36.819639242000001</v>
      </c>
      <c r="E14" s="3">
        <v>36.862340805000002</v>
      </c>
      <c r="F14" s="3">
        <v>37.369035961000002</v>
      </c>
      <c r="G14" s="3"/>
      <c r="H14" s="1">
        <f t="shared" si="2"/>
        <v>36.631213512799981</v>
      </c>
      <c r="I14" s="1">
        <f>H14/5</f>
        <v>7.3262427025599965</v>
      </c>
      <c r="J14" s="1"/>
      <c r="K14" s="1">
        <f t="shared" si="3"/>
        <v>2.5158871673142005</v>
      </c>
    </row>
    <row r="15" spans="1:11" x14ac:dyDescent="0.55000000000000004">
      <c r="A15" s="2" t="s">
        <v>17</v>
      </c>
      <c r="B15" s="3">
        <v>39.442672854999998</v>
      </c>
      <c r="C15" s="3">
        <v>39.530564369999901</v>
      </c>
      <c r="D15" s="3">
        <v>39.475400811</v>
      </c>
      <c r="E15" s="3">
        <v>38.660515775</v>
      </c>
      <c r="F15" s="3">
        <v>37.050171290000002</v>
      </c>
      <c r="G15" s="3">
        <v>38.821646025999897</v>
      </c>
      <c r="H15" s="1">
        <f t="shared" si="2"/>
        <v>38.83016185449997</v>
      </c>
      <c r="I15" s="1">
        <f>H15/6</f>
        <v>6.4716936424166613</v>
      </c>
      <c r="J15" s="1"/>
      <c r="K15" s="1">
        <f t="shared" si="3"/>
        <v>2.8480952619872655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13.6096</v>
      </c>
      <c r="C17" s="3"/>
      <c r="D17" s="3"/>
      <c r="E17" s="3"/>
      <c r="F17" s="3"/>
      <c r="G17" s="3"/>
      <c r="H17" s="1">
        <f t="shared" ref="H17:H22" si="4">AVERAGE(B17:G17)</f>
        <v>13.6096</v>
      </c>
      <c r="I17" s="1">
        <f>H17</f>
        <v>13.6096</v>
      </c>
      <c r="J17" s="1"/>
      <c r="K17" s="1">
        <f t="shared" ref="K17:K22" si="5">(1/(I17/1000)*5184000)*8/(2^30)</f>
        <v>2.8379827338388433</v>
      </c>
    </row>
    <row r="18" spans="1:11" x14ac:dyDescent="0.55000000000000004">
      <c r="A18" s="2" t="s">
        <v>20</v>
      </c>
      <c r="B18" s="3">
        <v>18.01152317</v>
      </c>
      <c r="C18" s="3">
        <v>17.775109681</v>
      </c>
      <c r="D18" s="3"/>
      <c r="E18" s="3"/>
      <c r="F18" s="3"/>
      <c r="G18" s="3"/>
      <c r="H18" s="1">
        <f t="shared" si="4"/>
        <v>17.8933164255</v>
      </c>
      <c r="I18" s="1">
        <f>H18/2</f>
        <v>8.9466582127500001</v>
      </c>
      <c r="J18" s="1"/>
      <c r="K18" s="1">
        <f t="shared" si="5"/>
        <v>4.3171214207568394</v>
      </c>
    </row>
    <row r="19" spans="1:11" x14ac:dyDescent="0.55000000000000004">
      <c r="A19" s="2" t="s">
        <v>21</v>
      </c>
      <c r="B19" s="3">
        <v>23.477894877999901</v>
      </c>
      <c r="C19" s="3">
        <v>23.465602232999998</v>
      </c>
      <c r="D19" s="3">
        <v>23.407547721999901</v>
      </c>
      <c r="E19" s="3"/>
      <c r="F19" s="3"/>
      <c r="G19" s="3"/>
      <c r="H19" s="1">
        <f t="shared" si="4"/>
        <v>23.450348277666603</v>
      </c>
      <c r="I19" s="1">
        <f>H19/3</f>
        <v>7.8167827592222006</v>
      </c>
      <c r="J19" s="1"/>
      <c r="K19" s="1">
        <f t="shared" si="5"/>
        <v>4.9411389575698461</v>
      </c>
    </row>
    <row r="20" spans="1:11" x14ac:dyDescent="0.55000000000000004">
      <c r="A20" s="2" t="s">
        <v>22</v>
      </c>
      <c r="B20" s="3">
        <v>30.374173847000002</v>
      </c>
      <c r="C20" s="3">
        <v>30.4318541019999</v>
      </c>
      <c r="D20" s="3">
        <v>30.465890906999999</v>
      </c>
      <c r="E20" s="3">
        <v>30.068713799999902</v>
      </c>
      <c r="F20" s="3"/>
      <c r="G20" s="3"/>
      <c r="H20" s="1">
        <f t="shared" si="4"/>
        <v>30.335158163999949</v>
      </c>
      <c r="I20" s="1">
        <f>H20/4</f>
        <v>7.5837895409999874</v>
      </c>
      <c r="J20" s="1"/>
      <c r="K20" s="1">
        <f t="shared" si="5"/>
        <v>5.0929432582012613</v>
      </c>
    </row>
    <row r="21" spans="1:11" x14ac:dyDescent="0.55000000000000004">
      <c r="A21" s="2" t="s">
        <v>23</v>
      </c>
      <c r="B21" s="3">
        <v>36.951513540000001</v>
      </c>
      <c r="C21" s="3">
        <v>35.921288396999998</v>
      </c>
      <c r="D21" s="3">
        <v>36.071894725999897</v>
      </c>
      <c r="E21" s="3">
        <v>36.214481032000002</v>
      </c>
      <c r="F21" s="3">
        <v>35.207240517999999</v>
      </c>
      <c r="G21" s="3"/>
      <c r="H21" s="1">
        <f t="shared" si="4"/>
        <v>36.073283642599975</v>
      </c>
      <c r="I21" s="1">
        <f>H21/5</f>
        <v>7.2146567285199952</v>
      </c>
      <c r="J21" s="1"/>
      <c r="K21" s="1">
        <f t="shared" si="5"/>
        <v>5.3535201005157678</v>
      </c>
    </row>
    <row r="22" spans="1:11" x14ac:dyDescent="0.55000000000000004">
      <c r="A22" s="2" t="s">
        <v>24</v>
      </c>
      <c r="B22" s="3">
        <v>41.032684298</v>
      </c>
      <c r="C22" s="4">
        <v>40.987099909999898</v>
      </c>
      <c r="D22" s="3">
        <v>41.107643983000003</v>
      </c>
      <c r="E22" s="3">
        <v>40.024789552000001</v>
      </c>
      <c r="F22" s="3">
        <v>40.170940401999999</v>
      </c>
      <c r="G22" s="3">
        <v>40.502802136999897</v>
      </c>
      <c r="H22" s="1">
        <f t="shared" si="4"/>
        <v>40.637660046999962</v>
      </c>
      <c r="I22" s="1">
        <f>H22/6</f>
        <v>6.77294334116666</v>
      </c>
      <c r="J22" s="1"/>
      <c r="K22" s="1">
        <f t="shared" si="5"/>
        <v>5.7026624716751364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20.619086381999999</v>
      </c>
      <c r="C24" s="3"/>
      <c r="D24" s="3"/>
      <c r="E24" s="3"/>
      <c r="F24" s="3"/>
      <c r="G24" s="3"/>
      <c r="H24" s="1">
        <f t="shared" ref="H24:H29" si="6">AVERAGE(B24:G24)</f>
        <v>20.619086381999999</v>
      </c>
      <c r="I24" s="1">
        <f>H24</f>
        <v>20.619086381999999</v>
      </c>
      <c r="J24" s="1"/>
      <c r="K24" s="1">
        <f t="shared" ref="K24:K29" si="7">(1/(I24/1000)*5184000)*8/(2^30)</f>
        <v>1.8732066542080568</v>
      </c>
    </row>
    <row r="25" spans="1:11" x14ac:dyDescent="0.55000000000000004">
      <c r="A25" s="2" t="s">
        <v>26</v>
      </c>
      <c r="B25" s="3">
        <v>33.657965613000002</v>
      </c>
      <c r="C25" s="3">
        <v>34.258237940999898</v>
      </c>
      <c r="D25" s="3"/>
      <c r="E25" s="3"/>
      <c r="F25" s="3"/>
      <c r="G25" s="3"/>
      <c r="H25" s="1">
        <f t="shared" si="6"/>
        <v>33.958101776999953</v>
      </c>
      <c r="I25" s="1">
        <f>H25/2</f>
        <v>16.979050888499977</v>
      </c>
      <c r="J25" s="1"/>
      <c r="K25" s="1">
        <f t="shared" si="7"/>
        <v>2.2747920403850892</v>
      </c>
    </row>
    <row r="26" spans="1:11" x14ac:dyDescent="0.55000000000000004">
      <c r="A26" s="2" t="s">
        <v>27</v>
      </c>
      <c r="B26" s="3">
        <v>52.672476727000003</v>
      </c>
      <c r="C26" s="3">
        <v>53.287831189999899</v>
      </c>
      <c r="D26" s="3">
        <v>50.875536110999903</v>
      </c>
      <c r="E26" s="3"/>
      <c r="F26" s="3"/>
      <c r="G26" s="3"/>
      <c r="H26" s="1">
        <f t="shared" si="6"/>
        <v>52.27861467599994</v>
      </c>
      <c r="I26" s="1">
        <f>H26/3</f>
        <v>17.42620489199998</v>
      </c>
      <c r="J26" s="1"/>
      <c r="K26" s="1">
        <f t="shared" si="7"/>
        <v>2.2164211917526884</v>
      </c>
    </row>
    <row r="27" spans="1:11" x14ac:dyDescent="0.55000000000000004">
      <c r="A27" s="2" t="s">
        <v>28</v>
      </c>
      <c r="B27" s="3">
        <v>77.264216773000001</v>
      </c>
      <c r="C27" s="3">
        <v>75.121894268999995</v>
      </c>
      <c r="D27" s="3">
        <v>75.409419001999893</v>
      </c>
      <c r="E27" s="3">
        <v>74.451237703999993</v>
      </c>
      <c r="F27" s="3"/>
      <c r="G27" s="3"/>
      <c r="H27" s="1">
        <f t="shared" si="6"/>
        <v>75.561691936999964</v>
      </c>
      <c r="I27" s="1">
        <f>H27/4</f>
        <v>18.890422984249991</v>
      </c>
      <c r="J27" s="1"/>
      <c r="K27" s="1">
        <f t="shared" si="7"/>
        <v>2.0446238735181299</v>
      </c>
    </row>
    <row r="28" spans="1:11" x14ac:dyDescent="0.55000000000000004">
      <c r="A28" s="2" t="s">
        <v>29</v>
      </c>
      <c r="B28" s="3">
        <v>83.859900401999994</v>
      </c>
      <c r="C28" s="3">
        <v>78.507518043000005</v>
      </c>
      <c r="D28" s="3">
        <v>81.804919202999898</v>
      </c>
      <c r="E28" s="3">
        <v>84.196554985000006</v>
      </c>
      <c r="F28" s="3">
        <v>84.378730543999893</v>
      </c>
      <c r="G28" s="3"/>
      <c r="H28" s="1">
        <f t="shared" si="6"/>
        <v>82.549524635399948</v>
      </c>
      <c r="I28" s="1">
        <f>H28/5</f>
        <v>16.50990492707999</v>
      </c>
      <c r="J28" s="1"/>
      <c r="K28" s="1">
        <f t="shared" si="7"/>
        <v>2.3394326003114232</v>
      </c>
    </row>
    <row r="29" spans="1:11" x14ac:dyDescent="0.55000000000000004">
      <c r="A29" s="2" t="s">
        <v>30</v>
      </c>
      <c r="B29" s="3">
        <v>96.362956549000003</v>
      </c>
      <c r="C29" s="3">
        <v>94.598296332000004</v>
      </c>
      <c r="D29" s="3">
        <v>96.560849220999899</v>
      </c>
      <c r="E29" s="3">
        <v>96.200041087000002</v>
      </c>
      <c r="F29" s="3">
        <v>95.890110931999999</v>
      </c>
      <c r="G29" s="3">
        <v>96.618687530000102</v>
      </c>
      <c r="H29" s="1">
        <f t="shared" si="6"/>
        <v>96.038490275166666</v>
      </c>
      <c r="I29" s="1">
        <f>H29/6</f>
        <v>16.006415045861111</v>
      </c>
      <c r="J29" s="1"/>
      <c r="K29" s="1">
        <f t="shared" si="7"/>
        <v>2.4130206360255761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4.0021778959999903</v>
      </c>
      <c r="C31" s="3"/>
      <c r="D31" s="3"/>
      <c r="E31" s="3"/>
      <c r="F31" s="3"/>
      <c r="G31" s="3"/>
      <c r="H31" s="1">
        <f t="shared" ref="H31:H36" si="8">AVERAGE(B31:G31)</f>
        <v>4.0021778959999903</v>
      </c>
      <c r="I31" s="1">
        <f>H31</f>
        <v>4.0021778959999903</v>
      </c>
      <c r="J31" s="1">
        <f t="shared" ref="J31:J36" si="9">I31*4</f>
        <v>16.008711583999961</v>
      </c>
      <c r="K31" s="1">
        <f>(1/(I31/1000)*1296000)*8/(2^30)</f>
        <v>2.4126744748812894</v>
      </c>
    </row>
    <row r="32" spans="1:11" x14ac:dyDescent="0.55000000000000004">
      <c r="A32" s="2" t="s">
        <v>32</v>
      </c>
      <c r="B32" s="3">
        <v>5.1872258499999901</v>
      </c>
      <c r="C32" s="3">
        <v>5.1098424360000001</v>
      </c>
      <c r="D32" s="3"/>
      <c r="E32" s="3"/>
      <c r="F32" s="3"/>
      <c r="G32" s="3"/>
      <c r="H32" s="1">
        <f t="shared" si="8"/>
        <v>5.1485341429999956</v>
      </c>
      <c r="I32" s="1">
        <f>H32/2</f>
        <v>2.5742670714999978</v>
      </c>
      <c r="J32" s="1">
        <f t="shared" si="9"/>
        <v>10.297068285999991</v>
      </c>
      <c r="K32" s="1">
        <f t="shared" ref="K32:K36" si="10">(1/(I32/1000)*1296000)*8/(2^30)</f>
        <v>3.7509520906029623</v>
      </c>
    </row>
    <row r="33" spans="1:11" x14ac:dyDescent="0.55000000000000004">
      <c r="A33" s="2" t="s">
        <v>33</v>
      </c>
      <c r="B33" s="3">
        <v>6.3180106370000004</v>
      </c>
      <c r="C33" s="3">
        <v>6.3091381419999903</v>
      </c>
      <c r="D33" s="3">
        <v>6.3156800679999998</v>
      </c>
      <c r="E33" s="3"/>
      <c r="F33" s="3"/>
      <c r="G33" s="3"/>
      <c r="H33" s="1">
        <f t="shared" si="8"/>
        <v>6.3142762823333305</v>
      </c>
      <c r="I33" s="1">
        <f>H33/3</f>
        <v>2.1047587607777767</v>
      </c>
      <c r="J33" s="1">
        <f t="shared" si="9"/>
        <v>8.4190350431111067</v>
      </c>
      <c r="K33" s="1">
        <f t="shared" si="10"/>
        <v>4.5876765706132963</v>
      </c>
    </row>
    <row r="34" spans="1:11" x14ac:dyDescent="0.55000000000000004">
      <c r="A34" s="2" t="s">
        <v>34</v>
      </c>
      <c r="B34" s="3">
        <v>8.3638842619999902</v>
      </c>
      <c r="C34" s="3">
        <v>8.3077115579999994</v>
      </c>
      <c r="D34" s="3">
        <v>8.3474475179999992</v>
      </c>
      <c r="E34" s="3">
        <v>8.3484167859999996</v>
      </c>
      <c r="F34" s="3"/>
      <c r="G34" s="3"/>
      <c r="H34" s="1">
        <f t="shared" si="8"/>
        <v>8.3418650309999975</v>
      </c>
      <c r="I34" s="1">
        <f>H34/4</f>
        <v>2.0854662577499994</v>
      </c>
      <c r="J34" s="1">
        <f t="shared" si="9"/>
        <v>8.3418650309999975</v>
      </c>
      <c r="K34" s="1">
        <f t="shared" si="10"/>
        <v>4.6301168468825029</v>
      </c>
    </row>
    <row r="35" spans="1:11" x14ac:dyDescent="0.55000000000000004">
      <c r="A35" s="2" t="s">
        <v>35</v>
      </c>
      <c r="B35" s="3">
        <v>9.3444831070000003</v>
      </c>
      <c r="C35" s="3">
        <v>9.4245763809999996</v>
      </c>
      <c r="D35" s="3">
        <v>9.3908296580000101</v>
      </c>
      <c r="E35" s="3">
        <v>9.2174721519999903</v>
      </c>
      <c r="F35" s="3">
        <v>9.4143369319999994</v>
      </c>
      <c r="G35" s="3"/>
      <c r="H35" s="1">
        <f t="shared" si="8"/>
        <v>9.358339646000001</v>
      </c>
      <c r="I35" s="1">
        <f>H35/5</f>
        <v>1.8716679292000002</v>
      </c>
      <c r="J35" s="1">
        <f t="shared" si="9"/>
        <v>7.486671716800001</v>
      </c>
      <c r="K35" s="1">
        <f t="shared" si="10"/>
        <v>5.15900940704823</v>
      </c>
    </row>
    <row r="36" spans="1:11" x14ac:dyDescent="0.55000000000000004">
      <c r="A36" s="2" t="s">
        <v>36</v>
      </c>
      <c r="B36" s="3">
        <v>12.5218155939999</v>
      </c>
      <c r="C36" s="3">
        <v>12.314249557999901</v>
      </c>
      <c r="D36" s="3">
        <v>12.45354725</v>
      </c>
      <c r="E36" s="3">
        <v>12.3260386979999</v>
      </c>
      <c r="F36" s="3">
        <v>12.495747969</v>
      </c>
      <c r="G36" s="3">
        <v>12.483872952</v>
      </c>
      <c r="H36" s="1">
        <f t="shared" si="8"/>
        <v>12.432545336833284</v>
      </c>
      <c r="I36" s="1">
        <f>H36/6</f>
        <v>2.0720908894722139</v>
      </c>
      <c r="J36" s="1">
        <f t="shared" si="9"/>
        <v>8.2883635578888555</v>
      </c>
      <c r="K36" s="1">
        <f t="shared" si="10"/>
        <v>4.6600042993638988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5.4138008050000002</v>
      </c>
      <c r="C38" s="3"/>
      <c r="D38" s="3"/>
      <c r="E38" s="3"/>
      <c r="F38" s="3"/>
      <c r="G38" s="3"/>
      <c r="H38" s="1">
        <f t="shared" ref="H38:H43" si="11">AVERAGE(B38:G38)</f>
        <v>5.4138008050000002</v>
      </c>
      <c r="I38" s="1">
        <f>H38</f>
        <v>5.4138008050000002</v>
      </c>
      <c r="J38" s="1">
        <f t="shared" ref="J38:J43" si="12">I38*4</f>
        <v>21.655203220000001</v>
      </c>
      <c r="K38" s="1">
        <f>(1/(I38/1000)*1296000)*8/(2^30)</f>
        <v>1.7835810369482701</v>
      </c>
    </row>
    <row r="39" spans="1:11" x14ac:dyDescent="0.55000000000000004">
      <c r="A39" s="2" t="s">
        <v>38</v>
      </c>
      <c r="B39" s="3">
        <v>8.7567164939999902</v>
      </c>
      <c r="C39" s="3">
        <v>8.4654536179999909</v>
      </c>
      <c r="D39" s="3"/>
      <c r="E39" s="3"/>
      <c r="F39" s="3"/>
      <c r="G39" s="3"/>
      <c r="H39" s="1">
        <f t="shared" si="11"/>
        <v>8.6110850559999896</v>
      </c>
      <c r="I39" s="1">
        <f>H39/2</f>
        <v>4.3055425279999948</v>
      </c>
      <c r="J39" s="1">
        <f t="shared" si="12"/>
        <v>17.222170111999979</v>
      </c>
      <c r="K39" s="1">
        <f t="shared" ref="K39:K43" si="13">(1/(I39/1000)*1296000)*8/(2^30)</f>
        <v>2.2426796137346834</v>
      </c>
    </row>
    <row r="40" spans="1:11" x14ac:dyDescent="0.55000000000000004">
      <c r="A40" s="2" t="s">
        <v>39</v>
      </c>
      <c r="B40" s="3">
        <v>11.319913321</v>
      </c>
      <c r="C40" s="3">
        <v>11.513083725</v>
      </c>
      <c r="D40" s="3">
        <v>11.457545192</v>
      </c>
      <c r="E40" s="3"/>
      <c r="F40" s="3"/>
      <c r="G40" s="3"/>
      <c r="H40" s="1">
        <f t="shared" si="11"/>
        <v>11.430180746</v>
      </c>
      <c r="I40" s="1">
        <f>H40/3</f>
        <v>3.8100602486666664</v>
      </c>
      <c r="J40" s="1">
        <f t="shared" si="12"/>
        <v>15.240240994666665</v>
      </c>
      <c r="K40" s="1">
        <f t="shared" si="13"/>
        <v>2.5343306466065436</v>
      </c>
    </row>
    <row r="41" spans="1:11" x14ac:dyDescent="0.55000000000000004">
      <c r="A41" s="2" t="s">
        <v>40</v>
      </c>
      <c r="B41" s="3">
        <v>16.736500446000001</v>
      </c>
      <c r="C41" s="3">
        <v>16.580225382999998</v>
      </c>
      <c r="D41" s="3">
        <v>16.787165307999899</v>
      </c>
      <c r="E41" s="3">
        <v>16.883893573999998</v>
      </c>
      <c r="F41" s="3"/>
      <c r="G41" s="3"/>
      <c r="H41" s="1">
        <f t="shared" si="11"/>
        <v>16.746946177749976</v>
      </c>
      <c r="I41" s="1">
        <f>H41/4</f>
        <v>4.186736544437494</v>
      </c>
      <c r="J41" s="1">
        <f t="shared" si="12"/>
        <v>16.746946177749976</v>
      </c>
      <c r="K41" s="1">
        <f t="shared" si="13"/>
        <v>2.3063195763875322</v>
      </c>
    </row>
    <row r="42" spans="1:11" x14ac:dyDescent="0.55000000000000004">
      <c r="A42" s="2" t="s">
        <v>41</v>
      </c>
      <c r="B42" s="3">
        <v>18.354815019999901</v>
      </c>
      <c r="C42" s="3">
        <v>18.096856410999901</v>
      </c>
      <c r="D42" s="3">
        <v>18.798834122999999</v>
      </c>
      <c r="E42" s="3">
        <v>18.834571576999998</v>
      </c>
      <c r="F42" s="3">
        <v>18.8351604889999</v>
      </c>
      <c r="G42" s="3"/>
      <c r="H42" s="1">
        <f t="shared" si="11"/>
        <v>18.584047523999939</v>
      </c>
      <c r="I42" s="1">
        <f>H42/5</f>
        <v>3.7168095047999876</v>
      </c>
      <c r="J42" s="1">
        <f t="shared" si="12"/>
        <v>14.86723801919995</v>
      </c>
      <c r="K42" s="1">
        <f t="shared" si="13"/>
        <v>2.5979142705977596</v>
      </c>
    </row>
    <row r="43" spans="1:11" x14ac:dyDescent="0.55000000000000004">
      <c r="A43" s="2" t="s">
        <v>42</v>
      </c>
      <c r="B43" s="3">
        <v>22.889041813999899</v>
      </c>
      <c r="C43" s="3">
        <v>22.905890826</v>
      </c>
      <c r="D43" s="3">
        <v>22.542544718999999</v>
      </c>
      <c r="E43" s="3">
        <v>22.771661156999901</v>
      </c>
      <c r="F43" s="3">
        <v>22.524994095999901</v>
      </c>
      <c r="G43" s="3">
        <v>22.124332628000001</v>
      </c>
      <c r="H43" s="1">
        <f t="shared" si="11"/>
        <v>22.626410873333285</v>
      </c>
      <c r="I43" s="1">
        <f>H43/6</f>
        <v>3.7710684788888806</v>
      </c>
      <c r="J43" s="1">
        <f t="shared" si="12"/>
        <v>15.084273915555523</v>
      </c>
      <c r="K43" s="1">
        <f t="shared" si="13"/>
        <v>2.5605349008295764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7.5415075389999897</v>
      </c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>
        <v>13.693819424999999</v>
      </c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>
        <v>17.289899999999999</v>
      </c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>
        <v>25.701499999999999</v>
      </c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>
        <v>4.71933975199999</v>
      </c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>
        <v>9.6061417710000008</v>
      </c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abSelected="1" topLeftCell="J1" workbookViewId="0">
      <selection activeCell="T27" sqref="T27"/>
    </sheetView>
  </sheetViews>
  <sheetFormatPr defaultRowHeight="14.4" x14ac:dyDescent="0.55000000000000004"/>
  <cols>
    <col min="1" max="1" width="14.62890625" customWidth="1"/>
    <col min="2" max="2" width="13.5234375" style="1" customWidth="1"/>
    <col min="3" max="3" width="17.26171875" style="1" customWidth="1"/>
    <col min="4" max="4" width="14.5234375" style="1" customWidth="1"/>
    <col min="5" max="5" width="17.5234375" style="1" customWidth="1"/>
    <col min="6" max="6" width="13.7890625" style="1" customWidth="1"/>
    <col min="7" max="7" width="14.3671875" style="1" customWidth="1"/>
    <col min="8" max="8" width="20.3671875" style="1" customWidth="1"/>
    <col min="9" max="9" width="12.89453125" style="1" customWidth="1"/>
    <col min="10" max="10" width="12" style="1" customWidth="1"/>
    <col min="11" max="11" width="17.26171875" style="1" customWidth="1"/>
    <col min="12" max="12" width="12.89453125" style="1" customWidth="1"/>
    <col min="13" max="13" width="17.3671875" style="1" customWidth="1"/>
    <col min="14" max="14" width="11.89453125" style="1" customWidth="1"/>
  </cols>
  <sheetData>
    <row r="1" spans="1:14" s="5" customFormat="1" x14ac:dyDescent="0.55000000000000004"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58</v>
      </c>
      <c r="J1" s="6" t="s">
        <v>61</v>
      </c>
      <c r="K1" s="6" t="s">
        <v>47</v>
      </c>
      <c r="L1" s="6" t="s">
        <v>63</v>
      </c>
      <c r="M1" s="6" t="s">
        <v>48</v>
      </c>
      <c r="N1" s="6" t="s">
        <v>62</v>
      </c>
    </row>
    <row r="2" spans="1:14" x14ac:dyDescent="0.55000000000000004">
      <c r="A2">
        <v>1</v>
      </c>
      <c r="B2" s="1">
        <v>55.777200000000001</v>
      </c>
      <c r="C2" s="1">
        <v>45.295689000000003</v>
      </c>
      <c r="D2" s="1">
        <v>80.551062000000002</v>
      </c>
      <c r="E2" s="1">
        <v>68.935051000000001</v>
      </c>
      <c r="F2" s="1">
        <v>40</v>
      </c>
      <c r="G2" s="1">
        <v>35.361075</v>
      </c>
      <c r="H2" s="1">
        <v>23.839656999999999</v>
      </c>
      <c r="I2" s="1">
        <v>10</v>
      </c>
      <c r="J2" s="1">
        <v>39.757657999999999</v>
      </c>
      <c r="K2" s="1">
        <v>29.648996</v>
      </c>
      <c r="L2" s="1">
        <v>51.091363000000001</v>
      </c>
      <c r="M2" s="1">
        <v>50.486305000000002</v>
      </c>
      <c r="N2" s="1">
        <f>1001000/60000</f>
        <v>16.683333333333334</v>
      </c>
    </row>
    <row r="3" spans="1:14" x14ac:dyDescent="0.55000000000000004">
      <c r="A3">
        <v>2</v>
      </c>
      <c r="B3" s="1">
        <v>27.229355999999999</v>
      </c>
      <c r="C3" s="1">
        <v>29.189540999999998</v>
      </c>
      <c r="D3" s="1">
        <v>36.529181999999999</v>
      </c>
      <c r="E3" s="1">
        <v>43.524757999999999</v>
      </c>
      <c r="F3" s="1">
        <v>40</v>
      </c>
      <c r="G3" s="1">
        <v>13.848202000000001</v>
      </c>
      <c r="H3" s="1">
        <v>12.310394000000001</v>
      </c>
      <c r="I3" s="1">
        <v>10</v>
      </c>
      <c r="J3" s="1">
        <v>16.762930000000001</v>
      </c>
      <c r="K3" s="1">
        <v>17.501560000000001</v>
      </c>
      <c r="L3" s="1">
        <v>19.289131000000001</v>
      </c>
      <c r="M3" s="1">
        <v>25.508797000000001</v>
      </c>
      <c r="N3" s="1">
        <f t="shared" ref="N3:N41" si="0">1001000/60000</f>
        <v>16.683333333333334</v>
      </c>
    </row>
    <row r="4" spans="1:14" x14ac:dyDescent="0.55000000000000004">
      <c r="A4">
        <v>3</v>
      </c>
      <c r="B4" s="1">
        <v>22.155577999999998</v>
      </c>
      <c r="C4" s="1">
        <v>22.688293999999999</v>
      </c>
      <c r="D4" s="1">
        <v>29.772309</v>
      </c>
      <c r="E4" s="1">
        <v>36.635005</v>
      </c>
      <c r="F4" s="1">
        <v>40</v>
      </c>
      <c r="G4" s="1">
        <v>6.157254</v>
      </c>
      <c r="H4" s="1">
        <v>6.5757310000000002</v>
      </c>
      <c r="I4" s="1">
        <v>10</v>
      </c>
      <c r="J4" s="1">
        <v>12.656936999999999</v>
      </c>
      <c r="K4" s="1">
        <v>9.8057850000000002</v>
      </c>
      <c r="L4" s="1">
        <v>14.841964000000001</v>
      </c>
      <c r="M4" s="1">
        <v>19.127365000000001</v>
      </c>
      <c r="N4" s="1">
        <f t="shared" si="0"/>
        <v>16.683333333333334</v>
      </c>
    </row>
    <row r="5" spans="1:14" x14ac:dyDescent="0.55000000000000004">
      <c r="A5">
        <v>4</v>
      </c>
      <c r="B5" s="1">
        <v>22.991731999999999</v>
      </c>
      <c r="C5" s="1">
        <v>25.020571</v>
      </c>
      <c r="D5" s="1">
        <v>27.926575</v>
      </c>
      <c r="E5" s="1">
        <v>32.101720999999998</v>
      </c>
      <c r="F5" s="1">
        <v>40</v>
      </c>
      <c r="G5" s="1">
        <v>9.2565100000000005</v>
      </c>
      <c r="H5" s="1">
        <v>8.5204439999999995</v>
      </c>
      <c r="I5" s="1">
        <v>10</v>
      </c>
      <c r="J5" s="1">
        <v>11.048733</v>
      </c>
      <c r="K5" s="1">
        <v>10.212344999999999</v>
      </c>
      <c r="L5" s="1">
        <v>12.762974</v>
      </c>
      <c r="M5" s="1">
        <v>19.400468</v>
      </c>
      <c r="N5" s="1">
        <f t="shared" si="0"/>
        <v>16.683333333333334</v>
      </c>
    </row>
    <row r="6" spans="1:14" x14ac:dyDescent="0.55000000000000004">
      <c r="A6">
        <v>5</v>
      </c>
      <c r="B6" s="1">
        <v>23.810151999999999</v>
      </c>
      <c r="C6" s="1">
        <v>22.824752</v>
      </c>
      <c r="D6" s="1">
        <v>28.315396</v>
      </c>
      <c r="E6" s="1">
        <v>34.751742999999998</v>
      </c>
      <c r="F6" s="1">
        <v>40</v>
      </c>
      <c r="G6" s="1">
        <v>5.8979290000000004</v>
      </c>
      <c r="H6" s="1">
        <v>7.3330859999999998</v>
      </c>
      <c r="I6" s="1">
        <v>10</v>
      </c>
      <c r="J6" s="1">
        <v>11.576656</v>
      </c>
      <c r="K6" s="1">
        <v>14.102043</v>
      </c>
      <c r="L6" s="1">
        <v>13.298772</v>
      </c>
      <c r="M6" s="1">
        <v>18.1677</v>
      </c>
      <c r="N6" s="1">
        <f t="shared" si="0"/>
        <v>16.683333333333334</v>
      </c>
    </row>
    <row r="7" spans="1:14" x14ac:dyDescent="0.55000000000000004">
      <c r="A7">
        <v>6</v>
      </c>
      <c r="B7" s="1">
        <v>19.577248000000001</v>
      </c>
      <c r="C7" s="1">
        <v>20.532568999999999</v>
      </c>
      <c r="D7" s="1">
        <v>29.991589000000001</v>
      </c>
      <c r="E7" s="1">
        <v>33.143163999999999</v>
      </c>
      <c r="F7" s="1">
        <v>40</v>
      </c>
      <c r="G7" s="1">
        <v>5.8566560000000001</v>
      </c>
      <c r="H7" s="1">
        <v>7.567736</v>
      </c>
      <c r="I7" s="1">
        <v>10</v>
      </c>
      <c r="J7" s="1">
        <v>11.137335999999999</v>
      </c>
      <c r="K7" s="1">
        <v>11.092148999999999</v>
      </c>
      <c r="L7" s="1">
        <v>12.27633</v>
      </c>
      <c r="M7" s="1">
        <v>17.788744999999999</v>
      </c>
      <c r="N7" s="1">
        <f t="shared" si="0"/>
        <v>16.683333333333334</v>
      </c>
    </row>
    <row r="8" spans="1:14" x14ac:dyDescent="0.55000000000000004">
      <c r="A8">
        <v>7</v>
      </c>
      <c r="B8" s="1">
        <v>19.323868000000001</v>
      </c>
      <c r="C8" s="1">
        <v>20.044176</v>
      </c>
      <c r="D8" s="1">
        <v>26.109576000000001</v>
      </c>
      <c r="E8" s="1">
        <v>31.310843999999999</v>
      </c>
      <c r="F8" s="1">
        <v>40</v>
      </c>
      <c r="G8" s="1">
        <v>6.9667310000000002</v>
      </c>
      <c r="H8" s="1">
        <v>6.2650800000000002</v>
      </c>
      <c r="I8" s="1">
        <v>10</v>
      </c>
      <c r="J8" s="1">
        <v>9.2865389999999994</v>
      </c>
      <c r="K8" s="1">
        <v>10.230679</v>
      </c>
      <c r="L8" s="1">
        <v>13.633725999999999</v>
      </c>
      <c r="M8" s="1">
        <v>16.534711000000001</v>
      </c>
      <c r="N8" s="1">
        <f t="shared" si="0"/>
        <v>16.683333333333334</v>
      </c>
    </row>
    <row r="9" spans="1:14" x14ac:dyDescent="0.55000000000000004">
      <c r="A9">
        <v>8</v>
      </c>
      <c r="B9" s="1">
        <v>20.394939000000001</v>
      </c>
      <c r="C9" s="1">
        <v>22.006933</v>
      </c>
      <c r="D9" s="1">
        <v>26.448055</v>
      </c>
      <c r="E9" s="1">
        <v>29.14386</v>
      </c>
      <c r="F9" s="1">
        <v>40</v>
      </c>
      <c r="G9" s="1">
        <v>5.6228020000000001</v>
      </c>
      <c r="H9" s="1">
        <v>6.7456149999999999</v>
      </c>
      <c r="I9" s="1">
        <v>10</v>
      </c>
      <c r="J9" s="1">
        <v>9.1661760000000001</v>
      </c>
      <c r="K9" s="1">
        <v>10.960613</v>
      </c>
      <c r="L9" s="1">
        <v>12.828101</v>
      </c>
      <c r="M9" s="1">
        <v>15.585652</v>
      </c>
      <c r="N9" s="1">
        <f t="shared" si="0"/>
        <v>16.683333333333334</v>
      </c>
    </row>
    <row r="10" spans="1:14" x14ac:dyDescent="0.55000000000000004">
      <c r="A10">
        <v>9</v>
      </c>
      <c r="B10" s="1">
        <v>19.931533000000002</v>
      </c>
      <c r="C10" s="1">
        <v>21.039738</v>
      </c>
      <c r="D10" s="1">
        <v>26.533111999999999</v>
      </c>
      <c r="E10" s="1">
        <v>29.0627</v>
      </c>
      <c r="F10" s="1">
        <v>40</v>
      </c>
      <c r="G10" s="1">
        <v>5.5554290000000002</v>
      </c>
      <c r="H10" s="1">
        <v>6.9506009999999998</v>
      </c>
      <c r="I10" s="1">
        <v>10</v>
      </c>
      <c r="J10" s="1">
        <v>9.2869340000000005</v>
      </c>
      <c r="K10" s="1">
        <v>11.672731000000001</v>
      </c>
      <c r="L10" s="1">
        <v>13.485822000000001</v>
      </c>
      <c r="M10" s="1">
        <v>14.581969000000001</v>
      </c>
      <c r="N10" s="1">
        <f t="shared" si="0"/>
        <v>16.683333333333334</v>
      </c>
    </row>
    <row r="11" spans="1:14" x14ac:dyDescent="0.55000000000000004">
      <c r="A11">
        <v>10</v>
      </c>
      <c r="B11" s="1">
        <v>20.054787000000001</v>
      </c>
      <c r="C11" s="1">
        <v>20.563870000000001</v>
      </c>
      <c r="D11" s="1">
        <v>27.750330999999999</v>
      </c>
      <c r="E11" s="1">
        <v>30.875454000000001</v>
      </c>
      <c r="F11" s="1">
        <v>40</v>
      </c>
      <c r="G11" s="1">
        <v>6.0297400000000003</v>
      </c>
      <c r="H11" s="1">
        <v>6.2019070000000003</v>
      </c>
      <c r="I11" s="1">
        <v>10</v>
      </c>
      <c r="J11" s="1">
        <v>10.729711999999999</v>
      </c>
      <c r="K11" s="1">
        <v>10.129053000000001</v>
      </c>
      <c r="L11" s="1">
        <v>16.821016</v>
      </c>
      <c r="M11" s="1">
        <v>15.808361</v>
      </c>
      <c r="N11" s="1">
        <f t="shared" si="0"/>
        <v>16.683333333333334</v>
      </c>
    </row>
    <row r="12" spans="1:14" x14ac:dyDescent="0.55000000000000004">
      <c r="A12">
        <v>11</v>
      </c>
      <c r="B12" s="1">
        <v>20.304649999999999</v>
      </c>
      <c r="C12" s="1">
        <v>21.516736999999999</v>
      </c>
      <c r="D12" s="1">
        <v>26.606476000000001</v>
      </c>
      <c r="E12" s="1">
        <v>29.314798</v>
      </c>
      <c r="F12" s="1">
        <v>40</v>
      </c>
      <c r="G12" s="1">
        <v>7.2849620000000002</v>
      </c>
      <c r="H12" s="1">
        <v>6.3932180000000001</v>
      </c>
      <c r="I12" s="1">
        <v>10</v>
      </c>
      <c r="J12" s="1">
        <v>9.0400279999999995</v>
      </c>
      <c r="K12" s="1">
        <v>10.030129000000001</v>
      </c>
      <c r="L12" s="1">
        <v>12.708487</v>
      </c>
      <c r="M12" s="1">
        <v>15.266553</v>
      </c>
      <c r="N12" s="1">
        <f t="shared" si="0"/>
        <v>16.683333333333334</v>
      </c>
    </row>
    <row r="13" spans="1:14" x14ac:dyDescent="0.55000000000000004">
      <c r="A13">
        <v>12</v>
      </c>
      <c r="B13" s="1">
        <v>20.703074000000001</v>
      </c>
      <c r="C13" s="1">
        <v>21.261096999999999</v>
      </c>
      <c r="D13" s="1">
        <v>27.899176000000001</v>
      </c>
      <c r="E13" s="1">
        <v>31.939536</v>
      </c>
      <c r="F13" s="1">
        <v>40</v>
      </c>
      <c r="G13" s="1">
        <v>5.4357569999999997</v>
      </c>
      <c r="H13" s="1">
        <v>8.2066359999999996</v>
      </c>
      <c r="I13" s="1">
        <v>10</v>
      </c>
      <c r="J13" s="1">
        <v>8.7690439999999992</v>
      </c>
      <c r="K13" s="1">
        <v>9.5899599999999996</v>
      </c>
      <c r="L13" s="1">
        <v>20.240151000000001</v>
      </c>
      <c r="M13" s="1">
        <v>19.474775999999999</v>
      </c>
      <c r="N13" s="1">
        <f t="shared" si="0"/>
        <v>16.683333333333334</v>
      </c>
    </row>
    <row r="14" spans="1:14" x14ac:dyDescent="0.55000000000000004">
      <c r="A14">
        <v>13</v>
      </c>
      <c r="B14" s="1">
        <v>20.676507000000001</v>
      </c>
      <c r="C14" s="1">
        <v>22.470033999999998</v>
      </c>
      <c r="D14" s="1">
        <v>27.587392999999999</v>
      </c>
      <c r="E14" s="1">
        <v>30.829937000000001</v>
      </c>
      <c r="F14" s="1">
        <v>40</v>
      </c>
      <c r="G14" s="1">
        <v>5.2245949999999999</v>
      </c>
      <c r="H14" s="1">
        <v>5.8417789999999998</v>
      </c>
      <c r="I14" s="1">
        <v>10</v>
      </c>
      <c r="J14" s="1">
        <v>8.8021700000000003</v>
      </c>
      <c r="K14" s="1">
        <v>9.2525390000000005</v>
      </c>
      <c r="L14" s="1">
        <v>13.875272000000001</v>
      </c>
      <c r="M14" s="1">
        <v>14.954344000000001</v>
      </c>
      <c r="N14" s="1">
        <f t="shared" si="0"/>
        <v>16.683333333333334</v>
      </c>
    </row>
    <row r="15" spans="1:14" x14ac:dyDescent="0.55000000000000004">
      <c r="A15">
        <v>14</v>
      </c>
      <c r="B15" s="1">
        <v>21.398531999999999</v>
      </c>
      <c r="C15" s="1">
        <v>21.323119999999999</v>
      </c>
      <c r="D15" s="1">
        <v>26.720137999999999</v>
      </c>
      <c r="E15" s="1">
        <v>31.424752999999999</v>
      </c>
      <c r="F15" s="1">
        <v>40</v>
      </c>
      <c r="G15" s="1">
        <v>5.4182740000000003</v>
      </c>
      <c r="H15" s="1">
        <v>5.7552570000000003</v>
      </c>
      <c r="I15" s="1">
        <v>10</v>
      </c>
      <c r="J15" s="1">
        <v>8.6843129999999995</v>
      </c>
      <c r="K15" s="1">
        <v>9.4275570000000002</v>
      </c>
      <c r="L15" s="1">
        <v>12.233995</v>
      </c>
      <c r="M15" s="1">
        <v>16.473206000000001</v>
      </c>
      <c r="N15" s="1">
        <f t="shared" si="0"/>
        <v>16.683333333333334</v>
      </c>
    </row>
    <row r="16" spans="1:14" x14ac:dyDescent="0.55000000000000004">
      <c r="A16">
        <v>15</v>
      </c>
      <c r="B16" s="1">
        <v>19.947057000000001</v>
      </c>
      <c r="C16" s="1">
        <v>20.090160999999998</v>
      </c>
      <c r="D16" s="1">
        <v>28.295784999999999</v>
      </c>
      <c r="E16" s="1">
        <v>31.164902999999999</v>
      </c>
      <c r="F16" s="1">
        <v>40</v>
      </c>
      <c r="G16" s="1">
        <v>7.4134520000000004</v>
      </c>
      <c r="H16" s="1">
        <v>6.4686669999999999</v>
      </c>
      <c r="I16" s="1">
        <v>10</v>
      </c>
      <c r="J16" s="1">
        <v>8.952871</v>
      </c>
      <c r="K16" s="1">
        <v>10.180743</v>
      </c>
      <c r="L16" s="1">
        <v>12.417878999999999</v>
      </c>
      <c r="M16" s="1">
        <v>15.957485999999999</v>
      </c>
      <c r="N16" s="1">
        <f t="shared" si="0"/>
        <v>16.683333333333334</v>
      </c>
    </row>
    <row r="17" spans="1:14" x14ac:dyDescent="0.55000000000000004">
      <c r="A17">
        <v>16</v>
      </c>
      <c r="B17" s="1">
        <v>20.030412999999999</v>
      </c>
      <c r="C17" s="1">
        <v>20.059225000000001</v>
      </c>
      <c r="D17" s="1">
        <v>27.376560000000001</v>
      </c>
      <c r="E17" s="1">
        <v>32.009017</v>
      </c>
      <c r="F17" s="1">
        <v>40</v>
      </c>
      <c r="G17" s="1">
        <v>5.4393729999999998</v>
      </c>
      <c r="H17" s="1">
        <v>5.8604919999999998</v>
      </c>
      <c r="I17" s="1">
        <v>10</v>
      </c>
      <c r="J17" s="1">
        <v>8.9235100000000003</v>
      </c>
      <c r="K17" s="1">
        <v>9.1061019999999999</v>
      </c>
      <c r="L17" s="1">
        <v>11.619834000000001</v>
      </c>
      <c r="M17" s="1">
        <v>15.178455</v>
      </c>
      <c r="N17" s="1">
        <f t="shared" si="0"/>
        <v>16.683333333333334</v>
      </c>
    </row>
    <row r="18" spans="1:14" x14ac:dyDescent="0.55000000000000004">
      <c r="A18">
        <v>17</v>
      </c>
      <c r="B18" s="1">
        <v>20.668745999999999</v>
      </c>
      <c r="C18" s="1">
        <v>30.862760999999999</v>
      </c>
      <c r="D18" s="1">
        <v>29.335255</v>
      </c>
      <c r="E18" s="1">
        <v>31.116924999999998</v>
      </c>
      <c r="F18" s="1">
        <v>40</v>
      </c>
      <c r="G18" s="1">
        <v>5.2612730000000001</v>
      </c>
      <c r="H18" s="1">
        <v>5.9883470000000001</v>
      </c>
      <c r="I18" s="1">
        <v>10</v>
      </c>
      <c r="J18" s="1">
        <v>8.6888529999999999</v>
      </c>
      <c r="K18" s="1">
        <v>20.688406000000001</v>
      </c>
      <c r="L18" s="1">
        <v>11.606513</v>
      </c>
      <c r="M18" s="1">
        <v>14.959102</v>
      </c>
      <c r="N18" s="1">
        <f t="shared" si="0"/>
        <v>16.683333333333334</v>
      </c>
    </row>
    <row r="19" spans="1:14" x14ac:dyDescent="0.55000000000000004">
      <c r="A19">
        <v>18</v>
      </c>
      <c r="B19" s="1">
        <v>19.050751000000002</v>
      </c>
      <c r="C19" s="1">
        <v>21.724625</v>
      </c>
      <c r="D19" s="1">
        <v>27.437124000000001</v>
      </c>
      <c r="E19" s="1">
        <v>31.610499000000001</v>
      </c>
      <c r="F19" s="1">
        <v>40</v>
      </c>
      <c r="G19" s="1">
        <v>5.1288879999999999</v>
      </c>
      <c r="H19" s="1">
        <v>16.483958000000001</v>
      </c>
      <c r="I19" s="1">
        <v>10</v>
      </c>
      <c r="J19" s="1">
        <v>9.6006850000000004</v>
      </c>
      <c r="K19" s="1">
        <v>11.295415</v>
      </c>
      <c r="L19" s="1">
        <v>12.259437999999999</v>
      </c>
      <c r="M19" s="1">
        <v>15.885153000000001</v>
      </c>
      <c r="N19" s="1">
        <f t="shared" si="0"/>
        <v>16.683333333333334</v>
      </c>
    </row>
    <row r="20" spans="1:14" x14ac:dyDescent="0.55000000000000004">
      <c r="A20">
        <v>19</v>
      </c>
      <c r="B20" s="1">
        <v>19.713432000000001</v>
      </c>
      <c r="C20" s="1">
        <v>21.338221999999998</v>
      </c>
      <c r="D20" s="1">
        <v>27.172305000000001</v>
      </c>
      <c r="E20" s="1">
        <v>33.795251999999998</v>
      </c>
      <c r="F20" s="1">
        <v>40</v>
      </c>
      <c r="G20" s="1">
        <v>5.602557</v>
      </c>
      <c r="H20" s="1">
        <v>6.6928450000000002</v>
      </c>
      <c r="I20" s="1">
        <v>10</v>
      </c>
      <c r="J20" s="1">
        <v>8.6031080000000006</v>
      </c>
      <c r="K20" s="1">
        <v>10.7239</v>
      </c>
      <c r="L20" s="1">
        <v>11.720688000000001</v>
      </c>
      <c r="M20" s="1">
        <v>15.865424000000001</v>
      </c>
      <c r="N20" s="1">
        <f t="shared" si="0"/>
        <v>16.683333333333334</v>
      </c>
    </row>
    <row r="21" spans="1:14" x14ac:dyDescent="0.55000000000000004">
      <c r="A21">
        <v>20</v>
      </c>
      <c r="B21" s="1">
        <v>19.001104999999999</v>
      </c>
      <c r="C21" s="1">
        <v>20.400642999999999</v>
      </c>
      <c r="D21" s="1">
        <v>35.534868000000003</v>
      </c>
      <c r="E21" s="1">
        <v>40.222526999999999</v>
      </c>
      <c r="F21" s="1">
        <v>40</v>
      </c>
      <c r="G21" s="1">
        <v>5.2177819999999997</v>
      </c>
      <c r="H21" s="1">
        <v>5.9067829999999999</v>
      </c>
      <c r="I21" s="1">
        <v>10</v>
      </c>
      <c r="J21" s="1">
        <v>9.1039809999999992</v>
      </c>
      <c r="K21" s="1">
        <v>9.9745969999999993</v>
      </c>
      <c r="L21" s="1">
        <v>11.678056</v>
      </c>
      <c r="M21" s="1">
        <v>15.096724999999999</v>
      </c>
      <c r="N21" s="1">
        <f t="shared" si="0"/>
        <v>16.683333333333334</v>
      </c>
    </row>
    <row r="22" spans="1:14" x14ac:dyDescent="0.55000000000000004">
      <c r="A22">
        <v>21</v>
      </c>
      <c r="B22" s="1">
        <v>19.271618</v>
      </c>
      <c r="C22" s="1">
        <v>20.287099000000001</v>
      </c>
      <c r="D22" s="1">
        <v>27.835507</v>
      </c>
      <c r="E22" s="1">
        <v>32.817683000000002</v>
      </c>
      <c r="F22" s="1">
        <v>40</v>
      </c>
      <c r="G22" s="1">
        <v>5.5594340000000004</v>
      </c>
      <c r="H22" s="1">
        <v>5.8844459999999996</v>
      </c>
      <c r="I22" s="1">
        <v>10</v>
      </c>
      <c r="J22" s="1">
        <v>9.9771540000000005</v>
      </c>
      <c r="K22" s="1">
        <v>10.568911</v>
      </c>
      <c r="L22" s="1">
        <v>11.141052</v>
      </c>
      <c r="M22" s="1">
        <v>15.311463</v>
      </c>
      <c r="N22" s="1">
        <f t="shared" si="0"/>
        <v>16.683333333333334</v>
      </c>
    </row>
    <row r="23" spans="1:14" x14ac:dyDescent="0.55000000000000004">
      <c r="A23">
        <v>22</v>
      </c>
      <c r="B23" s="1">
        <v>19.008312</v>
      </c>
      <c r="C23" s="1">
        <v>21.543330000000001</v>
      </c>
      <c r="D23" s="1">
        <v>27.384003</v>
      </c>
      <c r="E23" s="1">
        <v>31.778230000000001</v>
      </c>
      <c r="F23" s="1">
        <v>40</v>
      </c>
      <c r="G23" s="1">
        <v>5.1428729999999998</v>
      </c>
      <c r="H23" s="1">
        <v>6.4101949999999999</v>
      </c>
      <c r="I23" s="1">
        <v>10</v>
      </c>
      <c r="J23" s="1">
        <v>9.2728059999999992</v>
      </c>
      <c r="K23" s="1">
        <v>10.844363</v>
      </c>
      <c r="L23" s="1">
        <v>13.376776</v>
      </c>
      <c r="M23" s="1">
        <v>15.36149</v>
      </c>
      <c r="N23" s="1">
        <f t="shared" si="0"/>
        <v>16.683333333333334</v>
      </c>
    </row>
    <row r="24" spans="1:14" x14ac:dyDescent="0.55000000000000004">
      <c r="A24">
        <v>23</v>
      </c>
      <c r="B24" s="1">
        <v>19.667455</v>
      </c>
      <c r="C24" s="1">
        <v>20.479724999999998</v>
      </c>
      <c r="D24" s="1">
        <v>27.006879000000001</v>
      </c>
      <c r="E24" s="1">
        <v>32.752695000000003</v>
      </c>
      <c r="F24" s="1">
        <v>40</v>
      </c>
      <c r="G24" s="1">
        <v>5.1991690000000004</v>
      </c>
      <c r="H24" s="1">
        <v>5.9599250000000001</v>
      </c>
      <c r="I24" s="1">
        <v>10</v>
      </c>
      <c r="J24" s="1">
        <v>9.5223220000000008</v>
      </c>
      <c r="K24" s="1">
        <v>11.555275</v>
      </c>
      <c r="L24" s="1">
        <v>11.390345</v>
      </c>
      <c r="M24" s="1">
        <v>14.583764</v>
      </c>
      <c r="N24" s="1">
        <f t="shared" si="0"/>
        <v>16.683333333333334</v>
      </c>
    </row>
    <row r="25" spans="1:14" x14ac:dyDescent="0.55000000000000004">
      <c r="A25">
        <v>24</v>
      </c>
      <c r="B25" s="1">
        <v>20.897096999999999</v>
      </c>
      <c r="C25" s="1">
        <v>21.943892999999999</v>
      </c>
      <c r="D25" s="1">
        <v>27.391905999999999</v>
      </c>
      <c r="E25" s="1">
        <v>31.035187000000001</v>
      </c>
      <c r="F25" s="1">
        <v>40</v>
      </c>
      <c r="G25" s="1">
        <v>5.1705649999999999</v>
      </c>
      <c r="H25" s="1">
        <v>6.5111059999999998</v>
      </c>
      <c r="I25" s="1">
        <v>10</v>
      </c>
      <c r="J25" s="1">
        <v>9.2086919999999992</v>
      </c>
      <c r="K25" s="1">
        <v>10.287105</v>
      </c>
      <c r="L25" s="1">
        <v>11.570009000000001</v>
      </c>
      <c r="M25" s="1">
        <v>16.172321</v>
      </c>
      <c r="N25" s="1">
        <f t="shared" si="0"/>
        <v>16.683333333333334</v>
      </c>
    </row>
    <row r="26" spans="1:14" x14ac:dyDescent="0.55000000000000004">
      <c r="A26">
        <v>25</v>
      </c>
      <c r="B26" s="1">
        <v>29.767644000000001</v>
      </c>
      <c r="C26" s="1">
        <v>24.757702999999999</v>
      </c>
      <c r="D26" s="1">
        <v>27.972888000000001</v>
      </c>
      <c r="E26" s="1">
        <v>31.453904999999999</v>
      </c>
      <c r="F26" s="1">
        <v>40</v>
      </c>
      <c r="G26" s="1">
        <v>5.1783929999999998</v>
      </c>
      <c r="H26" s="1">
        <v>7.0066800000000002</v>
      </c>
      <c r="I26" s="1">
        <v>10</v>
      </c>
      <c r="J26" s="1">
        <v>8.9444420000000004</v>
      </c>
      <c r="K26" s="1">
        <v>13.496373999999999</v>
      </c>
      <c r="L26" s="1">
        <v>11.730134</v>
      </c>
      <c r="M26" s="1">
        <v>16.136686000000001</v>
      </c>
      <c r="N26" s="1">
        <f t="shared" si="0"/>
        <v>16.683333333333334</v>
      </c>
    </row>
    <row r="27" spans="1:14" x14ac:dyDescent="0.55000000000000004">
      <c r="A27">
        <v>26</v>
      </c>
      <c r="B27" s="1">
        <v>21.410122999999999</v>
      </c>
      <c r="C27" s="1">
        <v>21.269570000000002</v>
      </c>
      <c r="D27" s="1">
        <v>28.074078</v>
      </c>
      <c r="E27" s="1">
        <v>31.251480999999998</v>
      </c>
      <c r="F27" s="1">
        <v>40</v>
      </c>
      <c r="G27" s="1">
        <v>5.4152969999999998</v>
      </c>
      <c r="H27" s="1">
        <v>6.0649559999999996</v>
      </c>
      <c r="I27" s="1">
        <v>10</v>
      </c>
      <c r="J27" s="1">
        <v>9.5049869999999999</v>
      </c>
      <c r="K27" s="1">
        <v>9.53857</v>
      </c>
      <c r="L27" s="1">
        <v>11.756805999999999</v>
      </c>
      <c r="M27" s="1">
        <v>16.336417000000001</v>
      </c>
      <c r="N27" s="1">
        <f t="shared" si="0"/>
        <v>16.683333333333334</v>
      </c>
    </row>
    <row r="28" spans="1:14" x14ac:dyDescent="0.55000000000000004">
      <c r="A28">
        <v>27</v>
      </c>
      <c r="B28" s="1">
        <v>20.618783000000001</v>
      </c>
      <c r="C28" s="1">
        <v>20.678939</v>
      </c>
      <c r="D28" s="1">
        <v>27.072053</v>
      </c>
      <c r="E28" s="1">
        <v>31.584271000000001</v>
      </c>
      <c r="F28" s="1">
        <v>40</v>
      </c>
      <c r="G28" s="1">
        <v>6.1687900000000004</v>
      </c>
      <c r="H28" s="1">
        <v>6.1627549999999998</v>
      </c>
      <c r="I28" s="1">
        <v>10</v>
      </c>
      <c r="J28" s="1">
        <v>10.280860000000001</v>
      </c>
      <c r="K28" s="1">
        <v>9.2665710000000008</v>
      </c>
      <c r="L28" s="1">
        <v>12.08691</v>
      </c>
      <c r="M28" s="1">
        <v>16.565583</v>
      </c>
      <c r="N28" s="1">
        <f t="shared" si="0"/>
        <v>16.683333333333334</v>
      </c>
    </row>
    <row r="29" spans="1:14" x14ac:dyDescent="0.55000000000000004">
      <c r="A29">
        <v>28</v>
      </c>
      <c r="B29" s="1">
        <v>20.226210999999999</v>
      </c>
      <c r="C29" s="1">
        <v>20.079699000000002</v>
      </c>
      <c r="D29" s="1">
        <v>28.473790000000001</v>
      </c>
      <c r="E29" s="1">
        <v>31.006333999999999</v>
      </c>
      <c r="F29" s="1">
        <v>40</v>
      </c>
      <c r="G29" s="1">
        <v>5.3295380000000003</v>
      </c>
      <c r="H29" s="1">
        <v>6.470777</v>
      </c>
      <c r="I29" s="1">
        <v>10</v>
      </c>
      <c r="J29" s="1">
        <v>8.9762710000000006</v>
      </c>
      <c r="K29" s="1">
        <v>9.4768659999999993</v>
      </c>
      <c r="L29" s="1">
        <v>12.612715</v>
      </c>
      <c r="M29" s="1">
        <v>15.689840999999999</v>
      </c>
      <c r="N29" s="1">
        <f t="shared" si="0"/>
        <v>16.683333333333334</v>
      </c>
    </row>
    <row r="30" spans="1:14" x14ac:dyDescent="0.55000000000000004">
      <c r="A30">
        <v>29</v>
      </c>
      <c r="B30" s="1">
        <v>20.738951</v>
      </c>
      <c r="C30" s="1">
        <v>21.206602</v>
      </c>
      <c r="D30" s="1">
        <v>27.171279999999999</v>
      </c>
      <c r="E30" s="1">
        <v>31.281482</v>
      </c>
      <c r="F30" s="1">
        <v>40</v>
      </c>
      <c r="G30" s="1">
        <v>6.650576</v>
      </c>
      <c r="H30" s="1">
        <v>5.7445529999999998</v>
      </c>
      <c r="I30" s="1">
        <v>10</v>
      </c>
      <c r="J30" s="1">
        <v>11.561413</v>
      </c>
      <c r="K30" s="1">
        <v>9.7565430000000006</v>
      </c>
      <c r="L30" s="1">
        <v>11.730518999999999</v>
      </c>
      <c r="M30" s="1">
        <v>16.04692</v>
      </c>
      <c r="N30" s="1">
        <f t="shared" si="0"/>
        <v>16.683333333333334</v>
      </c>
    </row>
    <row r="31" spans="1:14" x14ac:dyDescent="0.55000000000000004">
      <c r="A31">
        <v>30</v>
      </c>
      <c r="B31" s="1">
        <v>20.056861999999999</v>
      </c>
      <c r="C31" s="1">
        <v>20.169215000000001</v>
      </c>
      <c r="D31" s="1">
        <v>28.066451000000001</v>
      </c>
      <c r="E31" s="1">
        <v>27.975273000000001</v>
      </c>
      <c r="F31" s="1">
        <v>40</v>
      </c>
      <c r="G31" s="1">
        <v>6.4253640000000001</v>
      </c>
      <c r="H31" s="1">
        <v>6.1842069999999998</v>
      </c>
      <c r="I31" s="1">
        <v>10</v>
      </c>
      <c r="J31" s="1">
        <v>9.1040279999999996</v>
      </c>
      <c r="K31" s="1">
        <v>9.8401209999999999</v>
      </c>
      <c r="L31" s="1">
        <v>11.830411</v>
      </c>
      <c r="M31" s="1">
        <v>16.658045999999999</v>
      </c>
      <c r="N31" s="1">
        <f t="shared" si="0"/>
        <v>16.683333333333334</v>
      </c>
    </row>
    <row r="32" spans="1:14" x14ac:dyDescent="0.55000000000000004">
      <c r="A32">
        <v>31</v>
      </c>
      <c r="B32" s="1">
        <v>20.269054000000001</v>
      </c>
      <c r="C32" s="1">
        <v>20.527161</v>
      </c>
      <c r="D32" s="1">
        <v>27.632414000000001</v>
      </c>
      <c r="E32" s="1">
        <v>29.509536000000001</v>
      </c>
      <c r="F32" s="1">
        <v>40</v>
      </c>
      <c r="G32" s="1">
        <v>5.2401239999999998</v>
      </c>
      <c r="H32" s="1">
        <v>6.0508410000000001</v>
      </c>
      <c r="I32" s="1">
        <v>10</v>
      </c>
      <c r="J32" s="1">
        <v>8.7728769999999994</v>
      </c>
      <c r="K32" s="1">
        <v>9.3374179999999996</v>
      </c>
      <c r="L32" s="1">
        <v>12.041224</v>
      </c>
      <c r="M32" s="1">
        <v>15.945418</v>
      </c>
      <c r="N32" s="1">
        <f t="shared" si="0"/>
        <v>16.683333333333334</v>
      </c>
    </row>
    <row r="33" spans="1:14" x14ac:dyDescent="0.55000000000000004">
      <c r="A33">
        <v>32</v>
      </c>
      <c r="B33" s="1">
        <v>20.187781000000001</v>
      </c>
      <c r="C33" s="1">
        <v>21.772158000000001</v>
      </c>
      <c r="D33" s="1">
        <v>27.686572000000002</v>
      </c>
      <c r="E33" s="1">
        <v>28.859587000000001</v>
      </c>
      <c r="F33" s="1">
        <v>40</v>
      </c>
      <c r="G33" s="1">
        <v>5.7968679999999999</v>
      </c>
      <c r="H33" s="1">
        <v>6.5058480000000003</v>
      </c>
      <c r="I33" s="1">
        <v>10</v>
      </c>
      <c r="J33" s="1">
        <v>8.8507429999999996</v>
      </c>
      <c r="K33" s="1">
        <v>10.466507999999999</v>
      </c>
      <c r="L33" s="1">
        <v>11.997377999999999</v>
      </c>
      <c r="M33" s="1">
        <v>15.959436999999999</v>
      </c>
      <c r="N33" s="1">
        <f t="shared" si="0"/>
        <v>16.683333333333334</v>
      </c>
    </row>
    <row r="34" spans="1:14" x14ac:dyDescent="0.55000000000000004">
      <c r="A34">
        <v>33</v>
      </c>
      <c r="B34" s="1">
        <v>20.405536000000001</v>
      </c>
      <c r="C34" s="1">
        <v>28.170583000000001</v>
      </c>
      <c r="D34" s="1">
        <v>27.970683000000001</v>
      </c>
      <c r="E34" s="1">
        <v>28.783225000000002</v>
      </c>
      <c r="F34" s="1">
        <v>40</v>
      </c>
      <c r="G34" s="1">
        <v>6.0450939999999997</v>
      </c>
      <c r="H34" s="1">
        <v>6.0441370000000001</v>
      </c>
      <c r="I34" s="1">
        <v>10</v>
      </c>
      <c r="J34" s="1">
        <v>9.2603869999999997</v>
      </c>
      <c r="K34" s="1">
        <v>9.6969429999999992</v>
      </c>
      <c r="L34" s="1">
        <v>11.760554000000001</v>
      </c>
      <c r="M34" s="1">
        <v>15.756135</v>
      </c>
      <c r="N34" s="1">
        <f t="shared" si="0"/>
        <v>16.683333333333334</v>
      </c>
    </row>
    <row r="35" spans="1:14" x14ac:dyDescent="0.55000000000000004">
      <c r="A35">
        <v>34</v>
      </c>
      <c r="B35" s="1">
        <v>20.005137999999999</v>
      </c>
      <c r="C35" s="1">
        <v>23.997114</v>
      </c>
      <c r="D35" s="1">
        <v>26.769248000000001</v>
      </c>
      <c r="E35" s="1">
        <v>30.810803</v>
      </c>
      <c r="F35" s="1">
        <v>40</v>
      </c>
      <c r="G35" s="1">
        <v>5.7334829999999997</v>
      </c>
      <c r="H35" s="1">
        <v>7.4799490000000004</v>
      </c>
      <c r="I35" s="1">
        <v>10</v>
      </c>
      <c r="J35" s="1">
        <v>9.0971050000000009</v>
      </c>
      <c r="K35" s="1">
        <v>9.9126150000000006</v>
      </c>
      <c r="L35" s="1">
        <v>11.935646999999999</v>
      </c>
      <c r="M35" s="1">
        <v>15.766923999999999</v>
      </c>
      <c r="N35" s="1">
        <f t="shared" si="0"/>
        <v>16.683333333333334</v>
      </c>
    </row>
    <row r="36" spans="1:14" x14ac:dyDescent="0.55000000000000004">
      <c r="A36">
        <v>35</v>
      </c>
      <c r="B36" s="1">
        <v>19.510542999999998</v>
      </c>
      <c r="C36" s="1">
        <v>21.937898000000001</v>
      </c>
      <c r="D36" s="1">
        <v>27.639278000000001</v>
      </c>
      <c r="E36" s="1">
        <v>40.417034999999998</v>
      </c>
      <c r="F36" s="1">
        <v>40</v>
      </c>
      <c r="G36" s="1">
        <v>5.5824720000000001</v>
      </c>
      <c r="H36" s="1">
        <v>5.6594939999999996</v>
      </c>
      <c r="I36" s="1">
        <v>10</v>
      </c>
      <c r="J36" s="1">
        <v>8.6018679999999996</v>
      </c>
      <c r="K36" s="1">
        <v>9.6141089999999991</v>
      </c>
      <c r="L36" s="1">
        <v>11.935036</v>
      </c>
      <c r="M36" s="1">
        <v>14.305422</v>
      </c>
      <c r="N36" s="1">
        <f t="shared" si="0"/>
        <v>16.683333333333334</v>
      </c>
    </row>
    <row r="37" spans="1:14" x14ac:dyDescent="0.55000000000000004">
      <c r="A37">
        <v>36</v>
      </c>
      <c r="B37" s="1">
        <v>20.008535999999999</v>
      </c>
      <c r="C37" s="1">
        <v>21.688779</v>
      </c>
      <c r="D37" s="1">
        <v>36.714888999999999</v>
      </c>
      <c r="E37" s="1">
        <v>31.682434000000001</v>
      </c>
      <c r="F37" s="1">
        <v>40</v>
      </c>
      <c r="G37" s="1">
        <v>5.7159719999999998</v>
      </c>
      <c r="H37" s="1">
        <v>5.8293549999999996</v>
      </c>
      <c r="I37" s="1">
        <v>10</v>
      </c>
      <c r="J37" s="1">
        <v>8.786816</v>
      </c>
      <c r="K37" s="1">
        <v>9.7112320000000008</v>
      </c>
      <c r="L37" s="1">
        <v>11.823441000000001</v>
      </c>
      <c r="M37" s="1">
        <v>15.356147999999999</v>
      </c>
      <c r="N37" s="1">
        <f t="shared" si="0"/>
        <v>16.683333333333334</v>
      </c>
    </row>
    <row r="38" spans="1:14" x14ac:dyDescent="0.55000000000000004">
      <c r="A38">
        <v>37</v>
      </c>
      <c r="B38" s="1">
        <v>20.222152000000001</v>
      </c>
      <c r="C38" s="1">
        <v>20.632387999999999</v>
      </c>
      <c r="D38" s="1">
        <v>26.574199</v>
      </c>
      <c r="E38" s="1">
        <v>29.289159999999999</v>
      </c>
      <c r="F38" s="1">
        <v>40</v>
      </c>
      <c r="G38" s="1">
        <v>5.4715509999999998</v>
      </c>
      <c r="H38" s="1">
        <v>5.967168</v>
      </c>
      <c r="I38" s="1">
        <v>10</v>
      </c>
      <c r="J38" s="1">
        <v>8.7252759999999991</v>
      </c>
      <c r="K38" s="1">
        <v>9.3917710000000003</v>
      </c>
      <c r="L38" s="1">
        <v>11.841218</v>
      </c>
      <c r="M38" s="1">
        <v>15.522107</v>
      </c>
      <c r="N38" s="1">
        <f t="shared" si="0"/>
        <v>16.683333333333334</v>
      </c>
    </row>
    <row r="39" spans="1:14" x14ac:dyDescent="0.55000000000000004">
      <c r="A39">
        <v>38</v>
      </c>
      <c r="B39" s="1">
        <v>20.013439999999999</v>
      </c>
      <c r="C39" s="1">
        <v>20.764554</v>
      </c>
      <c r="D39" s="1">
        <v>25.928809999999999</v>
      </c>
      <c r="E39" s="1">
        <v>31.585929</v>
      </c>
      <c r="F39" s="1">
        <v>40</v>
      </c>
      <c r="G39" s="1">
        <v>5.368824</v>
      </c>
      <c r="H39" s="1">
        <v>5.7414480000000001</v>
      </c>
      <c r="I39" s="1">
        <v>10</v>
      </c>
      <c r="J39" s="1">
        <v>9.9366389999999996</v>
      </c>
      <c r="K39" s="1">
        <v>9.5712550000000007</v>
      </c>
      <c r="L39" s="1">
        <v>11.654273999999999</v>
      </c>
      <c r="M39" s="1">
        <v>23.039033</v>
      </c>
      <c r="N39" s="1">
        <f t="shared" si="0"/>
        <v>16.683333333333334</v>
      </c>
    </row>
    <row r="40" spans="1:14" x14ac:dyDescent="0.55000000000000004">
      <c r="A40">
        <v>39</v>
      </c>
      <c r="B40" s="1">
        <v>20.009124</v>
      </c>
      <c r="C40" s="1">
        <v>20.565760000000001</v>
      </c>
      <c r="D40" s="1">
        <v>25.793378000000001</v>
      </c>
      <c r="E40" s="1">
        <v>29.106531</v>
      </c>
      <c r="F40" s="1">
        <v>40</v>
      </c>
      <c r="G40" s="1">
        <v>5.5024860000000002</v>
      </c>
      <c r="H40" s="1">
        <v>6.1390820000000001</v>
      </c>
      <c r="I40" s="1">
        <v>10</v>
      </c>
      <c r="J40" s="1">
        <v>8.6623999999999999</v>
      </c>
      <c r="K40" s="1">
        <v>9.6691719999999997</v>
      </c>
      <c r="L40" s="1">
        <v>12.473134999999999</v>
      </c>
      <c r="M40" s="1">
        <v>17.589888999999999</v>
      </c>
      <c r="N40" s="1">
        <f t="shared" si="0"/>
        <v>16.683333333333334</v>
      </c>
    </row>
    <row r="41" spans="1:14" x14ac:dyDescent="0.55000000000000004">
      <c r="A41">
        <v>40</v>
      </c>
      <c r="B41" s="1">
        <v>20.232804000000002</v>
      </c>
      <c r="C41" s="1">
        <v>20.693370000000002</v>
      </c>
      <c r="D41" s="1">
        <v>26.141684999999999</v>
      </c>
      <c r="E41" s="1">
        <v>29.545302</v>
      </c>
      <c r="F41" s="1">
        <v>40</v>
      </c>
      <c r="G41" s="1">
        <v>5.3008170000000003</v>
      </c>
      <c r="H41" s="1">
        <v>5.6726130000000001</v>
      </c>
      <c r="I41" s="1">
        <v>10</v>
      </c>
      <c r="J41" s="1">
        <v>8.5371009999999998</v>
      </c>
      <c r="K41" s="1">
        <v>10.220411</v>
      </c>
      <c r="L41" s="1">
        <v>12.125662</v>
      </c>
      <c r="M41" s="1">
        <v>19.411836000000001</v>
      </c>
      <c r="N41" s="1">
        <f t="shared" si="0"/>
        <v>16.683333333333334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workbookViewId="0">
      <selection activeCell="B1" sqref="B1:P18"/>
    </sheetView>
  </sheetViews>
  <sheetFormatPr defaultRowHeight="14.4" x14ac:dyDescent="0.55000000000000004"/>
  <cols>
    <col min="2" max="2" width="11.3671875" customWidth="1"/>
    <col min="3" max="3" width="17.5234375" customWidth="1"/>
    <col min="4" max="4" width="12.15625" customWidth="1"/>
    <col min="5" max="5" width="17.3671875" customWidth="1"/>
    <col min="7" max="7" width="13.47265625" customWidth="1"/>
    <col min="8" max="8" width="19.3671875" customWidth="1"/>
    <col min="9" max="9" width="14.89453125" customWidth="1"/>
    <col min="10" max="10" width="20.62890625" customWidth="1"/>
    <col min="12" max="12" width="11" customWidth="1"/>
    <col min="13" max="13" width="17.26171875" customWidth="1"/>
    <col min="14" max="14" width="12" customWidth="1"/>
    <col min="15" max="15" width="17.15625" customWidth="1"/>
  </cols>
  <sheetData>
    <row r="1" spans="1:16" x14ac:dyDescent="0.55000000000000004">
      <c r="A1" s="5"/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64</v>
      </c>
      <c r="J1" s="6" t="s">
        <v>65</v>
      </c>
      <c r="K1" s="6" t="s">
        <v>58</v>
      </c>
      <c r="L1" s="6" t="s">
        <v>61</v>
      </c>
      <c r="M1" s="6" t="s">
        <v>47</v>
      </c>
      <c r="N1" s="6" t="s">
        <v>63</v>
      </c>
      <c r="O1" s="6" t="s">
        <v>48</v>
      </c>
      <c r="P1" s="6" t="s">
        <v>62</v>
      </c>
    </row>
    <row r="2" spans="1:16" x14ac:dyDescent="0.55000000000000004">
      <c r="A2">
        <v>1</v>
      </c>
      <c r="B2" s="1">
        <v>52.360652000000002</v>
      </c>
      <c r="C2" s="1"/>
      <c r="D2" s="1">
        <v>59.180278999999999</v>
      </c>
      <c r="E2" s="1"/>
      <c r="F2" s="1">
        <v>40</v>
      </c>
      <c r="G2" s="1">
        <v>29.437124000000001</v>
      </c>
      <c r="H2" s="1">
        <v>25.279799000000001</v>
      </c>
      <c r="I2" s="1">
        <v>40.012239999999998</v>
      </c>
      <c r="J2" s="1">
        <v>53.064568000000001</v>
      </c>
      <c r="K2" s="1">
        <v>10</v>
      </c>
      <c r="L2" s="1">
        <v>37.046900000000001</v>
      </c>
      <c r="M2" s="1">
        <v>27.875112000000001</v>
      </c>
      <c r="N2" s="1">
        <v>44.258879</v>
      </c>
      <c r="O2" s="1">
        <v>46.149473</v>
      </c>
      <c r="P2" s="1">
        <f>1001000/60000</f>
        <v>16.683333333333334</v>
      </c>
    </row>
    <row r="3" spans="1:16" x14ac:dyDescent="0.55000000000000004">
      <c r="A3">
        <v>2</v>
      </c>
      <c r="B3" s="1">
        <v>21.765896999999999</v>
      </c>
      <c r="C3" s="1"/>
      <c r="D3" s="1">
        <v>23.482187</v>
      </c>
      <c r="E3" s="1"/>
      <c r="F3" s="1">
        <v>40</v>
      </c>
      <c r="G3" s="1">
        <v>7.0601649999999996</v>
      </c>
      <c r="H3" s="1">
        <v>16.615819999999999</v>
      </c>
      <c r="I3" s="1">
        <v>8.5605759999999993</v>
      </c>
      <c r="J3" s="1">
        <v>14.348948999999999</v>
      </c>
      <c r="K3" s="1">
        <v>10</v>
      </c>
      <c r="L3" s="1">
        <v>9.2768130000000006</v>
      </c>
      <c r="M3" s="1">
        <v>9.3791729999999998</v>
      </c>
      <c r="N3" s="1">
        <v>12.123417999999999</v>
      </c>
      <c r="O3" s="1">
        <v>17.421484</v>
      </c>
      <c r="P3" s="1">
        <f t="shared" ref="P3:P41" si="0">1001000/60000</f>
        <v>16.683333333333334</v>
      </c>
    </row>
    <row r="4" spans="1:16" x14ac:dyDescent="0.55000000000000004">
      <c r="A4">
        <v>3</v>
      </c>
      <c r="B4" s="1">
        <v>15.402684000000001</v>
      </c>
      <c r="C4" s="1"/>
      <c r="D4" s="1">
        <v>20.692069</v>
      </c>
      <c r="E4" s="1"/>
      <c r="F4" s="1">
        <v>40</v>
      </c>
      <c r="G4" s="1">
        <v>3.6627079999999999</v>
      </c>
      <c r="H4" s="1">
        <v>5.8063929999999999</v>
      </c>
      <c r="I4" s="1">
        <v>5.4299059999999999</v>
      </c>
      <c r="J4" s="1">
        <v>10.435625999999999</v>
      </c>
      <c r="K4" s="1">
        <v>10</v>
      </c>
      <c r="L4" s="1">
        <v>6.1370969999999998</v>
      </c>
      <c r="M4" s="1">
        <v>6.9144220000000001</v>
      </c>
      <c r="N4" s="1">
        <v>11.238526</v>
      </c>
      <c r="O4" s="1">
        <v>13.556521999999999</v>
      </c>
      <c r="P4" s="1">
        <f t="shared" si="0"/>
        <v>16.683333333333334</v>
      </c>
    </row>
    <row r="5" spans="1:16" x14ac:dyDescent="0.55000000000000004">
      <c r="A5">
        <v>4</v>
      </c>
      <c r="B5" s="1">
        <v>18.376542000000001</v>
      </c>
      <c r="C5" s="1"/>
      <c r="D5" s="1">
        <v>20.387236000000001</v>
      </c>
      <c r="E5" s="1"/>
      <c r="F5" s="1">
        <v>40</v>
      </c>
      <c r="G5" s="1">
        <v>3.7820320000000001</v>
      </c>
      <c r="H5" s="1">
        <v>4.3528830000000003</v>
      </c>
      <c r="I5" s="1">
        <v>5.6088820000000004</v>
      </c>
      <c r="J5" s="1">
        <v>9.8638130000000004</v>
      </c>
      <c r="K5" s="1">
        <v>10</v>
      </c>
      <c r="L5" s="1">
        <v>6.0623060000000004</v>
      </c>
      <c r="M5" s="1">
        <v>7.2270519999999996</v>
      </c>
      <c r="N5" s="1">
        <v>9.7163400000000006</v>
      </c>
      <c r="O5" s="1">
        <v>13.319984</v>
      </c>
      <c r="P5" s="1">
        <f t="shared" si="0"/>
        <v>16.683333333333334</v>
      </c>
    </row>
    <row r="6" spans="1:16" x14ac:dyDescent="0.55000000000000004">
      <c r="A6">
        <v>5</v>
      </c>
      <c r="B6" s="1">
        <v>14.679747000000001</v>
      </c>
      <c r="C6" s="1"/>
      <c r="D6" s="1">
        <v>23.390405999999999</v>
      </c>
      <c r="E6" s="1"/>
      <c r="F6" s="1">
        <v>40</v>
      </c>
      <c r="G6" s="1">
        <v>3.585283</v>
      </c>
      <c r="H6" s="1">
        <v>4.2415659999999997</v>
      </c>
      <c r="I6" s="1">
        <v>5.2901769999999999</v>
      </c>
      <c r="J6" s="1">
        <v>9.5038850000000004</v>
      </c>
      <c r="K6" s="1">
        <v>10</v>
      </c>
      <c r="L6" s="1">
        <v>5.8272320000000004</v>
      </c>
      <c r="M6" s="1">
        <v>6.5338399999999996</v>
      </c>
      <c r="N6" s="1">
        <v>9.4020820000000001</v>
      </c>
      <c r="O6" s="1">
        <v>13.579186</v>
      </c>
      <c r="P6" s="1">
        <f t="shared" si="0"/>
        <v>16.683333333333334</v>
      </c>
    </row>
    <row r="7" spans="1:16" x14ac:dyDescent="0.55000000000000004">
      <c r="A7">
        <v>6</v>
      </c>
      <c r="B7" s="1">
        <v>14.513389</v>
      </c>
      <c r="C7" s="1"/>
      <c r="D7" s="1">
        <v>22.332595000000001</v>
      </c>
      <c r="E7" s="1"/>
      <c r="F7" s="1">
        <v>40</v>
      </c>
      <c r="G7" s="1">
        <v>3.751452</v>
      </c>
      <c r="H7" s="1">
        <v>4.4622960000000003</v>
      </c>
      <c r="I7" s="1">
        <v>5.4804370000000002</v>
      </c>
      <c r="J7" s="1">
        <v>8.8914340000000003</v>
      </c>
      <c r="K7" s="1">
        <v>10</v>
      </c>
      <c r="L7" s="1">
        <v>6.0423720000000003</v>
      </c>
      <c r="M7" s="1">
        <v>7.3092509999999997</v>
      </c>
      <c r="N7" s="1">
        <v>9.3885170000000002</v>
      </c>
      <c r="O7" s="1">
        <v>13.46297</v>
      </c>
      <c r="P7" s="1">
        <f t="shared" si="0"/>
        <v>16.683333333333334</v>
      </c>
    </row>
    <row r="8" spans="1:16" x14ac:dyDescent="0.55000000000000004">
      <c r="A8">
        <v>7</v>
      </c>
      <c r="B8" s="1">
        <v>18.058368000000002</v>
      </c>
      <c r="C8" s="1"/>
      <c r="D8" s="1">
        <v>22.931121999999998</v>
      </c>
      <c r="E8" s="1"/>
      <c r="F8" s="1">
        <v>40</v>
      </c>
      <c r="G8" s="1">
        <v>3.73027</v>
      </c>
      <c r="H8" s="1">
        <v>4.4734379999999998</v>
      </c>
      <c r="I8" s="1">
        <v>5.4860040000000003</v>
      </c>
      <c r="J8" s="1">
        <v>9.6400170000000003</v>
      </c>
      <c r="K8" s="1">
        <v>10</v>
      </c>
      <c r="L8" s="1">
        <v>6.0121890000000002</v>
      </c>
      <c r="M8" s="1">
        <v>6.6053540000000002</v>
      </c>
      <c r="N8" s="1">
        <v>9.5632009999999994</v>
      </c>
      <c r="O8" s="1">
        <v>13.972772000000001</v>
      </c>
      <c r="P8" s="1">
        <f t="shared" si="0"/>
        <v>16.683333333333334</v>
      </c>
    </row>
    <row r="9" spans="1:16" x14ac:dyDescent="0.55000000000000004">
      <c r="A9">
        <v>8</v>
      </c>
      <c r="B9" s="1">
        <v>16.919906000000001</v>
      </c>
      <c r="C9" s="1"/>
      <c r="D9" s="1">
        <v>19.864325999999998</v>
      </c>
      <c r="E9" s="1"/>
      <c r="F9" s="1">
        <v>40</v>
      </c>
      <c r="G9" s="1">
        <v>3.6292779999999998</v>
      </c>
      <c r="H9" s="1">
        <v>4.4915880000000001</v>
      </c>
      <c r="I9" s="1">
        <v>5.3801829999999997</v>
      </c>
      <c r="J9" s="1">
        <v>9.0158299999999993</v>
      </c>
      <c r="K9" s="1">
        <v>10</v>
      </c>
      <c r="L9" s="1">
        <v>6.1735340000000001</v>
      </c>
      <c r="M9" s="1">
        <v>6.7077419999999996</v>
      </c>
      <c r="N9" s="1">
        <v>9.2094699999999996</v>
      </c>
      <c r="O9" s="1">
        <v>13.248554</v>
      </c>
      <c r="P9" s="1">
        <f t="shared" si="0"/>
        <v>16.683333333333334</v>
      </c>
    </row>
    <row r="10" spans="1:16" x14ac:dyDescent="0.55000000000000004">
      <c r="A10">
        <v>9</v>
      </c>
      <c r="B10" s="1">
        <v>15.296958</v>
      </c>
      <c r="C10" s="1"/>
      <c r="D10" s="1">
        <v>19.901668999999998</v>
      </c>
      <c r="E10" s="1"/>
      <c r="F10" s="1">
        <v>40</v>
      </c>
      <c r="G10" s="1">
        <v>3.7490410000000001</v>
      </c>
      <c r="H10" s="1">
        <v>4.543005</v>
      </c>
      <c r="I10" s="1">
        <v>5.5302170000000004</v>
      </c>
      <c r="J10" s="1">
        <v>9.4992959999999993</v>
      </c>
      <c r="K10" s="1">
        <v>10</v>
      </c>
      <c r="L10" s="1">
        <v>5.8703469999999998</v>
      </c>
      <c r="M10" s="1">
        <v>6.9207650000000003</v>
      </c>
      <c r="N10" s="1">
        <v>9.460248</v>
      </c>
      <c r="O10" s="1">
        <v>23.057189999999999</v>
      </c>
      <c r="P10" s="1">
        <f t="shared" si="0"/>
        <v>16.683333333333334</v>
      </c>
    </row>
    <row r="11" spans="1:16" x14ac:dyDescent="0.55000000000000004">
      <c r="A11">
        <v>10</v>
      </c>
      <c r="B11" s="1">
        <v>14.772099000000001</v>
      </c>
      <c r="C11" s="1"/>
      <c r="D11" s="1">
        <v>19.912341999999999</v>
      </c>
      <c r="E11" s="1"/>
      <c r="F11" s="1">
        <v>40</v>
      </c>
      <c r="G11" s="1">
        <v>3.6584479999999999</v>
      </c>
      <c r="H11" s="1">
        <v>4.3592399999999998</v>
      </c>
      <c r="I11" s="1">
        <v>5.1470079999999996</v>
      </c>
      <c r="J11" s="1">
        <v>11.006259</v>
      </c>
      <c r="K11" s="1">
        <v>10</v>
      </c>
      <c r="L11" s="1">
        <v>5.9515250000000002</v>
      </c>
      <c r="M11" s="1">
        <v>6.8903860000000003</v>
      </c>
      <c r="N11" s="1">
        <v>12.596997999999999</v>
      </c>
      <c r="O11" s="1">
        <v>16.472570999999999</v>
      </c>
      <c r="P11" s="1">
        <f t="shared" si="0"/>
        <v>16.683333333333334</v>
      </c>
    </row>
    <row r="12" spans="1:16" x14ac:dyDescent="0.55000000000000004">
      <c r="A12">
        <v>11</v>
      </c>
      <c r="B12" s="1">
        <v>15.043772000000001</v>
      </c>
      <c r="C12" s="1"/>
      <c r="D12" s="1">
        <v>21.864915</v>
      </c>
      <c r="E12" s="1"/>
      <c r="F12" s="1">
        <v>40</v>
      </c>
      <c r="G12" s="1">
        <v>3.6264539999999998</v>
      </c>
      <c r="H12" s="1">
        <v>4.342352</v>
      </c>
      <c r="I12" s="1">
        <v>5.2531410000000003</v>
      </c>
      <c r="J12" s="1">
        <v>8.6647859999999994</v>
      </c>
      <c r="K12" s="1">
        <v>10</v>
      </c>
      <c r="L12" s="1">
        <v>5.8111360000000003</v>
      </c>
      <c r="M12" s="1">
        <v>6.6999630000000003</v>
      </c>
      <c r="N12" s="1">
        <v>9.9358780000000007</v>
      </c>
      <c r="O12" s="1">
        <v>13.498336999999999</v>
      </c>
      <c r="P12" s="1">
        <f t="shared" si="0"/>
        <v>16.683333333333334</v>
      </c>
    </row>
    <row r="13" spans="1:16" x14ac:dyDescent="0.55000000000000004">
      <c r="A13">
        <v>12</v>
      </c>
      <c r="B13" s="1">
        <v>15.649438</v>
      </c>
      <c r="C13" s="1"/>
      <c r="D13" s="1">
        <v>20.674824999999998</v>
      </c>
      <c r="E13" s="1"/>
      <c r="F13" s="1">
        <v>40</v>
      </c>
      <c r="G13" s="1">
        <v>3.5450349999999999</v>
      </c>
      <c r="H13" s="1">
        <v>4.0440969999999998</v>
      </c>
      <c r="I13" s="1">
        <v>5.2197370000000003</v>
      </c>
      <c r="J13" s="1">
        <v>17.975034999999998</v>
      </c>
      <c r="K13" s="1">
        <v>10</v>
      </c>
      <c r="L13" s="1">
        <v>5.8053619999999997</v>
      </c>
      <c r="M13" s="1">
        <v>6.7383810000000004</v>
      </c>
      <c r="N13" s="1">
        <v>9.8160799999999995</v>
      </c>
      <c r="O13" s="1">
        <v>13.937241</v>
      </c>
      <c r="P13" s="1">
        <f t="shared" si="0"/>
        <v>16.683333333333334</v>
      </c>
    </row>
    <row r="14" spans="1:16" x14ac:dyDescent="0.55000000000000004">
      <c r="A14">
        <v>13</v>
      </c>
      <c r="B14" s="1">
        <v>18.144829999999999</v>
      </c>
      <c r="C14" s="1"/>
      <c r="D14" s="1">
        <v>20.114218000000001</v>
      </c>
      <c r="E14" s="1"/>
      <c r="F14" s="1">
        <v>40</v>
      </c>
      <c r="G14" s="1">
        <v>3.4631569999999998</v>
      </c>
      <c r="H14" s="1">
        <v>4.4796449999999997</v>
      </c>
      <c r="I14" s="1">
        <v>14.832488</v>
      </c>
      <c r="J14" s="1">
        <v>10.007667</v>
      </c>
      <c r="K14" s="1">
        <v>10</v>
      </c>
      <c r="L14" s="1">
        <v>6.062875</v>
      </c>
      <c r="M14" s="1">
        <v>6.4500299999999999</v>
      </c>
      <c r="N14" s="1">
        <v>9.2987520000000004</v>
      </c>
      <c r="O14" s="1">
        <v>13.087857</v>
      </c>
      <c r="P14" s="1">
        <f t="shared" si="0"/>
        <v>16.683333333333334</v>
      </c>
    </row>
    <row r="15" spans="1:16" x14ac:dyDescent="0.55000000000000004">
      <c r="A15">
        <v>14</v>
      </c>
      <c r="B15" s="1">
        <v>16.524864999999998</v>
      </c>
      <c r="C15" s="1"/>
      <c r="D15" s="1">
        <v>21.207162</v>
      </c>
      <c r="E15" s="1"/>
      <c r="F15" s="1">
        <v>40</v>
      </c>
      <c r="G15" s="1">
        <v>3.9801859999999998</v>
      </c>
      <c r="H15" s="1">
        <v>4.6085060000000002</v>
      </c>
      <c r="I15" s="1">
        <v>5.9928119999999998</v>
      </c>
      <c r="J15" s="1">
        <v>10.263892999999999</v>
      </c>
      <c r="K15" s="1">
        <v>10</v>
      </c>
      <c r="L15" s="1">
        <v>5.8075760000000001</v>
      </c>
      <c r="M15" s="1">
        <v>6.9872540000000001</v>
      </c>
      <c r="N15" s="1">
        <v>10.158605</v>
      </c>
      <c r="O15" s="1">
        <v>14.004541</v>
      </c>
      <c r="P15" s="1">
        <f t="shared" si="0"/>
        <v>16.683333333333334</v>
      </c>
    </row>
    <row r="16" spans="1:16" x14ac:dyDescent="0.55000000000000004">
      <c r="A16">
        <v>15</v>
      </c>
      <c r="B16" s="1">
        <v>14.548185</v>
      </c>
      <c r="C16" s="1"/>
      <c r="D16" s="1">
        <v>22.358511</v>
      </c>
      <c r="E16" s="1"/>
      <c r="F16" s="1">
        <v>40</v>
      </c>
      <c r="G16" s="1">
        <v>4.0023150000000003</v>
      </c>
      <c r="H16" s="1">
        <v>5.3984350000000001</v>
      </c>
      <c r="I16" s="1">
        <v>5.6133709999999999</v>
      </c>
      <c r="J16" s="1">
        <v>10.035323</v>
      </c>
      <c r="K16" s="1">
        <v>10</v>
      </c>
      <c r="L16" s="1">
        <v>13.803869000000001</v>
      </c>
      <c r="M16" s="1">
        <v>6.5933299999999999</v>
      </c>
      <c r="N16" s="1">
        <v>9.2357849999999999</v>
      </c>
      <c r="O16" s="1">
        <v>14.628398000000001</v>
      </c>
      <c r="P16" s="1">
        <f t="shared" si="0"/>
        <v>16.683333333333334</v>
      </c>
    </row>
    <row r="17" spans="1:16" x14ac:dyDescent="0.55000000000000004">
      <c r="A17">
        <v>16</v>
      </c>
      <c r="B17" s="1">
        <v>16.860168999999999</v>
      </c>
      <c r="C17" s="1"/>
      <c r="D17" s="1">
        <v>20.982583000000002</v>
      </c>
      <c r="E17" s="1"/>
      <c r="F17" s="1">
        <v>40</v>
      </c>
      <c r="G17" s="1">
        <v>3.4886180000000002</v>
      </c>
      <c r="H17" s="1">
        <v>4.6441330000000001</v>
      </c>
      <c r="I17" s="1">
        <v>5.4028080000000003</v>
      </c>
      <c r="J17" s="1">
        <v>10.425675999999999</v>
      </c>
      <c r="K17" s="1">
        <v>10</v>
      </c>
      <c r="L17" s="1">
        <v>6.9010249999999997</v>
      </c>
      <c r="M17" s="1">
        <v>7.1332950000000004</v>
      </c>
      <c r="N17" s="1">
        <v>10.02528</v>
      </c>
      <c r="O17" s="1">
        <v>12.980475999999999</v>
      </c>
      <c r="P17" s="1">
        <f t="shared" si="0"/>
        <v>16.683333333333334</v>
      </c>
    </row>
    <row r="18" spans="1:16" x14ac:dyDescent="0.55000000000000004">
      <c r="A18">
        <v>17</v>
      </c>
      <c r="B18" s="1">
        <v>14.379137999999999</v>
      </c>
      <c r="C18" s="1"/>
      <c r="D18" s="1">
        <v>20.509070000000001</v>
      </c>
      <c r="E18" s="1"/>
      <c r="F18" s="1">
        <v>40</v>
      </c>
      <c r="G18" s="1">
        <v>3.4915850000000002</v>
      </c>
      <c r="H18" s="1">
        <v>5.1094439999999999</v>
      </c>
      <c r="I18" s="1">
        <v>5.460915</v>
      </c>
      <c r="J18" s="1">
        <v>9.19923</v>
      </c>
      <c r="K18" s="1">
        <v>10</v>
      </c>
      <c r="L18" s="1">
        <v>5.9644310000000003</v>
      </c>
      <c r="M18" s="1">
        <v>8.3746709999999993</v>
      </c>
      <c r="N18" s="1">
        <v>9.918666</v>
      </c>
      <c r="O18" s="1">
        <v>14.747742000000001</v>
      </c>
      <c r="P18" s="1">
        <f t="shared" si="0"/>
        <v>16.683333333333334</v>
      </c>
    </row>
    <row r="19" spans="1:16" x14ac:dyDescent="0.55000000000000004">
      <c r="A19">
        <v>18</v>
      </c>
      <c r="B19" s="1">
        <v>15.187573</v>
      </c>
      <c r="C19" s="1"/>
      <c r="D19" s="1">
        <v>23.317402000000001</v>
      </c>
      <c r="E19" s="1"/>
      <c r="F19" s="1">
        <v>40</v>
      </c>
      <c r="G19" s="1">
        <v>3.6193399999999998</v>
      </c>
      <c r="H19" s="1">
        <v>4.4229729999999998</v>
      </c>
      <c r="I19" s="1">
        <v>6.915324</v>
      </c>
      <c r="J19" s="1">
        <v>8.9836299999999998</v>
      </c>
      <c r="K19" s="1">
        <v>10</v>
      </c>
      <c r="L19" s="1">
        <v>6.0265570000000004</v>
      </c>
      <c r="M19" s="1">
        <v>8.439171</v>
      </c>
      <c r="N19" s="1">
        <v>11.014246999999999</v>
      </c>
      <c r="O19" s="1">
        <v>13.199662</v>
      </c>
      <c r="P19" s="1">
        <f t="shared" si="0"/>
        <v>16.683333333333334</v>
      </c>
    </row>
    <row r="20" spans="1:16" x14ac:dyDescent="0.55000000000000004">
      <c r="A20">
        <v>19</v>
      </c>
      <c r="B20" s="1">
        <v>14.686980999999999</v>
      </c>
      <c r="C20" s="1"/>
      <c r="D20" s="1">
        <v>19.961245999999999</v>
      </c>
      <c r="E20" s="1"/>
      <c r="F20" s="1">
        <v>40</v>
      </c>
      <c r="G20" s="1">
        <v>3.546062</v>
      </c>
      <c r="H20" s="1">
        <v>4.2667029999999997</v>
      </c>
      <c r="I20" s="1">
        <v>5.5153410000000003</v>
      </c>
      <c r="J20" s="1">
        <v>9.1495949999999997</v>
      </c>
      <c r="K20" s="1">
        <v>10</v>
      </c>
      <c r="L20" s="1">
        <v>5.6986140000000001</v>
      </c>
      <c r="M20" s="1">
        <v>6.877643</v>
      </c>
      <c r="N20" s="1">
        <v>10.096788</v>
      </c>
      <c r="O20" s="1">
        <v>13.092345999999999</v>
      </c>
      <c r="P20" s="1">
        <f t="shared" si="0"/>
        <v>16.683333333333334</v>
      </c>
    </row>
    <row r="21" spans="1:16" x14ac:dyDescent="0.55000000000000004">
      <c r="A21">
        <v>20</v>
      </c>
      <c r="B21" s="1">
        <v>13.106642000000001</v>
      </c>
      <c r="C21" s="1"/>
      <c r="D21" s="1">
        <v>19.488071999999999</v>
      </c>
      <c r="E21" s="1"/>
      <c r="F21" s="1">
        <v>40</v>
      </c>
      <c r="G21" s="1">
        <v>3.570684</v>
      </c>
      <c r="H21" s="1">
        <v>5.8233839999999999</v>
      </c>
      <c r="I21" s="1">
        <v>5.1899709999999999</v>
      </c>
      <c r="J21" s="1">
        <v>9.5088919999999995</v>
      </c>
      <c r="K21" s="1">
        <v>10</v>
      </c>
      <c r="L21" s="1">
        <v>5.916086</v>
      </c>
      <c r="M21" s="1">
        <v>6.7785029999999997</v>
      </c>
      <c r="N21" s="1">
        <v>9.1812959999999997</v>
      </c>
      <c r="O21" s="1">
        <v>13.353025000000001</v>
      </c>
      <c r="P21" s="1">
        <f t="shared" si="0"/>
        <v>16.683333333333334</v>
      </c>
    </row>
    <row r="22" spans="1:16" x14ac:dyDescent="0.55000000000000004">
      <c r="A22">
        <v>21</v>
      </c>
      <c r="B22" s="1">
        <v>13.70176</v>
      </c>
      <c r="C22" s="1"/>
      <c r="D22" s="1">
        <v>20.657978</v>
      </c>
      <c r="E22" s="1"/>
      <c r="F22" s="1">
        <v>40</v>
      </c>
      <c r="G22" s="1">
        <v>3.4883250000000001</v>
      </c>
      <c r="H22" s="1">
        <v>4.3407580000000001</v>
      </c>
      <c r="I22" s="1">
        <v>5.3269960000000003</v>
      </c>
      <c r="J22" s="1">
        <v>9.5344429999999996</v>
      </c>
      <c r="K22" s="1">
        <v>10</v>
      </c>
      <c r="L22" s="1">
        <v>5.8047490000000002</v>
      </c>
      <c r="M22" s="1">
        <v>7.1846930000000002</v>
      </c>
      <c r="N22" s="1">
        <v>9.1855019999999996</v>
      </c>
      <c r="O22" s="1">
        <v>13.80982</v>
      </c>
      <c r="P22" s="1">
        <f t="shared" si="0"/>
        <v>16.683333333333334</v>
      </c>
    </row>
    <row r="23" spans="1:16" x14ac:dyDescent="0.55000000000000004">
      <c r="A23">
        <v>22</v>
      </c>
      <c r="B23" s="1">
        <v>13.149293999999999</v>
      </c>
      <c r="C23" s="1"/>
      <c r="D23" s="1">
        <v>19.967085999999998</v>
      </c>
      <c r="E23" s="1"/>
      <c r="F23" s="1">
        <v>40</v>
      </c>
      <c r="G23" s="1">
        <v>13.629982</v>
      </c>
      <c r="H23" s="1">
        <v>4.5429690000000003</v>
      </c>
      <c r="I23" s="1">
        <v>5.1417630000000001</v>
      </c>
      <c r="J23" s="1">
        <v>9.5801350000000003</v>
      </c>
      <c r="K23" s="1">
        <v>10</v>
      </c>
      <c r="L23" s="1">
        <v>6.2102240000000002</v>
      </c>
      <c r="M23" s="1">
        <v>7.4037470000000001</v>
      </c>
      <c r="N23" s="1">
        <v>8.9096689999999992</v>
      </c>
      <c r="O23" s="1">
        <v>13.664471000000001</v>
      </c>
      <c r="P23" s="1">
        <f t="shared" si="0"/>
        <v>16.683333333333334</v>
      </c>
    </row>
    <row r="24" spans="1:16" x14ac:dyDescent="0.55000000000000004">
      <c r="A24">
        <v>23</v>
      </c>
      <c r="B24" s="1">
        <v>13.760482</v>
      </c>
      <c r="C24" s="1"/>
      <c r="D24" s="1">
        <v>20.321289</v>
      </c>
      <c r="E24" s="1"/>
      <c r="F24" s="1">
        <v>40</v>
      </c>
      <c r="G24" s="1">
        <v>4.210229</v>
      </c>
      <c r="H24" s="1">
        <v>4.1924729999999997</v>
      </c>
      <c r="I24" s="1">
        <v>5.146153</v>
      </c>
      <c r="J24" s="1">
        <v>9.4303919999999994</v>
      </c>
      <c r="K24" s="1">
        <v>10</v>
      </c>
      <c r="L24" s="1">
        <v>6.3120810000000001</v>
      </c>
      <c r="M24" s="1">
        <v>7.266108</v>
      </c>
      <c r="N24" s="1">
        <v>8.9441679999999995</v>
      </c>
      <c r="O24" s="1">
        <v>13.160777</v>
      </c>
      <c r="P24" s="1">
        <f t="shared" si="0"/>
        <v>16.683333333333334</v>
      </c>
    </row>
    <row r="25" spans="1:16" x14ac:dyDescent="0.55000000000000004">
      <c r="A25">
        <v>24</v>
      </c>
      <c r="B25" s="1">
        <v>13.497965000000001</v>
      </c>
      <c r="C25" s="1"/>
      <c r="D25" s="1">
        <v>20.711964999999999</v>
      </c>
      <c r="E25" s="1"/>
      <c r="F25" s="1">
        <v>40</v>
      </c>
      <c r="G25" s="1">
        <v>3.7018450000000001</v>
      </c>
      <c r="H25" s="1">
        <v>3.8821639999999999</v>
      </c>
      <c r="I25" s="1">
        <v>5.2800380000000002</v>
      </c>
      <c r="J25" s="1">
        <v>11.158836000000001</v>
      </c>
      <c r="K25" s="1">
        <v>10</v>
      </c>
      <c r="L25" s="1">
        <v>6.6839940000000002</v>
      </c>
      <c r="M25" s="1">
        <v>6.7877809999999998</v>
      </c>
      <c r="N25" s="1">
        <v>8.8415359999999996</v>
      </c>
      <c r="O25" s="1">
        <v>13.965509000000001</v>
      </c>
      <c r="P25" s="1">
        <f t="shared" si="0"/>
        <v>16.683333333333334</v>
      </c>
    </row>
    <row r="26" spans="1:16" x14ac:dyDescent="0.55000000000000004">
      <c r="A26">
        <v>25</v>
      </c>
      <c r="B26" s="1">
        <v>14.580208000000001</v>
      </c>
      <c r="C26" s="1"/>
      <c r="D26" s="1">
        <v>22.133614999999999</v>
      </c>
      <c r="E26" s="1"/>
      <c r="F26" s="1">
        <v>40</v>
      </c>
      <c r="G26" s="1">
        <v>3.644701</v>
      </c>
      <c r="H26" s="1">
        <v>4.1669970000000003</v>
      </c>
      <c r="I26" s="1">
        <v>5.3284510000000003</v>
      </c>
      <c r="J26" s="1">
        <v>9.5416430000000005</v>
      </c>
      <c r="K26" s="1">
        <v>10</v>
      </c>
      <c r="L26" s="1">
        <v>6.6511420000000001</v>
      </c>
      <c r="M26" s="1">
        <v>7.3223820000000002</v>
      </c>
      <c r="N26" s="1">
        <v>9.0899660000000004</v>
      </c>
      <c r="O26" s="1">
        <v>14.439071999999999</v>
      </c>
      <c r="P26" s="1">
        <f t="shared" si="0"/>
        <v>16.683333333333334</v>
      </c>
    </row>
    <row r="27" spans="1:16" x14ac:dyDescent="0.55000000000000004">
      <c r="A27">
        <v>26</v>
      </c>
      <c r="B27" s="1">
        <v>13.376500999999999</v>
      </c>
      <c r="C27" s="1"/>
      <c r="D27" s="1">
        <v>21.733058</v>
      </c>
      <c r="E27" s="1"/>
      <c r="F27" s="1">
        <v>40</v>
      </c>
      <c r="G27" s="1">
        <v>3.5717690000000002</v>
      </c>
      <c r="H27" s="1">
        <v>4.1229810000000002</v>
      </c>
      <c r="I27" s="1">
        <v>6.4452150000000001</v>
      </c>
      <c r="J27" s="1">
        <v>10.362447</v>
      </c>
      <c r="K27" s="1">
        <v>10</v>
      </c>
      <c r="L27" s="1">
        <v>7.0057369999999999</v>
      </c>
      <c r="M27" s="1">
        <v>7.4925389999999998</v>
      </c>
      <c r="N27" s="1">
        <v>9.5676290000000002</v>
      </c>
      <c r="O27" s="1">
        <v>12.759172</v>
      </c>
      <c r="P27" s="1">
        <f t="shared" si="0"/>
        <v>16.683333333333334</v>
      </c>
    </row>
    <row r="28" spans="1:16" x14ac:dyDescent="0.55000000000000004">
      <c r="A28">
        <v>27</v>
      </c>
      <c r="B28" s="1">
        <v>15.184011</v>
      </c>
      <c r="C28" s="1"/>
      <c r="D28" s="1">
        <v>20.367516999999999</v>
      </c>
      <c r="E28" s="1"/>
      <c r="F28" s="1">
        <v>40</v>
      </c>
      <c r="G28" s="1">
        <v>4.2064300000000001</v>
      </c>
      <c r="H28" s="1">
        <v>4.1401880000000002</v>
      </c>
      <c r="I28" s="1">
        <v>6.8271100000000002</v>
      </c>
      <c r="J28" s="1">
        <v>9.5703440000000004</v>
      </c>
      <c r="K28" s="1">
        <v>10</v>
      </c>
      <c r="L28" s="1">
        <v>7.5368120000000003</v>
      </c>
      <c r="M28" s="1">
        <v>7.6924260000000002</v>
      </c>
      <c r="N28" s="1">
        <v>11.397618</v>
      </c>
      <c r="O28" s="1">
        <v>13.433681999999999</v>
      </c>
      <c r="P28" s="1">
        <f t="shared" si="0"/>
        <v>16.683333333333334</v>
      </c>
    </row>
    <row r="29" spans="1:16" x14ac:dyDescent="0.55000000000000004">
      <c r="A29">
        <v>28</v>
      </c>
      <c r="B29" s="1">
        <v>14.253451999999999</v>
      </c>
      <c r="C29" s="1"/>
      <c r="D29" s="1">
        <v>21.114056000000001</v>
      </c>
      <c r="E29" s="1"/>
      <c r="F29" s="1">
        <v>40</v>
      </c>
      <c r="G29" s="1">
        <v>3.924582</v>
      </c>
      <c r="H29" s="1">
        <v>4.3885290000000001</v>
      </c>
      <c r="I29" s="1">
        <v>5.7894769999999998</v>
      </c>
      <c r="J29" s="1">
        <v>10.068673</v>
      </c>
      <c r="K29" s="1">
        <v>10</v>
      </c>
      <c r="L29" s="1">
        <v>7.9165710000000002</v>
      </c>
      <c r="M29" s="1">
        <v>7.0517890000000003</v>
      </c>
      <c r="N29" s="1">
        <v>10.307575</v>
      </c>
      <c r="O29" s="1">
        <v>13.351257</v>
      </c>
      <c r="P29" s="1">
        <f t="shared" si="0"/>
        <v>16.683333333333334</v>
      </c>
    </row>
    <row r="30" spans="1:16" x14ac:dyDescent="0.55000000000000004">
      <c r="A30">
        <v>29</v>
      </c>
      <c r="B30" s="1">
        <v>13.444735</v>
      </c>
      <c r="C30" s="1"/>
      <c r="D30" s="1">
        <v>21.679099000000001</v>
      </c>
      <c r="E30" s="1"/>
      <c r="F30" s="1">
        <v>40</v>
      </c>
      <c r="G30" s="1">
        <v>3.729552</v>
      </c>
      <c r="H30" s="1">
        <v>4.8584490000000002</v>
      </c>
      <c r="I30" s="1">
        <v>5.154801</v>
      </c>
      <c r="J30" s="1">
        <v>9.6559139999999992</v>
      </c>
      <c r="K30" s="1">
        <v>10</v>
      </c>
      <c r="L30" s="1">
        <v>6.852036</v>
      </c>
      <c r="M30" s="1">
        <v>8.8039819999999995</v>
      </c>
      <c r="N30" s="1">
        <v>9.8131740000000001</v>
      </c>
      <c r="O30" s="1">
        <v>15.167357000000001</v>
      </c>
      <c r="P30" s="1">
        <f t="shared" si="0"/>
        <v>16.683333333333334</v>
      </c>
    </row>
    <row r="31" spans="1:16" x14ac:dyDescent="0.55000000000000004">
      <c r="A31">
        <v>30</v>
      </c>
      <c r="B31" s="1">
        <v>13.790279999999999</v>
      </c>
      <c r="C31" s="1"/>
      <c r="D31" s="1">
        <v>19.591301999999999</v>
      </c>
      <c r="E31" s="1"/>
      <c r="F31" s="1">
        <v>40</v>
      </c>
      <c r="G31" s="1">
        <v>3.4731489999999998</v>
      </c>
      <c r="H31" s="1">
        <v>4.4308490000000003</v>
      </c>
      <c r="I31" s="1">
        <v>5.492197</v>
      </c>
      <c r="J31" s="1">
        <v>9.6420119999999994</v>
      </c>
      <c r="K31" s="1">
        <v>10</v>
      </c>
      <c r="L31" s="1">
        <v>8.9691329999999994</v>
      </c>
      <c r="M31" s="1">
        <v>6.9946469999999996</v>
      </c>
      <c r="N31" s="1">
        <v>9.8965840000000007</v>
      </c>
      <c r="O31" s="1">
        <v>13.720058</v>
      </c>
      <c r="P31" s="1">
        <f t="shared" si="0"/>
        <v>16.683333333333334</v>
      </c>
    </row>
    <row r="32" spans="1:16" x14ac:dyDescent="0.55000000000000004">
      <c r="A32">
        <v>31</v>
      </c>
      <c r="B32" s="1">
        <v>14.213628</v>
      </c>
      <c r="C32" s="1"/>
      <c r="D32" s="1">
        <v>19.891179000000001</v>
      </c>
      <c r="E32" s="1"/>
      <c r="F32" s="1">
        <v>40</v>
      </c>
      <c r="G32" s="1">
        <v>3.5616240000000001</v>
      </c>
      <c r="H32" s="1">
        <v>4.1972110000000002</v>
      </c>
      <c r="I32" s="1">
        <v>5.3595579999999998</v>
      </c>
      <c r="J32" s="1">
        <v>9.7769349999999999</v>
      </c>
      <c r="K32" s="1">
        <v>10</v>
      </c>
      <c r="L32" s="1">
        <v>6.2596819999999997</v>
      </c>
      <c r="M32" s="1">
        <v>6.5135750000000003</v>
      </c>
      <c r="N32" s="1">
        <v>9.3525089999999995</v>
      </c>
      <c r="O32" s="1">
        <v>11.877776000000001</v>
      </c>
      <c r="P32" s="1">
        <f t="shared" si="0"/>
        <v>16.683333333333334</v>
      </c>
    </row>
    <row r="33" spans="1:16" x14ac:dyDescent="0.55000000000000004">
      <c r="A33">
        <v>32</v>
      </c>
      <c r="B33" s="1">
        <v>13.394743999999999</v>
      </c>
      <c r="C33" s="1"/>
      <c r="D33" s="1">
        <v>20.220237000000001</v>
      </c>
      <c r="E33" s="1"/>
      <c r="F33" s="1">
        <v>40</v>
      </c>
      <c r="G33" s="1">
        <v>3.6068380000000002</v>
      </c>
      <c r="H33" s="1">
        <v>7.0892309999999998</v>
      </c>
      <c r="I33" s="1">
        <v>5.2672470000000002</v>
      </c>
      <c r="J33" s="1">
        <v>9.9339030000000008</v>
      </c>
      <c r="K33" s="1">
        <v>10</v>
      </c>
      <c r="L33" s="1">
        <v>5.8127170000000001</v>
      </c>
      <c r="M33" s="1">
        <v>8.798171</v>
      </c>
      <c r="N33" s="1">
        <v>10.162490999999999</v>
      </c>
      <c r="O33" s="1">
        <v>11.776337</v>
      </c>
      <c r="P33" s="1">
        <f t="shared" si="0"/>
        <v>16.683333333333334</v>
      </c>
    </row>
    <row r="34" spans="1:16" x14ac:dyDescent="0.55000000000000004">
      <c r="A34">
        <v>33</v>
      </c>
      <c r="B34" s="1">
        <v>16.461988000000002</v>
      </c>
      <c r="C34" s="1"/>
      <c r="D34" s="1">
        <v>19.740110999999999</v>
      </c>
      <c r="E34" s="1"/>
      <c r="F34" s="1">
        <v>40</v>
      </c>
      <c r="G34" s="1">
        <v>3.6695920000000002</v>
      </c>
      <c r="H34" s="1">
        <v>4.4964959999999996</v>
      </c>
      <c r="I34" s="1">
        <v>5.4276140000000002</v>
      </c>
      <c r="J34" s="1">
        <v>9.4609509999999997</v>
      </c>
      <c r="K34" s="1">
        <v>10</v>
      </c>
      <c r="L34" s="1">
        <v>5.96136</v>
      </c>
      <c r="M34" s="1">
        <v>6.5401439999999997</v>
      </c>
      <c r="N34" s="1">
        <v>10.073473</v>
      </c>
      <c r="O34" s="1">
        <v>11.988388</v>
      </c>
      <c r="P34" s="1">
        <f t="shared" si="0"/>
        <v>16.683333333333334</v>
      </c>
    </row>
    <row r="35" spans="1:16" x14ac:dyDescent="0.55000000000000004">
      <c r="A35">
        <v>34</v>
      </c>
      <c r="B35" s="1">
        <v>13.986300999999999</v>
      </c>
      <c r="C35" s="1"/>
      <c r="D35" s="1">
        <v>21.455366000000001</v>
      </c>
      <c r="E35" s="1"/>
      <c r="F35" s="1">
        <v>40</v>
      </c>
      <c r="G35" s="1">
        <v>3.6051690000000001</v>
      </c>
      <c r="H35" s="1">
        <v>4.4955420000000004</v>
      </c>
      <c r="I35" s="1">
        <v>5.7297209999999996</v>
      </c>
      <c r="J35" s="1">
        <v>9.6899700000000006</v>
      </c>
      <c r="K35" s="1">
        <v>10</v>
      </c>
      <c r="L35" s="1">
        <v>5.9017039999999996</v>
      </c>
      <c r="M35" s="1">
        <v>6.3824719999999999</v>
      </c>
      <c r="N35" s="1">
        <v>9.7141110000000008</v>
      </c>
      <c r="O35" s="1">
        <v>13.876125999999999</v>
      </c>
      <c r="P35" s="1">
        <f t="shared" si="0"/>
        <v>16.683333333333334</v>
      </c>
    </row>
    <row r="36" spans="1:16" x14ac:dyDescent="0.55000000000000004">
      <c r="A36">
        <v>35</v>
      </c>
      <c r="B36" s="1">
        <v>14.590607</v>
      </c>
      <c r="C36" s="1"/>
      <c r="D36" s="1">
        <v>19.770561000000001</v>
      </c>
      <c r="E36" s="1"/>
      <c r="F36" s="1">
        <v>40</v>
      </c>
      <c r="G36" s="1">
        <v>3.7294320000000001</v>
      </c>
      <c r="H36" s="1">
        <v>5.2200550000000003</v>
      </c>
      <c r="I36" s="1">
        <v>5.3698629999999996</v>
      </c>
      <c r="J36" s="1">
        <v>10.599624</v>
      </c>
      <c r="K36" s="1">
        <v>10</v>
      </c>
      <c r="L36" s="1">
        <v>5.7780079999999998</v>
      </c>
      <c r="M36" s="1">
        <v>6.6102970000000001</v>
      </c>
      <c r="N36" s="1">
        <v>10.873082999999999</v>
      </c>
      <c r="O36" s="1">
        <v>14.105664000000001</v>
      </c>
      <c r="P36" s="1">
        <f t="shared" si="0"/>
        <v>16.683333333333334</v>
      </c>
    </row>
    <row r="37" spans="1:16" x14ac:dyDescent="0.55000000000000004">
      <c r="A37">
        <v>36</v>
      </c>
      <c r="B37" s="1">
        <v>13.597941</v>
      </c>
      <c r="C37" s="1"/>
      <c r="D37" s="1">
        <v>20.534438999999999</v>
      </c>
      <c r="E37" s="1"/>
      <c r="F37" s="1">
        <v>40</v>
      </c>
      <c r="G37" s="1">
        <v>3.327941</v>
      </c>
      <c r="H37" s="1">
        <v>4.2232989999999999</v>
      </c>
      <c r="I37" s="1">
        <v>5.4602620000000002</v>
      </c>
      <c r="J37" s="1">
        <v>9.0812749999999998</v>
      </c>
      <c r="K37" s="1">
        <v>10</v>
      </c>
      <c r="L37" s="1">
        <v>5.8064479999999996</v>
      </c>
      <c r="M37" s="1">
        <v>7.1238089999999996</v>
      </c>
      <c r="N37" s="1">
        <v>9.5012600000000003</v>
      </c>
      <c r="O37" s="1">
        <v>13.301898</v>
      </c>
      <c r="P37" s="1">
        <f t="shared" si="0"/>
        <v>16.683333333333334</v>
      </c>
    </row>
    <row r="38" spans="1:16" x14ac:dyDescent="0.55000000000000004">
      <c r="A38">
        <v>37</v>
      </c>
      <c r="B38" s="1">
        <v>13.372961999999999</v>
      </c>
      <c r="C38" s="1"/>
      <c r="D38" s="1">
        <v>19.012931999999999</v>
      </c>
      <c r="E38" s="1"/>
      <c r="F38" s="1">
        <v>40</v>
      </c>
      <c r="G38" s="1">
        <v>3.6386449999999999</v>
      </c>
      <c r="H38" s="1">
        <v>4.4064269999999999</v>
      </c>
      <c r="I38" s="1">
        <v>5.4037119999999996</v>
      </c>
      <c r="J38" s="1">
        <v>10.073269</v>
      </c>
      <c r="K38" s="1">
        <v>10</v>
      </c>
      <c r="L38" s="1">
        <v>5.739166</v>
      </c>
      <c r="M38" s="1">
        <v>7.0222819999999997</v>
      </c>
      <c r="N38" s="1">
        <v>9.1995930000000001</v>
      </c>
      <c r="O38" s="1">
        <v>13.081715000000001</v>
      </c>
      <c r="P38" s="1">
        <f t="shared" si="0"/>
        <v>16.683333333333334</v>
      </c>
    </row>
    <row r="39" spans="1:16" x14ac:dyDescent="0.55000000000000004">
      <c r="A39">
        <v>38</v>
      </c>
      <c r="B39" s="1">
        <v>14.225289</v>
      </c>
      <c r="C39" s="1"/>
      <c r="D39" s="1">
        <v>19.387089</v>
      </c>
      <c r="E39" s="1"/>
      <c r="F39" s="1">
        <v>40</v>
      </c>
      <c r="G39" s="1">
        <v>3.671351</v>
      </c>
      <c r="H39" s="1">
        <v>3.9449230000000002</v>
      </c>
      <c r="I39" s="1">
        <v>5.447908</v>
      </c>
      <c r="J39" s="1">
        <v>9.9541160000000009</v>
      </c>
      <c r="K39" s="1">
        <v>10</v>
      </c>
      <c r="L39" s="1">
        <v>5.9714419999999997</v>
      </c>
      <c r="M39" s="1">
        <v>7.0038629999999999</v>
      </c>
      <c r="N39" s="1">
        <v>8.914517</v>
      </c>
      <c r="O39" s="1">
        <v>12.351224</v>
      </c>
      <c r="P39" s="1">
        <f t="shared" si="0"/>
        <v>16.683333333333334</v>
      </c>
    </row>
    <row r="40" spans="1:16" x14ac:dyDescent="0.55000000000000004">
      <c r="A40">
        <v>39</v>
      </c>
      <c r="B40" s="1">
        <v>12.925793000000001</v>
      </c>
      <c r="C40" s="1"/>
      <c r="D40" s="1">
        <v>19.065456000000001</v>
      </c>
      <c r="E40" s="1"/>
      <c r="F40" s="1">
        <v>40</v>
      </c>
      <c r="G40" s="1">
        <v>3.4646050000000002</v>
      </c>
      <c r="H40" s="1">
        <v>4.1321430000000001</v>
      </c>
      <c r="I40" s="1">
        <v>5.3452809999999999</v>
      </c>
      <c r="J40" s="1">
        <v>9.8972630000000006</v>
      </c>
      <c r="K40" s="1">
        <v>10</v>
      </c>
      <c r="L40" s="1">
        <v>5.8569430000000002</v>
      </c>
      <c r="M40" s="1">
        <v>9.3797809999999995</v>
      </c>
      <c r="N40" s="1">
        <v>9.1043299999999991</v>
      </c>
      <c r="O40" s="1">
        <v>12.525665999999999</v>
      </c>
      <c r="P40" s="1">
        <f t="shared" si="0"/>
        <v>16.683333333333334</v>
      </c>
    </row>
    <row r="41" spans="1:16" x14ac:dyDescent="0.55000000000000004">
      <c r="A41">
        <v>40</v>
      </c>
      <c r="B41" s="1">
        <v>14.524899</v>
      </c>
      <c r="C41" s="1"/>
      <c r="D41" s="1">
        <v>19.081178000000001</v>
      </c>
      <c r="E41" s="1"/>
      <c r="F41" s="1">
        <v>40</v>
      </c>
      <c r="G41" s="1">
        <v>3.7070859999999999</v>
      </c>
      <c r="H41" s="1">
        <v>4.1348770000000004</v>
      </c>
      <c r="I41" s="1">
        <v>5.4378520000000004</v>
      </c>
      <c r="J41" s="1">
        <v>9.6745190000000001</v>
      </c>
      <c r="K41" s="1">
        <v>10</v>
      </c>
      <c r="L41" s="1">
        <v>5.838063</v>
      </c>
      <c r="M41" s="1">
        <v>7.4061570000000003</v>
      </c>
      <c r="N41" s="1">
        <v>8.6381250000000005</v>
      </c>
      <c r="O41" s="1">
        <v>12.024290000000001</v>
      </c>
      <c r="P41" s="1">
        <f t="shared" si="0"/>
        <v>16.683333333333334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HumptyDumptyPull</vt:lpstr>
      <vt:lpstr>HumptyDumptyPush</vt:lpstr>
      <vt:lpstr>combined</vt:lpstr>
      <vt:lpstr>r4.xlarge X2 pull</vt:lpstr>
      <vt:lpstr>r4.xlarge X2 push</vt:lpstr>
      <vt:lpstr>Startup AFAP pull</vt:lpstr>
      <vt:lpstr>Startup AFAP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cp:lastPrinted>2018-03-12T12:13:12Z</cp:lastPrinted>
  <dcterms:created xsi:type="dcterms:W3CDTF">2017-05-25T13:29:35Z</dcterms:created>
  <dcterms:modified xsi:type="dcterms:W3CDTF">2018-03-12T12:16:05Z</dcterms:modified>
</cp:coreProperties>
</file>