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\Desktop\Estudios\Master\github\pacs_labs\nueva_descarga_PACS_labs\PACS_labs\Laboratory-5\docs\"/>
    </mc:Choice>
  </mc:AlternateContent>
  <xr:revisionPtr revIDLastSave="0" documentId="13_ncr:1_{FB358F4F-AA56-40B6-B06C-B63D31C621E9}" xr6:coauthVersionLast="47" xr6:coauthVersionMax="47" xr10:uidLastSave="{00000000-0000-0000-0000-000000000000}"/>
  <bookViews>
    <workbookView xWindow="28680" yWindow="-120" windowWidth="29040" windowHeight="15840" xr2:uid="{8B7A330B-176D-441C-B081-4E7483818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K3" i="1"/>
  <c r="J3" i="1"/>
  <c r="L2" i="1"/>
  <c r="K2" i="1"/>
  <c r="J2" i="1"/>
  <c r="G14" i="1"/>
  <c r="G13" i="1"/>
  <c r="C13" i="1"/>
  <c r="G8" i="1"/>
  <c r="G9" i="1"/>
  <c r="C14" i="1"/>
  <c r="B35" i="1"/>
  <c r="B29" i="1"/>
  <c r="B45" i="1"/>
  <c r="B44" i="1"/>
  <c r="B46" i="1" s="1"/>
  <c r="B43" i="1"/>
  <c r="B42" i="1"/>
  <c r="B41" i="1"/>
  <c r="B40" i="1"/>
  <c r="B39" i="1"/>
  <c r="B38" i="1"/>
  <c r="B37" i="1"/>
  <c r="B36" i="1"/>
  <c r="B28" i="1"/>
  <c r="B27" i="1"/>
  <c r="B26" i="1"/>
  <c r="B25" i="1"/>
  <c r="B30" i="1" s="1"/>
  <c r="B24" i="1"/>
  <c r="B23" i="1"/>
  <c r="B22" i="1"/>
  <c r="B21" i="1"/>
  <c r="B20" i="1"/>
  <c r="B19" i="1"/>
  <c r="B7" i="1"/>
  <c r="B8" i="1"/>
  <c r="B9" i="1"/>
  <c r="B10" i="1"/>
  <c r="B11" i="1"/>
  <c r="B12" i="1"/>
  <c r="B6" i="1"/>
  <c r="B5" i="1"/>
  <c r="B3" i="1"/>
  <c r="B4" i="1"/>
  <c r="I50" i="1"/>
  <c r="I51" i="1" s="1"/>
  <c r="I49" i="1"/>
  <c r="I34" i="1"/>
  <c r="I35" i="1" s="1"/>
  <c r="I33" i="1"/>
  <c r="J20" i="1"/>
  <c r="J19" i="1"/>
  <c r="J18" i="1"/>
  <c r="F45" i="1"/>
  <c r="E45" i="1"/>
  <c r="D45" i="1"/>
  <c r="C45" i="1"/>
  <c r="F29" i="1"/>
  <c r="E29" i="1"/>
  <c r="D29" i="1"/>
  <c r="C29" i="1"/>
  <c r="F13" i="1"/>
  <c r="E13" i="1"/>
  <c r="D13" i="1"/>
  <c r="G38" i="1"/>
  <c r="G22" i="1"/>
  <c r="G6" i="1"/>
  <c r="F46" i="1"/>
  <c r="E46" i="1"/>
  <c r="D46" i="1"/>
  <c r="C46" i="1"/>
  <c r="F30" i="1"/>
  <c r="E30" i="1"/>
  <c r="D30" i="1"/>
  <c r="C30" i="1"/>
  <c r="D14" i="1"/>
  <c r="E14" i="1"/>
  <c r="F14" i="1"/>
  <c r="B13" i="1" l="1"/>
  <c r="B14" i="1"/>
  <c r="B15" i="1" s="1"/>
  <c r="C31" i="1"/>
  <c r="E47" i="1"/>
  <c r="D47" i="1"/>
  <c r="G45" i="1"/>
  <c r="G46" i="1" s="1"/>
  <c r="C47" i="1"/>
  <c r="B47" i="1"/>
  <c r="E31" i="1"/>
  <c r="B31" i="1"/>
  <c r="D31" i="1"/>
  <c r="G29" i="1"/>
  <c r="G30" i="1" s="1"/>
  <c r="F31" i="1"/>
  <c r="F47" i="1"/>
  <c r="D15" i="1"/>
  <c r="E15" i="1"/>
  <c r="F15" i="1"/>
  <c r="C15" i="1" l="1"/>
</calcChain>
</file>

<file path=xl/sharedStrings.xml><?xml version="1.0" encoding="utf-8"?>
<sst xmlns="http://schemas.openxmlformats.org/spreadsheetml/2006/main" count="96" uniqueCount="41">
  <si>
    <t>NºTest\medida</t>
  </si>
  <si>
    <t>clock</t>
  </si>
  <si>
    <t>T ejec total</t>
  </si>
  <si>
    <t>T kernel</t>
  </si>
  <si>
    <t>Bandwidth</t>
  </si>
  <si>
    <t>H-&gt;D</t>
  </si>
  <si>
    <t>D-&gt;H</t>
  </si>
  <si>
    <t>image.jpg</t>
  </si>
  <si>
    <t>kernel&lt;-&gt;global</t>
  </si>
  <si>
    <t>media</t>
  </si>
  <si>
    <t>desviación típica</t>
  </si>
  <si>
    <t>CV</t>
  </si>
  <si>
    <t>mas_cols.jpg</t>
  </si>
  <si>
    <t>mas_filas.jpg</t>
  </si>
  <si>
    <t>Dimensiones de la imagen</t>
  </si>
  <si>
    <t>filas</t>
  </si>
  <si>
    <t>columnas</t>
  </si>
  <si>
    <t>canales de color</t>
  </si>
  <si>
    <t>wi</t>
  </si>
  <si>
    <t>Throughput (pares_pixelesRGB/t)</t>
  </si>
  <si>
    <t>Memory footprint (kB)</t>
  </si>
  <si>
    <t xml:space="preserve"> gdb info proc stat \ top</t>
  </si>
  <si>
    <t>T kernel (ns)</t>
  </si>
  <si>
    <t>clock (s)</t>
  </si>
  <si>
    <t>/ns</t>
  </si>
  <si>
    <t>/us</t>
  </si>
  <si>
    <t>Inicio</t>
  </si>
  <si>
    <t>Final</t>
  </si>
  <si>
    <t>1461 \ 5844</t>
  </si>
  <si>
    <t>83784 \ 335136</t>
  </si>
  <si>
    <t>50115 \ 200460</t>
  </si>
  <si>
    <t>Variables declaradas</t>
  </si>
  <si>
    <t>82634 \ 330536</t>
  </si>
  <si>
    <t>Antes de primer buffer de imagen (entrada)</t>
  </si>
  <si>
    <t>82989 \ 331592</t>
  </si>
  <si>
    <t>Tras rellenar dicho buffer</t>
  </si>
  <si>
    <t>top</t>
  </si>
  <si>
    <t>618x618</t>
  </si>
  <si>
    <t>1236x618</t>
  </si>
  <si>
    <t>618x1236</t>
  </si>
  <si>
    <t>Throughput (pairs of RGB pixels/us)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</si>
</sst>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F67-8BCA-4AB1-8ED7-8A0A8C6AA7FE}">
  <dimension ref="A1:W51"/>
  <sheetViews>
    <sheetView tabSelected="1" workbookViewId="0">
      <selection activeCell="I1" sqref="I1:L3"/>
    </sheetView>
  </sheetViews>
  <sheetFormatPr baseColWidth="10" defaultRowHeight="14.4" x14ac:dyDescent="0.3"/>
  <cols>
    <col min="1" max="1" width="14.109375" customWidth="1"/>
    <col min="6" max="6" width="14.6640625" customWidth="1"/>
    <col min="7" max="7" width="29.21875" customWidth="1"/>
    <col min="8" max="8" width="15.44140625" customWidth="1"/>
    <col min="9" max="9" width="29.88671875" customWidth="1"/>
    <col min="15" max="23" width="5.77734375" customWidth="1"/>
  </cols>
  <sheetData>
    <row r="1" spans="1:14" x14ac:dyDescent="0.3">
      <c r="A1" s="2" t="s">
        <v>7</v>
      </c>
      <c r="B1" s="2" t="s">
        <v>2</v>
      </c>
      <c r="C1" s="2" t="s">
        <v>3</v>
      </c>
      <c r="D1" s="2" t="s">
        <v>4</v>
      </c>
      <c r="E1" s="2"/>
      <c r="F1" s="2"/>
      <c r="G1" t="s">
        <v>14</v>
      </c>
      <c r="I1" s="3"/>
      <c r="J1" s="3" t="s">
        <v>37</v>
      </c>
      <c r="K1" s="3" t="s">
        <v>38</v>
      </c>
      <c r="L1" s="3" t="s">
        <v>39</v>
      </c>
    </row>
    <row r="2" spans="1:14" x14ac:dyDescent="0.3">
      <c r="A2" s="2" t="s">
        <v>0</v>
      </c>
      <c r="B2" s="2" t="s">
        <v>23</v>
      </c>
      <c r="C2" s="2" t="s">
        <v>22</v>
      </c>
      <c r="D2" s="2" t="s">
        <v>5</v>
      </c>
      <c r="E2" s="2" t="s">
        <v>6</v>
      </c>
      <c r="F2" s="2" t="s">
        <v>8</v>
      </c>
      <c r="G2">
        <v>618</v>
      </c>
      <c r="H2" t="s">
        <v>15</v>
      </c>
      <c r="I2" s="3" t="s">
        <v>40</v>
      </c>
      <c r="J2" s="3">
        <f>G14</f>
        <v>998.37656490893949</v>
      </c>
      <c r="K2" s="3">
        <f>G30</f>
        <v>1020.6640981671604</v>
      </c>
      <c r="L2" s="3">
        <f>G46</f>
        <v>1001.8353148146366</v>
      </c>
    </row>
    <row r="3" spans="1:14" x14ac:dyDescent="0.3">
      <c r="A3" s="2">
        <v>1</v>
      </c>
      <c r="B3" s="2">
        <f>SUM(0.5915,C3/1000000000)</f>
        <v>0.60464998000000003</v>
      </c>
      <c r="C3" s="2">
        <v>13149980</v>
      </c>
      <c r="D3" s="2">
        <v>2.6</v>
      </c>
      <c r="E3" s="2">
        <v>2.54</v>
      </c>
      <c r="F3" s="2">
        <v>0.17430000000000001</v>
      </c>
      <c r="G3">
        <v>618</v>
      </c>
      <c r="H3" t="s">
        <v>16</v>
      </c>
      <c r="I3" s="3" t="s">
        <v>20</v>
      </c>
      <c r="J3" s="3">
        <f>J18</f>
        <v>335108</v>
      </c>
      <c r="K3" s="3">
        <f>I49</f>
        <v>340727</v>
      </c>
      <c r="L3" s="3">
        <f>I33</f>
        <v>339745</v>
      </c>
    </row>
    <row r="4" spans="1:14" x14ac:dyDescent="0.3">
      <c r="A4" s="2">
        <v>2</v>
      </c>
      <c r="B4" s="2">
        <f>SUM(0.6262,C4/1000000000)</f>
        <v>0.62684843800000001</v>
      </c>
      <c r="C4" s="2">
        <v>648438</v>
      </c>
      <c r="D4" s="2">
        <v>2.4140999999999999</v>
      </c>
      <c r="E4" s="2">
        <v>2.5449999999999999</v>
      </c>
      <c r="F4" s="2">
        <v>3.5339</v>
      </c>
      <c r="G4">
        <v>3</v>
      </c>
      <c r="H4" t="s">
        <v>17</v>
      </c>
    </row>
    <row r="5" spans="1:14" x14ac:dyDescent="0.3">
      <c r="A5" s="2">
        <v>3</v>
      </c>
      <c r="B5" s="2">
        <f>SUM(0.5469,C5/1000000000)</f>
        <v>0.54746014300000001</v>
      </c>
      <c r="C5" s="2">
        <v>560143</v>
      </c>
      <c r="D5" s="2">
        <v>2.1349999999999998</v>
      </c>
      <c r="E5" s="2">
        <v>2.5318000000000001</v>
      </c>
      <c r="F5" s="2">
        <v>4.0910000000000002</v>
      </c>
    </row>
    <row r="6" spans="1:14" x14ac:dyDescent="0.3">
      <c r="A6" s="2">
        <v>4</v>
      </c>
      <c r="B6" s="2">
        <f>SUM(N7,C6/1000000000)</f>
        <v>0.491856509</v>
      </c>
      <c r="C6" s="2">
        <v>556509</v>
      </c>
      <c r="D6" s="2">
        <v>2.2711999999999999</v>
      </c>
      <c r="E6" s="2">
        <v>2.6374</v>
      </c>
      <c r="F6" s="2">
        <v>4.1177000000000001</v>
      </c>
      <c r="G6">
        <f>(G3/2) * G2</f>
        <v>190962</v>
      </c>
      <c r="H6" t="s">
        <v>18</v>
      </c>
    </row>
    <row r="7" spans="1:14" x14ac:dyDescent="0.3">
      <c r="A7" s="2">
        <v>5</v>
      </c>
      <c r="B7" s="2">
        <f t="shared" ref="B7:B12" si="0">SUM(N8,C7/1000000000)</f>
        <v>0.49665653700000001</v>
      </c>
      <c r="C7" s="2">
        <v>556537</v>
      </c>
      <c r="D7" s="2">
        <v>2.4371</v>
      </c>
      <c r="E7" s="2">
        <v>2.2652000000000001</v>
      </c>
      <c r="F7" s="2">
        <v>4.1174999999999997</v>
      </c>
      <c r="I7" t="s">
        <v>20</v>
      </c>
      <c r="N7" s="2">
        <v>0.49130000000000001</v>
      </c>
    </row>
    <row r="8" spans="1:14" x14ac:dyDescent="0.3">
      <c r="A8" s="2">
        <v>6</v>
      </c>
      <c r="B8" s="2">
        <f t="shared" si="0"/>
        <v>0.60786087799999999</v>
      </c>
      <c r="C8" s="2">
        <v>560878</v>
      </c>
      <c r="D8" s="2">
        <v>2.5520999999999998</v>
      </c>
      <c r="E8" s="2">
        <v>2.3308</v>
      </c>
      <c r="F8" s="2">
        <v>4.0856000000000003</v>
      </c>
      <c r="G8">
        <f>SUM(C3:C12)/10</f>
        <v>1831433.8</v>
      </c>
      <c r="I8" t="s">
        <v>21</v>
      </c>
      <c r="N8" s="2">
        <v>0.49609999999999999</v>
      </c>
    </row>
    <row r="9" spans="1:14" x14ac:dyDescent="0.3">
      <c r="A9" s="2">
        <v>7</v>
      </c>
      <c r="B9" s="2">
        <f t="shared" si="0"/>
        <v>0.49966296300000002</v>
      </c>
      <c r="C9" s="2">
        <v>562963</v>
      </c>
      <c r="D9" s="2">
        <v>2.2606000000000002</v>
      </c>
      <c r="E9" s="2">
        <v>2.4068999999999998</v>
      </c>
      <c r="F9" s="2">
        <v>4.0705</v>
      </c>
      <c r="G9">
        <f>SUM(C4:C12)/9</f>
        <v>573817.5555555555</v>
      </c>
      <c r="I9" t="s">
        <v>28</v>
      </c>
      <c r="J9" t="s">
        <v>26</v>
      </c>
      <c r="N9" s="2">
        <v>0.60729999999999995</v>
      </c>
    </row>
    <row r="10" spans="1:14" x14ac:dyDescent="0.3">
      <c r="A10" s="2">
        <v>8</v>
      </c>
      <c r="B10" s="2">
        <f t="shared" si="0"/>
        <v>0.42166319399999996</v>
      </c>
      <c r="C10" s="2">
        <v>563194</v>
      </c>
      <c r="D10" s="2">
        <v>2.5083000000000002</v>
      </c>
      <c r="E10" s="2">
        <v>2.3767999999999998</v>
      </c>
      <c r="F10" s="2">
        <v>4.0688000000000004</v>
      </c>
      <c r="I10" t="s">
        <v>30</v>
      </c>
      <c r="J10" t="s">
        <v>31</v>
      </c>
      <c r="N10" s="2">
        <v>0.49909999999999999</v>
      </c>
    </row>
    <row r="11" spans="1:14" x14ac:dyDescent="0.3">
      <c r="A11" s="2">
        <v>9</v>
      </c>
      <c r="B11" s="2">
        <f t="shared" si="0"/>
        <v>0.527578832</v>
      </c>
      <c r="C11" s="2">
        <v>578832</v>
      </c>
      <c r="D11" s="2">
        <v>2.4333</v>
      </c>
      <c r="E11" s="2">
        <v>2.5002</v>
      </c>
      <c r="F11" s="2">
        <v>3.9588999999999999</v>
      </c>
      <c r="I11" t="s">
        <v>32</v>
      </c>
      <c r="J11" t="s">
        <v>33</v>
      </c>
      <c r="N11" s="2">
        <v>0.42109999999999997</v>
      </c>
    </row>
    <row r="12" spans="1:14" x14ac:dyDescent="0.3">
      <c r="A12" s="2">
        <v>10</v>
      </c>
      <c r="B12" s="2">
        <f t="shared" si="0"/>
        <v>0.41527686400000002</v>
      </c>
      <c r="C12" s="2">
        <v>576864</v>
      </c>
      <c r="D12" s="2">
        <v>2.2296999999999998</v>
      </c>
      <c r="E12" s="2">
        <v>2.2138</v>
      </c>
      <c r="F12" s="2">
        <v>3.9723999999999999</v>
      </c>
      <c r="G12" t="s">
        <v>19</v>
      </c>
      <c r="I12" t="s">
        <v>34</v>
      </c>
      <c r="J12" t="s">
        <v>35</v>
      </c>
      <c r="N12" s="2">
        <v>0.52700000000000002</v>
      </c>
    </row>
    <row r="13" spans="1:14" x14ac:dyDescent="0.3">
      <c r="A13" s="2" t="s">
        <v>9</v>
      </c>
      <c r="B13" s="2">
        <f>SUM(B3:B12)/10</f>
        <v>0.52395143379999998</v>
      </c>
      <c r="C13" s="2">
        <f>SUM(C4:C12)/9</f>
        <v>573817.5555555555</v>
      </c>
      <c r="D13" s="2">
        <f>SUM(D3:D12) / 10</f>
        <v>2.3841399999999995</v>
      </c>
      <c r="E13" s="2">
        <f>SUM(E3:E12) / 10</f>
        <v>2.4347899999999996</v>
      </c>
      <c r="F13" s="2">
        <f>SUM(F3:F12) /10</f>
        <v>3.6190599999999997</v>
      </c>
      <c r="G13">
        <f>G4*G6/C13</f>
        <v>0.99837656490893945</v>
      </c>
      <c r="H13" t="s">
        <v>24</v>
      </c>
      <c r="I13" t="s">
        <v>29</v>
      </c>
      <c r="J13" t="s">
        <v>27</v>
      </c>
      <c r="N13" s="2">
        <v>0.41470000000000001</v>
      </c>
    </row>
    <row r="14" spans="1:14" x14ac:dyDescent="0.3">
      <c r="A14" s="2" t="s">
        <v>10</v>
      </c>
      <c r="B14" s="2">
        <f>_xlfn.STDEV.S(B3:B12)</f>
        <v>7.4045581014274858E-2</v>
      </c>
      <c r="C14" s="2">
        <f>_xlfn.STDEV.S(C3:C12)</f>
        <v>3977026.5496966392</v>
      </c>
      <c r="D14" s="2">
        <f>_xlfn.STDEV.S(D3:D12)</f>
        <v>0.15285465282054356</v>
      </c>
      <c r="E14" s="2">
        <f>_xlfn.STDEV.S(E3:E12)</f>
        <v>0.13764187387726326</v>
      </c>
      <c r="F14" s="2">
        <f>_xlfn.STDEV.S(F3:F12)</f>
        <v>1.2228154863992278</v>
      </c>
      <c r="G14">
        <f>G13*1000</f>
        <v>998.37656490893949</v>
      </c>
      <c r="H14" t="s">
        <v>25</v>
      </c>
      <c r="J14">
        <v>335136</v>
      </c>
      <c r="K14" t="s">
        <v>27</v>
      </c>
    </row>
    <row r="15" spans="1:14" x14ac:dyDescent="0.3">
      <c r="A15" s="2" t="s">
        <v>11</v>
      </c>
      <c r="B15" s="2">
        <f>B14/B13</f>
        <v>0.14132145889410649</v>
      </c>
      <c r="C15" s="2">
        <f>C14/C13</f>
        <v>6.9308206261590994</v>
      </c>
      <c r="D15" s="2">
        <f>D14/D13</f>
        <v>6.4113119540187904E-2</v>
      </c>
      <c r="E15" s="2">
        <f>E14/E13</f>
        <v>5.653131230096365E-2</v>
      </c>
      <c r="F15" s="2">
        <f>F14/F13</f>
        <v>0.33788207059270303</v>
      </c>
      <c r="J15">
        <v>335088</v>
      </c>
    </row>
    <row r="16" spans="1:14" x14ac:dyDescent="0.3">
      <c r="A16" s="2"/>
      <c r="B16" s="2"/>
      <c r="C16" s="2"/>
      <c r="D16" s="2"/>
      <c r="E16" s="2"/>
      <c r="F16" s="2"/>
      <c r="J16">
        <v>335168</v>
      </c>
    </row>
    <row r="17" spans="1:23" x14ac:dyDescent="0.3">
      <c r="A17" s="2" t="s">
        <v>12</v>
      </c>
      <c r="B17" s="2" t="s">
        <v>2</v>
      </c>
      <c r="C17" s="2" t="s">
        <v>3</v>
      </c>
      <c r="D17" s="2" t="s">
        <v>4</v>
      </c>
      <c r="E17" s="2"/>
      <c r="F17" s="2"/>
      <c r="G17" t="s">
        <v>14</v>
      </c>
      <c r="J17">
        <v>335040</v>
      </c>
    </row>
    <row r="18" spans="1:23" x14ac:dyDescent="0.3">
      <c r="A18" s="2" t="s">
        <v>0</v>
      </c>
      <c r="B18" s="2" t="s">
        <v>1</v>
      </c>
      <c r="C18" s="2" t="s">
        <v>3</v>
      </c>
      <c r="D18" s="2" t="s">
        <v>5</v>
      </c>
      <c r="E18" s="2" t="s">
        <v>6</v>
      </c>
      <c r="F18" s="2" t="s">
        <v>8</v>
      </c>
      <c r="G18">
        <v>1236</v>
      </c>
      <c r="H18" t="s">
        <v>15</v>
      </c>
      <c r="J18">
        <f>SUM(J14:J17)/4</f>
        <v>335108</v>
      </c>
      <c r="K18" t="s">
        <v>9</v>
      </c>
    </row>
    <row r="19" spans="1:23" x14ac:dyDescent="0.3">
      <c r="A19" s="2">
        <v>1</v>
      </c>
      <c r="B19" s="2">
        <f>SUM(0.5915,C19/1000000000)</f>
        <v>0.59256810999999998</v>
      </c>
      <c r="C19" s="2">
        <v>1068110</v>
      </c>
      <c r="D19" s="2">
        <v>2.1337999999999999</v>
      </c>
      <c r="E19" s="2">
        <v>2.2902</v>
      </c>
      <c r="F19" s="2">
        <v>4.2907999999999999</v>
      </c>
      <c r="G19">
        <v>618</v>
      </c>
      <c r="H19" t="s">
        <v>16</v>
      </c>
      <c r="J19">
        <f>_xlfn.STDEV.S(J14:J17)</f>
        <v>56</v>
      </c>
      <c r="K19" t="s">
        <v>10</v>
      </c>
      <c r="N19" s="2">
        <v>0.5081</v>
      </c>
    </row>
    <row r="20" spans="1:23" x14ac:dyDescent="0.3">
      <c r="A20" s="2">
        <v>2</v>
      </c>
      <c r="B20" s="2">
        <f>SUM(0.6262,C20/1000000000)</f>
        <v>0.627333578</v>
      </c>
      <c r="C20" s="2">
        <v>1133578</v>
      </c>
      <c r="D20" s="2">
        <v>2.3281000000000001</v>
      </c>
      <c r="E20" s="2">
        <v>2.2608999999999999</v>
      </c>
      <c r="F20" s="2">
        <v>4.0430000000000001</v>
      </c>
      <c r="G20">
        <v>3</v>
      </c>
      <c r="H20" t="s">
        <v>17</v>
      </c>
      <c r="J20">
        <f>J19/J18</f>
        <v>1.6711030473757715E-4</v>
      </c>
      <c r="K20" t="s">
        <v>11</v>
      </c>
      <c r="N20" s="2">
        <v>0.55569999999999997</v>
      </c>
    </row>
    <row r="21" spans="1:23" x14ac:dyDescent="0.3">
      <c r="A21" s="2">
        <v>3</v>
      </c>
      <c r="B21" s="2">
        <f>SUM(0.5469,C21/1000000000)</f>
        <v>0.54815486000000002</v>
      </c>
      <c r="C21" s="2">
        <v>1254860</v>
      </c>
      <c r="D21" s="2">
        <v>2.331</v>
      </c>
      <c r="E21" s="2">
        <v>2.3178999999999998</v>
      </c>
      <c r="F21" s="2">
        <v>3.0652300000000001</v>
      </c>
      <c r="N21" s="2">
        <v>0.57850000000000001</v>
      </c>
    </row>
    <row r="22" spans="1:23" x14ac:dyDescent="0.3">
      <c r="A22" s="2">
        <v>4</v>
      </c>
      <c r="B22" s="2">
        <f>SUM(N23,C22/1000000000)</f>
        <v>0.69016739800000004</v>
      </c>
      <c r="C22" s="2">
        <v>1067398</v>
      </c>
      <c r="D22" s="2">
        <v>2.1156999999999999</v>
      </c>
      <c r="E22" s="2">
        <v>2.2155</v>
      </c>
      <c r="F22" s="2">
        <v>4.2937000000000003</v>
      </c>
      <c r="G22">
        <f>(G19/2) * G18</f>
        <v>381924</v>
      </c>
      <c r="H22" t="s">
        <v>18</v>
      </c>
      <c r="N22" s="2">
        <v>0.55159999999999998</v>
      </c>
      <c r="O22" s="2">
        <v>1</v>
      </c>
      <c r="P22" s="2">
        <v>2</v>
      </c>
      <c r="Q22" s="2">
        <v>3</v>
      </c>
    </row>
    <row r="23" spans="1:23" x14ac:dyDescent="0.3">
      <c r="A23" s="2">
        <v>5</v>
      </c>
      <c r="B23" s="2">
        <f t="shared" ref="B23:B28" si="1">SUM(N24,C23/1000000000)</f>
        <v>0.677668983</v>
      </c>
      <c r="C23" s="2">
        <v>1068983</v>
      </c>
      <c r="D23" s="2">
        <v>2.3119000000000001</v>
      </c>
      <c r="E23" s="2">
        <v>2.1922000000000001</v>
      </c>
      <c r="F23" s="2">
        <v>4.2873000000000001</v>
      </c>
      <c r="N23" s="2">
        <v>0.68910000000000005</v>
      </c>
      <c r="O23" s="2">
        <v>4</v>
      </c>
      <c r="P23" s="2">
        <v>5</v>
      </c>
      <c r="Q23" s="2">
        <v>6</v>
      </c>
    </row>
    <row r="24" spans="1:23" x14ac:dyDescent="0.3">
      <c r="A24" s="2">
        <v>6</v>
      </c>
      <c r="B24" s="2">
        <f t="shared" si="1"/>
        <v>0.75623347100000005</v>
      </c>
      <c r="C24" s="2">
        <v>1333471</v>
      </c>
      <c r="D24" s="2">
        <v>2.2096</v>
      </c>
      <c r="E24" s="2">
        <v>2.3502999999999998</v>
      </c>
      <c r="F24" s="2">
        <v>3.4369999999999998</v>
      </c>
      <c r="N24" s="2">
        <v>0.67659999999999998</v>
      </c>
      <c r="O24" s="2">
        <v>7</v>
      </c>
      <c r="P24" s="2">
        <v>8</v>
      </c>
      <c r="Q24" s="2">
        <v>9</v>
      </c>
    </row>
    <row r="25" spans="1:23" x14ac:dyDescent="0.3">
      <c r="A25" s="2">
        <v>7</v>
      </c>
      <c r="B25" s="2">
        <f t="shared" si="1"/>
        <v>0.66288123500000007</v>
      </c>
      <c r="C25" s="2">
        <v>1081235</v>
      </c>
      <c r="D25" s="2">
        <v>2.2282000000000002</v>
      </c>
      <c r="E25" s="2">
        <v>2.2202999999999999</v>
      </c>
      <c r="F25" s="2">
        <v>4.2388000000000003</v>
      </c>
      <c r="N25" s="2">
        <v>0.75490000000000002</v>
      </c>
    </row>
    <row r="26" spans="1:23" x14ac:dyDescent="0.3">
      <c r="A26" s="2">
        <v>8</v>
      </c>
      <c r="B26" s="2">
        <f t="shared" si="1"/>
        <v>0.37537806900000004</v>
      </c>
      <c r="C26" s="2">
        <v>1078069</v>
      </c>
      <c r="D26" s="2">
        <v>1.9798</v>
      </c>
      <c r="E26" s="2">
        <v>2.2805</v>
      </c>
      <c r="F26" s="2">
        <v>4.2511999999999999</v>
      </c>
      <c r="N26" s="2">
        <v>0.66180000000000005</v>
      </c>
    </row>
    <row r="27" spans="1:23" x14ac:dyDescent="0.3">
      <c r="A27" s="2">
        <v>9</v>
      </c>
      <c r="B27" s="2">
        <f t="shared" si="1"/>
        <v>0.50215962199999997</v>
      </c>
      <c r="C27" s="2">
        <v>1059622</v>
      </c>
      <c r="D27" s="2">
        <v>2.3403</v>
      </c>
      <c r="E27" s="2">
        <v>2.1886999999999999</v>
      </c>
      <c r="F27" s="2">
        <v>4.3251999999999997</v>
      </c>
      <c r="I27" t="s">
        <v>20</v>
      </c>
      <c r="N27" s="2">
        <v>0.37430000000000002</v>
      </c>
      <c r="O27" s="2">
        <v>1</v>
      </c>
      <c r="P27" s="2">
        <v>4</v>
      </c>
      <c r="Q27" s="2">
        <v>7</v>
      </c>
      <c r="R27" s="2">
        <v>2</v>
      </c>
      <c r="S27" s="2">
        <v>5</v>
      </c>
      <c r="T27" s="2">
        <v>8</v>
      </c>
      <c r="U27" s="2">
        <v>3</v>
      </c>
      <c r="V27" s="2">
        <v>6</v>
      </c>
      <c r="W27" s="2">
        <v>9</v>
      </c>
    </row>
    <row r="28" spans="1:23" x14ac:dyDescent="0.3">
      <c r="A28" s="2">
        <v>10</v>
      </c>
      <c r="B28" s="2">
        <f t="shared" si="1"/>
        <v>1.080424E-3</v>
      </c>
      <c r="C28" s="2">
        <v>1080424</v>
      </c>
      <c r="D28" s="2">
        <v>2.1198999999999999</v>
      </c>
      <c r="E28" s="2">
        <v>2.3241999999999998</v>
      </c>
      <c r="F28" s="2">
        <v>4.2419000000000002</v>
      </c>
      <c r="G28" t="s">
        <v>19</v>
      </c>
      <c r="I28" t="s">
        <v>36</v>
      </c>
      <c r="N28" s="2">
        <v>0.50109999999999999</v>
      </c>
    </row>
    <row r="29" spans="1:23" x14ac:dyDescent="0.3">
      <c r="A29" s="2" t="s">
        <v>9</v>
      </c>
      <c r="B29" s="2">
        <f>SUM(B19:B28)/10</f>
        <v>0.54336257500000007</v>
      </c>
      <c r="C29" s="2">
        <f>SUM(C19:C28)/10</f>
        <v>1122575</v>
      </c>
      <c r="D29" s="2">
        <f>SUM(D19:D28) / 10</f>
        <v>2.2098300000000002</v>
      </c>
      <c r="E29" s="2">
        <f>SUM(E19:E28) / 10</f>
        <v>2.2640700000000002</v>
      </c>
      <c r="F29" s="2">
        <f>SUM(F19:F28) /10</f>
        <v>4.0474130000000006</v>
      </c>
      <c r="G29">
        <f>G20*G22/C29</f>
        <v>1.0206640981671604</v>
      </c>
      <c r="H29" t="s">
        <v>24</v>
      </c>
      <c r="I29">
        <v>338644</v>
      </c>
      <c r="J29" t="s">
        <v>27</v>
      </c>
    </row>
    <row r="30" spans="1:23" x14ac:dyDescent="0.3">
      <c r="A30" s="2" t="s">
        <v>10</v>
      </c>
      <c r="B30" s="2">
        <f>_xlfn.STDEV.S(B19:B28)</f>
        <v>0.21925892472349168</v>
      </c>
      <c r="C30" s="2">
        <f t="shared" ref="C30:F30" si="2">_xlfn.STDEV.S(C19:C28)</f>
        <v>94522.258821225099</v>
      </c>
      <c r="D30" s="2">
        <f t="shared" si="2"/>
        <v>0.1211474771599567</v>
      </c>
      <c r="E30" s="2">
        <f t="shared" si="2"/>
        <v>5.7766254085851058E-2</v>
      </c>
      <c r="F30" s="2">
        <f t="shared" si="2"/>
        <v>0.43562167291380005</v>
      </c>
      <c r="G30">
        <f>G29*1000</f>
        <v>1020.6640981671604</v>
      </c>
      <c r="H30" t="s">
        <v>25</v>
      </c>
      <c r="I30">
        <v>338648</v>
      </c>
    </row>
    <row r="31" spans="1:23" x14ac:dyDescent="0.3">
      <c r="A31" s="2" t="s">
        <v>11</v>
      </c>
      <c r="B31" s="2">
        <f>B30/B29</f>
        <v>0.40352231605846545</v>
      </c>
      <c r="C31" s="2">
        <f t="shared" ref="C31" si="3">C30/C29</f>
        <v>8.4201286169053383E-2</v>
      </c>
      <c r="D31" s="2">
        <f t="shared" ref="D31" si="4">D30/D29</f>
        <v>5.482208005138707E-2</v>
      </c>
      <c r="E31" s="2">
        <f t="shared" ref="E31" si="5">E30/E29</f>
        <v>2.5514341025609212E-2</v>
      </c>
      <c r="F31" s="2">
        <f t="shared" ref="F31" si="6">F30/F29</f>
        <v>0.1076296569966544</v>
      </c>
      <c r="I31">
        <v>340968</v>
      </c>
    </row>
    <row r="32" spans="1:23" x14ac:dyDescent="0.3">
      <c r="A32" s="2"/>
      <c r="B32" s="2"/>
      <c r="C32" s="2"/>
      <c r="D32" s="2"/>
      <c r="E32" s="2"/>
      <c r="F32" s="2"/>
      <c r="I32">
        <v>340720</v>
      </c>
    </row>
    <row r="33" spans="1:14" x14ac:dyDescent="0.3">
      <c r="A33" s="2" t="s">
        <v>13</v>
      </c>
      <c r="B33" s="2" t="s">
        <v>2</v>
      </c>
      <c r="C33" s="2" t="s">
        <v>3</v>
      </c>
      <c r="D33" s="2" t="s">
        <v>4</v>
      </c>
      <c r="E33" s="2"/>
      <c r="F33" s="2"/>
      <c r="G33" t="s">
        <v>14</v>
      </c>
      <c r="I33">
        <f>SUM(I29:I32)/4</f>
        <v>339745</v>
      </c>
      <c r="J33" t="s">
        <v>9</v>
      </c>
    </row>
    <row r="34" spans="1:14" x14ac:dyDescent="0.3">
      <c r="A34" s="2" t="s">
        <v>0</v>
      </c>
      <c r="B34" s="2" t="s">
        <v>1</v>
      </c>
      <c r="C34" s="2" t="s">
        <v>3</v>
      </c>
      <c r="D34" s="2" t="s">
        <v>5</v>
      </c>
      <c r="E34" s="2" t="s">
        <v>6</v>
      </c>
      <c r="F34" s="2" t="s">
        <v>8</v>
      </c>
      <c r="G34">
        <v>618</v>
      </c>
      <c r="H34" t="s">
        <v>15</v>
      </c>
      <c r="I34">
        <f>_xlfn.STDEV.S(I29:I32)</f>
        <v>1273.0493575139444</v>
      </c>
      <c r="J34" t="s">
        <v>10</v>
      </c>
    </row>
    <row r="35" spans="1:14" x14ac:dyDescent="0.3">
      <c r="A35" s="2">
        <v>1</v>
      </c>
      <c r="B35" s="2">
        <f>SUM(0.5915,C35/1000000000)</f>
        <v>0.59256577100000007</v>
      </c>
      <c r="C35" s="2">
        <v>1065771</v>
      </c>
      <c r="D35" s="2">
        <v>2.1808000000000001</v>
      </c>
      <c r="E35" s="2">
        <v>5.4603999999999999</v>
      </c>
      <c r="F35" s="2">
        <v>4.3003</v>
      </c>
      <c r="G35">
        <v>1236</v>
      </c>
      <c r="H35" t="s">
        <v>16</v>
      </c>
      <c r="I35">
        <f>I34/I33</f>
        <v>3.7470731210582772E-3</v>
      </c>
      <c r="J35" t="s">
        <v>11</v>
      </c>
      <c r="N35" s="2">
        <v>0.47810000000000002</v>
      </c>
    </row>
    <row r="36" spans="1:14" x14ac:dyDescent="0.3">
      <c r="A36" s="2">
        <v>2</v>
      </c>
      <c r="B36" s="2">
        <f>SUM(0.6262,C36/1000000000)</f>
        <v>0.62726046400000002</v>
      </c>
      <c r="C36" s="2">
        <v>1060464</v>
      </c>
      <c r="D36" s="2">
        <v>2.3774000000000002</v>
      </c>
      <c r="E36" s="2">
        <v>2.0718999999999999</v>
      </c>
      <c r="F36" s="2">
        <v>4.3217999999999996</v>
      </c>
      <c r="G36">
        <v>3</v>
      </c>
      <c r="H36" t="s">
        <v>17</v>
      </c>
      <c r="N36" s="2">
        <v>0.66820000000000002</v>
      </c>
    </row>
    <row r="37" spans="1:14" x14ac:dyDescent="0.3">
      <c r="A37" s="2">
        <v>3</v>
      </c>
      <c r="B37" s="2">
        <f>SUM(0.5469,C37/1000000000)</f>
        <v>0.54797503400000003</v>
      </c>
      <c r="C37" s="2">
        <v>1075034</v>
      </c>
      <c r="D37" s="2">
        <v>2.4281999999999999</v>
      </c>
      <c r="E37" s="2">
        <v>2.1107</v>
      </c>
      <c r="F37" s="2">
        <v>4.2632000000000003</v>
      </c>
      <c r="N37" s="2">
        <v>0.40579999999999999</v>
      </c>
    </row>
    <row r="38" spans="1:14" x14ac:dyDescent="0.3">
      <c r="A38" s="2">
        <v>4</v>
      </c>
      <c r="B38" s="2">
        <f>SUM(N39,C38/1000000000)</f>
        <v>0.59455683599999998</v>
      </c>
      <c r="C38" s="2">
        <v>1056836</v>
      </c>
      <c r="D38" s="2">
        <v>2.0855000000000001</v>
      </c>
      <c r="E38" s="2">
        <v>2.0623999999999998</v>
      </c>
      <c r="F38" s="2">
        <v>4.3365999999999998</v>
      </c>
      <c r="G38">
        <f>(G35/2) * G34</f>
        <v>381924</v>
      </c>
      <c r="H38" t="s">
        <v>18</v>
      </c>
      <c r="N38" s="2">
        <v>0.58460000000000001</v>
      </c>
    </row>
    <row r="39" spans="1:14" x14ac:dyDescent="0.3">
      <c r="A39" s="2">
        <v>5</v>
      </c>
      <c r="B39" s="2">
        <f t="shared" ref="B39:B44" si="7">SUM(N40,C39/1000000000)</f>
        <v>0.44210115299999997</v>
      </c>
      <c r="C39" s="2">
        <v>1501153</v>
      </c>
      <c r="D39" s="2">
        <v>2.1638000000000002</v>
      </c>
      <c r="E39" s="2">
        <v>2.3605999999999998</v>
      </c>
      <c r="F39" s="2">
        <v>3.0529999999999999</v>
      </c>
      <c r="N39" s="2">
        <v>0.59350000000000003</v>
      </c>
    </row>
    <row r="40" spans="1:14" x14ac:dyDescent="0.3">
      <c r="A40" s="2">
        <v>6</v>
      </c>
      <c r="B40" s="2">
        <f t="shared" si="7"/>
        <v>0.65914929899999997</v>
      </c>
      <c r="C40" s="2">
        <v>1049299</v>
      </c>
      <c r="D40" s="2">
        <v>2.2155</v>
      </c>
      <c r="E40" s="2">
        <v>5.7068000000000003</v>
      </c>
      <c r="F40" s="2">
        <v>0.44059999999999999</v>
      </c>
      <c r="N40" s="2">
        <v>0.44059999999999999</v>
      </c>
    </row>
    <row r="41" spans="1:14" x14ac:dyDescent="0.3">
      <c r="A41" s="2">
        <v>7</v>
      </c>
      <c r="B41" s="2">
        <f t="shared" si="7"/>
        <v>0.70895078599999994</v>
      </c>
      <c r="C41" s="2">
        <v>1050786</v>
      </c>
      <c r="D41" s="2">
        <v>2.2553000000000001</v>
      </c>
      <c r="E41" s="2">
        <v>2.3254000000000001</v>
      </c>
      <c r="F41" s="2">
        <v>4.3616000000000001</v>
      </c>
      <c r="N41" s="2">
        <v>0.65810000000000002</v>
      </c>
    </row>
    <row r="42" spans="1:14" x14ac:dyDescent="0.3">
      <c r="A42" s="2">
        <v>8</v>
      </c>
      <c r="B42" s="2">
        <f t="shared" si="7"/>
        <v>0.66335199300000003</v>
      </c>
      <c r="C42" s="2">
        <v>1451993</v>
      </c>
      <c r="D42" s="2">
        <v>2.3294000000000001</v>
      </c>
      <c r="E42" s="2">
        <v>2.4426999999999999</v>
      </c>
      <c r="F42" s="2">
        <v>3.1564000000000001</v>
      </c>
      <c r="N42" s="2">
        <v>0.70789999999999997</v>
      </c>
    </row>
    <row r="43" spans="1:14" x14ac:dyDescent="0.3">
      <c r="A43" s="2">
        <v>9</v>
      </c>
      <c r="B43" s="2">
        <f t="shared" si="7"/>
        <v>0.80446927000000001</v>
      </c>
      <c r="C43" s="2">
        <v>1069270</v>
      </c>
      <c r="D43" s="2">
        <v>2.3149000000000002</v>
      </c>
      <c r="E43" s="2">
        <v>2.3748999999999998</v>
      </c>
      <c r="F43" s="2">
        <v>4.2862</v>
      </c>
      <c r="I43" t="s">
        <v>20</v>
      </c>
      <c r="N43" s="2">
        <v>0.66190000000000004</v>
      </c>
    </row>
    <row r="44" spans="1:14" x14ac:dyDescent="0.3">
      <c r="A44" s="2">
        <v>10</v>
      </c>
      <c r="B44" s="2">
        <f t="shared" si="7"/>
        <v>1.0561240000000001E-3</v>
      </c>
      <c r="C44" s="2">
        <v>1056124</v>
      </c>
      <c r="D44" s="2">
        <v>2.2178</v>
      </c>
      <c r="E44" s="2">
        <v>2.1019000000000001</v>
      </c>
      <c r="F44" s="2">
        <v>4.3395000000000001</v>
      </c>
      <c r="G44" t="s">
        <v>19</v>
      </c>
      <c r="I44" t="s">
        <v>36</v>
      </c>
      <c r="K44" s="1"/>
      <c r="N44" s="2">
        <v>0.8034</v>
      </c>
    </row>
    <row r="45" spans="1:14" x14ac:dyDescent="0.3">
      <c r="A45" s="2" t="s">
        <v>9</v>
      </c>
      <c r="B45" s="2">
        <f>SUM(B35:B44)/10</f>
        <v>0.56414367300000001</v>
      </c>
      <c r="C45" s="2">
        <f>SUM(C35:C44)/10</f>
        <v>1143673</v>
      </c>
      <c r="D45" s="2">
        <f>SUM(D35:D44) / 10</f>
        <v>2.2568600000000005</v>
      </c>
      <c r="E45" s="2">
        <f>SUM(E35:E44) / 10</f>
        <v>2.90177</v>
      </c>
      <c r="F45" s="2">
        <f>SUM(F35:F44) /10</f>
        <v>3.6859200000000003</v>
      </c>
      <c r="G45">
        <f>G36*G38/C45</f>
        <v>1.0018353148146366</v>
      </c>
      <c r="H45" t="s">
        <v>24</v>
      </c>
      <c r="I45">
        <v>340964</v>
      </c>
      <c r="J45" t="s">
        <v>27</v>
      </c>
    </row>
    <row r="46" spans="1:14" x14ac:dyDescent="0.3">
      <c r="A46" s="2" t="s">
        <v>10</v>
      </c>
      <c r="B46" s="2">
        <f>_xlfn.STDEV.S(B35:B44)</f>
        <v>0.21998326884260253</v>
      </c>
      <c r="C46" s="2">
        <f t="shared" ref="C46:F46" si="8">_xlfn.STDEV.S(C35:C44)</f>
        <v>176015.36846726388</v>
      </c>
      <c r="D46" s="2">
        <f t="shared" si="8"/>
        <v>0.10518041854092633</v>
      </c>
      <c r="E46" s="2">
        <f t="shared" si="8"/>
        <v>1.4215404539911389</v>
      </c>
      <c r="F46" s="2">
        <f t="shared" si="8"/>
        <v>1.2470217959424585</v>
      </c>
      <c r="G46">
        <f>G45*1000</f>
        <v>1001.8353148146366</v>
      </c>
      <c r="H46" t="s">
        <v>25</v>
      </c>
      <c r="I46">
        <v>340484</v>
      </c>
    </row>
    <row r="47" spans="1:14" x14ac:dyDescent="0.3">
      <c r="A47" s="2" t="s">
        <v>11</v>
      </c>
      <c r="B47" s="2">
        <f>B46/B45</f>
        <v>0.38994192325649379</v>
      </c>
      <c r="C47" s="2">
        <f t="shared" ref="C47" si="9">C46/C45</f>
        <v>0.15390357949104672</v>
      </c>
      <c r="D47" s="2">
        <f t="shared" ref="D47" si="10">D46/D45</f>
        <v>4.6604759950075014E-2</v>
      </c>
      <c r="E47" s="2">
        <f t="shared" ref="E47" si="11">E46/E45</f>
        <v>0.4898873632269749</v>
      </c>
      <c r="F47" s="2">
        <f t="shared" ref="F47" si="12">F46/F45</f>
        <v>0.33832036396407367</v>
      </c>
      <c r="I47">
        <v>340976</v>
      </c>
    </row>
    <row r="48" spans="1:14" x14ac:dyDescent="0.3">
      <c r="I48">
        <v>340484</v>
      </c>
    </row>
    <row r="49" spans="9:10" x14ac:dyDescent="0.3">
      <c r="I49">
        <f>SUM(I45:I48)/4</f>
        <v>340727</v>
      </c>
      <c r="J49" t="s">
        <v>9</v>
      </c>
    </row>
    <row r="50" spans="9:10" x14ac:dyDescent="0.3">
      <c r="I50">
        <f>_xlfn.STDEV.S(I45:I48)</f>
        <v>280.63499425410225</v>
      </c>
      <c r="J50" t="s">
        <v>10</v>
      </c>
    </row>
    <row r="51" spans="9:10" x14ac:dyDescent="0.3">
      <c r="I51">
        <f>I50/I49</f>
        <v>8.2363591454185389E-4</v>
      </c>
      <c r="J5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Ilarraza</dc:creator>
  <cp:lastModifiedBy>Marcos Ilarraza</cp:lastModifiedBy>
  <dcterms:created xsi:type="dcterms:W3CDTF">2023-12-04T10:30:39Z</dcterms:created>
  <dcterms:modified xsi:type="dcterms:W3CDTF">2023-12-05T20:15:48Z</dcterms:modified>
</cp:coreProperties>
</file>