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1d94c637ae25f/Documents/Polytechnique/H2020/INF8480/Final/"/>
    </mc:Choice>
  </mc:AlternateContent>
  <xr:revisionPtr revIDLastSave="405" documentId="8_{C8034F5E-8DE9-4211-970E-961294843574}" xr6:coauthVersionLast="45" xr6:coauthVersionMax="45" xr10:uidLastSave="{1B1144B2-E9E8-44A4-8D22-FDC9862880A1}"/>
  <bookViews>
    <workbookView xWindow="-28920" yWindow="-120" windowWidth="29040" windowHeight="15840" xr2:uid="{D9D98DAD-3BAD-45E7-8134-4194094C2CD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/>
  <c r="D25" i="1" l="1"/>
  <c r="D18" i="1"/>
  <c r="B20" i="1" s="1"/>
  <c r="B21" i="1" s="1"/>
  <c r="B27" i="1" l="1"/>
  <c r="B28" i="1" s="1"/>
  <c r="M18" i="1"/>
  <c r="M19" i="1"/>
  <c r="M21" i="1" s="1"/>
  <c r="I19" i="1"/>
  <c r="I18" i="1"/>
  <c r="I7" i="1"/>
  <c r="I8" i="1" s="1"/>
  <c r="I9" i="1" s="1"/>
  <c r="I21" i="1" l="1"/>
  <c r="M20" i="1"/>
  <c r="I20" i="1"/>
  <c r="D3" i="1"/>
  <c r="B7" i="1" s="1"/>
  <c r="B8" i="1" s="1"/>
  <c r="B10" i="1"/>
  <c r="B9" i="1"/>
  <c r="B11" i="1" l="1"/>
</calcChain>
</file>

<file path=xl/sharedStrings.xml><?xml version="1.0" encoding="utf-8"?>
<sst xmlns="http://schemas.openxmlformats.org/spreadsheetml/2006/main" count="68" uniqueCount="41">
  <si>
    <t>CPU</t>
  </si>
  <si>
    <t>Disque</t>
  </si>
  <si>
    <t>Pourcentage de cas</t>
  </si>
  <si>
    <t>Accès récursif</t>
  </si>
  <si>
    <t>Attente serveur-client (ms)</t>
  </si>
  <si>
    <t>Quantité</t>
  </si>
  <si>
    <t>Attente moyenne (ms)</t>
  </si>
  <si>
    <t>Totale de requêtes en 1s</t>
  </si>
  <si>
    <t>Traitement CPU</t>
  </si>
  <si>
    <t>Traitement disque</t>
  </si>
  <si>
    <t>Nombre threads parallèles</t>
  </si>
  <si>
    <t>Requête 1</t>
  </si>
  <si>
    <t>Requête 2</t>
  </si>
  <si>
    <t>Requête 3</t>
  </si>
  <si>
    <t>Envoi</t>
  </si>
  <si>
    <t>Réception</t>
  </si>
  <si>
    <t>Heure Serveur</t>
  </si>
  <si>
    <t>Incertitude</t>
  </si>
  <si>
    <t>Nouveau temps</t>
  </si>
  <si>
    <t>Décalage</t>
  </si>
  <si>
    <t>Ordinateur A</t>
  </si>
  <si>
    <t>Ordinateur B</t>
  </si>
  <si>
    <t>a</t>
  </si>
  <si>
    <t>b</t>
  </si>
  <si>
    <t>Itératif</t>
  </si>
  <si>
    <t>Récursif</t>
  </si>
  <si>
    <t>Redirection</t>
  </si>
  <si>
    <t>Postes de travail</t>
  </si>
  <si>
    <t>Serveur reliés</t>
  </si>
  <si>
    <t>Disque par serveur</t>
  </si>
  <si>
    <t>Min serveur opérationnels</t>
  </si>
  <si>
    <t>Min postes opérationnels</t>
  </si>
  <si>
    <t>Proba poste fonctionnel</t>
  </si>
  <si>
    <t>Proba serveur fonctionnel</t>
  </si>
  <si>
    <t>Proba disque fonctionnel</t>
  </si>
  <si>
    <t>Probabilité 26 postes fonctionnels</t>
  </si>
  <si>
    <t>Probabilité 25 postes fonctionnels</t>
  </si>
  <si>
    <t>Probabilité postes fonctionnels</t>
  </si>
  <si>
    <t>Probabilité disques fonctionnels</t>
  </si>
  <si>
    <t>Probabilité serveur fonctionnels</t>
  </si>
  <si>
    <t>Probabilité LABORATOIRE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</si>
</sst>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)_ ;_ * \(#,##0.00\)_ ;_ * &quot;-&quot;??_)_ ;_ @_ "/>
    <numFmt numFmtId="164" formatCode="[$-F400]h:mm:ss\ AM/PM"/>
    <numFmt numFmtId="165" formatCode="hh:mm:ss.000"/>
    <numFmt numFmtId="168" formatCode="0.000"/>
    <numFmt numFmtId="169" formatCode="0.0000"/>
    <numFmt numFmtId="170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9" fontId="0" fillId="0" borderId="1" xfId="1" applyFont="1" applyBorder="1"/>
    <xf numFmtId="0" fontId="2" fillId="3" borderId="1" xfId="0" applyFon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0" borderId="2" xfId="0" applyBorder="1"/>
    <xf numFmtId="165" fontId="0" fillId="2" borderId="1" xfId="0" applyNumberFormat="1" applyFill="1" applyBorder="1"/>
    <xf numFmtId="165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/>
    <xf numFmtId="165" fontId="0" fillId="0" borderId="1" xfId="0" applyNumberFormat="1" applyBorder="1"/>
    <xf numFmtId="165" fontId="0" fillId="0" borderId="0" xfId="0" applyNumberFormat="1"/>
    <xf numFmtId="165" fontId="2" fillId="3" borderId="1" xfId="0" applyNumberFormat="1" applyFont="1" applyFill="1" applyBorder="1"/>
    <xf numFmtId="165" fontId="0" fillId="4" borderId="1" xfId="2" applyNumberFormat="1" applyFont="1" applyFill="1" applyBorder="1"/>
    <xf numFmtId="165" fontId="0" fillId="4" borderId="1" xfId="0" applyNumberFormat="1" applyFill="1" applyBorder="1"/>
    <xf numFmtId="165" fontId="2" fillId="3" borderId="3" xfId="0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7" xfId="0" applyNumberFormat="1" applyBorder="1"/>
    <xf numFmtId="0" fontId="0" fillId="0" borderId="10" xfId="0" applyBorder="1"/>
    <xf numFmtId="0" fontId="0" fillId="0" borderId="9" xfId="0" applyBorder="1"/>
    <xf numFmtId="0" fontId="0" fillId="0" borderId="1" xfId="0" applyNumberFormat="1" applyBorder="1"/>
    <xf numFmtId="0" fontId="0" fillId="0" borderId="1" xfId="0" applyNumberFormat="1" applyFill="1" applyBorder="1"/>
    <xf numFmtId="165" fontId="2" fillId="2" borderId="11" xfId="0" applyNumberFormat="1" applyFont="1" applyFill="1" applyBorder="1" applyAlignment="1">
      <alignment horizontal="left"/>
    </xf>
    <xf numFmtId="165" fontId="2" fillId="2" borderId="12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4" borderId="1" xfId="0" applyNumberFormat="1" applyFill="1" applyBorder="1"/>
    <xf numFmtId="168" fontId="0" fillId="4" borderId="1" xfId="0" applyNumberFormat="1" applyFill="1" applyBorder="1"/>
    <xf numFmtId="169" fontId="0" fillId="4" borderId="1" xfId="0" applyNumberFormat="1" applyFill="1" applyBorder="1"/>
    <xf numFmtId="170" fontId="0" fillId="4" borderId="1" xfId="0" applyNumberFormat="1" applyFill="1" applyBorder="1"/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736E-5EB9-4911-8F32-A9848B8B0263}">
  <dimension ref="A1:O39"/>
  <sheetViews>
    <sheetView tabSelected="1" topLeftCell="A2" workbookViewId="0">
      <selection activeCell="L32" sqref="L32"/>
    </sheetView>
  </sheetViews>
  <sheetFormatPr baseColWidth="10" defaultRowHeight="14.4" x14ac:dyDescent="0.3"/>
  <cols>
    <col min="1" max="1" width="25" customWidth="1"/>
    <col min="4" max="5" width="13.77734375" customWidth="1"/>
    <col min="6" max="6" width="10.44140625" customWidth="1"/>
    <col min="7" max="7" width="11.5546875" style="9" customWidth="1"/>
    <col min="8" max="8" width="18.33203125" customWidth="1"/>
    <col min="9" max="9" width="12.5546875" customWidth="1"/>
    <col min="10" max="10" width="13.109375" customWidth="1"/>
    <col min="11" max="11" width="17.6640625" customWidth="1"/>
    <col min="12" max="12" width="14.6640625" customWidth="1"/>
    <col min="13" max="13" width="12.21875" bestFit="1" customWidth="1"/>
    <col min="14" max="14" width="11.66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3</v>
      </c>
      <c r="H1" s="10"/>
      <c r="I1" s="11" t="s">
        <v>14</v>
      </c>
      <c r="J1" s="11" t="s">
        <v>15</v>
      </c>
      <c r="K1" s="11" t="s">
        <v>16</v>
      </c>
      <c r="L1" s="22"/>
    </row>
    <row r="2" spans="1:15" x14ac:dyDescent="0.3">
      <c r="A2" s="3" t="s">
        <v>4</v>
      </c>
      <c r="B2" s="4">
        <v>0.5</v>
      </c>
      <c r="C2" s="4">
        <v>15</v>
      </c>
      <c r="D2" s="4">
        <v>200</v>
      </c>
      <c r="H2" s="12" t="s">
        <v>11</v>
      </c>
      <c r="I2" s="13">
        <v>0.54166666666666663</v>
      </c>
      <c r="J2" s="13">
        <v>0.54167824074074067</v>
      </c>
      <c r="K2" s="13">
        <v>0.54172453703703705</v>
      </c>
      <c r="L2" s="24"/>
    </row>
    <row r="3" spans="1:15" x14ac:dyDescent="0.3">
      <c r="A3" s="3" t="s">
        <v>2</v>
      </c>
      <c r="B3" s="4"/>
      <c r="C3" s="5">
        <v>0.3</v>
      </c>
      <c r="D3" s="5">
        <f>C3*(1/3)</f>
        <v>9.9999999999999992E-2</v>
      </c>
      <c r="H3" s="12" t="s">
        <v>12</v>
      </c>
      <c r="I3" s="13">
        <v>0.54168981481481482</v>
      </c>
      <c r="J3" s="13">
        <v>0.54170138888888886</v>
      </c>
      <c r="K3" s="13">
        <v>0.54174768518518512</v>
      </c>
      <c r="L3" s="22"/>
    </row>
    <row r="4" spans="1:15" x14ac:dyDescent="0.3">
      <c r="A4" s="3" t="s">
        <v>5</v>
      </c>
      <c r="B4" s="4">
        <v>4</v>
      </c>
      <c r="C4" s="4">
        <v>8</v>
      </c>
      <c r="D4" s="4"/>
      <c r="H4" s="12" t="s">
        <v>13</v>
      </c>
      <c r="I4" s="13">
        <v>0.54171296296296301</v>
      </c>
      <c r="J4" s="13">
        <v>0.54171307870370378</v>
      </c>
      <c r="K4" s="13">
        <v>0.54177083333333331</v>
      </c>
      <c r="L4" s="22"/>
    </row>
    <row r="5" spans="1:15" x14ac:dyDescent="0.3">
      <c r="H5" s="14"/>
      <c r="I5" s="14"/>
      <c r="J5" s="14"/>
      <c r="K5" s="14"/>
      <c r="L5" s="22"/>
    </row>
    <row r="6" spans="1:15" x14ac:dyDescent="0.3">
      <c r="H6" s="14"/>
      <c r="I6" s="14"/>
      <c r="J6" s="14"/>
      <c r="K6" s="14"/>
      <c r="L6" s="22"/>
    </row>
    <row r="7" spans="1:15" x14ac:dyDescent="0.3">
      <c r="A7" s="6" t="s">
        <v>6</v>
      </c>
      <c r="B7" s="7">
        <f>B2+C2*C3+D2*D3</f>
        <v>25</v>
      </c>
      <c r="H7" s="15" t="s">
        <v>17</v>
      </c>
      <c r="I7" s="16">
        <f>MIN((J2-I2)/2,(J3-I3)/2,(J4-I4)/2)</f>
        <v>5.7870370384627279E-8</v>
      </c>
      <c r="J7" s="14"/>
      <c r="K7" s="14"/>
      <c r="L7" s="22"/>
    </row>
    <row r="8" spans="1:15" x14ac:dyDescent="0.3">
      <c r="A8" s="6" t="s">
        <v>7</v>
      </c>
      <c r="B8" s="7">
        <f>1000/B7</f>
        <v>40</v>
      </c>
      <c r="H8" s="15" t="s">
        <v>18</v>
      </c>
      <c r="I8" s="17">
        <f>IF(I4+2*I7=J4,K4,IF(I3+2*I7=J3,K3,K2))+I7</f>
        <v>0.5417708912037037</v>
      </c>
      <c r="J8" s="14"/>
      <c r="K8" s="14"/>
      <c r="L8" s="22"/>
    </row>
    <row r="9" spans="1:15" x14ac:dyDescent="0.3">
      <c r="A9" s="6" t="s">
        <v>8</v>
      </c>
      <c r="B9" s="7">
        <f>(1000/B2)*B4</f>
        <v>8000</v>
      </c>
      <c r="H9" s="15" t="s">
        <v>19</v>
      </c>
      <c r="I9" s="17">
        <f>I8-J4</f>
        <v>5.7812499999920774E-5</v>
      </c>
      <c r="J9" s="14"/>
      <c r="K9" s="14"/>
      <c r="L9" s="22"/>
    </row>
    <row r="10" spans="1:15" x14ac:dyDescent="0.3">
      <c r="A10" s="6" t="s">
        <v>9</v>
      </c>
      <c r="B10" s="7">
        <f>(1000/(C2*C3))*C4</f>
        <v>1777.7777777777778</v>
      </c>
      <c r="L10" s="22"/>
    </row>
    <row r="11" spans="1:15" ht="15" thickBot="1" x14ac:dyDescent="0.35">
      <c r="A11" s="6" t="s">
        <v>10</v>
      </c>
      <c r="B11" s="8">
        <f>CEILING(MIN(B9,B10)*B7*0.001,1)</f>
        <v>45</v>
      </c>
      <c r="G11" s="19"/>
      <c r="H11" s="20"/>
      <c r="I11" s="20"/>
      <c r="J11" s="20"/>
      <c r="K11" s="20"/>
      <c r="L11" s="23"/>
      <c r="M11" s="20"/>
      <c r="N11" s="20"/>
      <c r="O11" s="20"/>
    </row>
    <row r="12" spans="1:15" x14ac:dyDescent="0.3">
      <c r="H12" s="14"/>
      <c r="I12" s="14"/>
      <c r="J12" s="14"/>
      <c r="O12" s="21"/>
    </row>
    <row r="13" spans="1:15" x14ac:dyDescent="0.3">
      <c r="H13" s="12" t="s">
        <v>11</v>
      </c>
      <c r="I13" s="11" t="s">
        <v>14</v>
      </c>
      <c r="J13" s="11" t="s">
        <v>15</v>
      </c>
      <c r="L13" s="12" t="s">
        <v>12</v>
      </c>
      <c r="M13" s="11" t="s">
        <v>14</v>
      </c>
      <c r="N13" s="11" t="s">
        <v>15</v>
      </c>
      <c r="O13" s="22"/>
    </row>
    <row r="14" spans="1:15" ht="15" thickBot="1" x14ac:dyDescent="0.35">
      <c r="A14" s="20"/>
      <c r="B14" s="20"/>
      <c r="C14" s="20"/>
      <c r="D14" s="20"/>
      <c r="E14" s="20"/>
      <c r="F14" s="20"/>
      <c r="H14" s="12" t="s">
        <v>20</v>
      </c>
      <c r="I14" s="13">
        <v>0.37546296296296294</v>
      </c>
      <c r="J14" s="13">
        <v>0.37546412037037036</v>
      </c>
      <c r="L14" s="12" t="s">
        <v>20</v>
      </c>
      <c r="M14" s="13">
        <v>0.37627314814814811</v>
      </c>
      <c r="N14" s="13">
        <v>0.37627476851851854</v>
      </c>
      <c r="O14" s="22"/>
    </row>
    <row r="15" spans="1:15" x14ac:dyDescent="0.3">
      <c r="H15" s="12" t="s">
        <v>21</v>
      </c>
      <c r="I15" s="13">
        <v>0.37523217592592589</v>
      </c>
      <c r="J15" s="13">
        <v>0.37523159722222221</v>
      </c>
      <c r="L15" s="12" t="s">
        <v>21</v>
      </c>
      <c r="M15" s="13">
        <v>0.37604317129629633</v>
      </c>
      <c r="N15" s="13">
        <v>0.37604201388888892</v>
      </c>
      <c r="O15" s="22"/>
    </row>
    <row r="16" spans="1:15" x14ac:dyDescent="0.3">
      <c r="A16" s="3" t="s">
        <v>24</v>
      </c>
      <c r="B16" s="2" t="s">
        <v>0</v>
      </c>
      <c r="C16" s="2" t="s">
        <v>1</v>
      </c>
      <c r="D16" s="2" t="s">
        <v>26</v>
      </c>
      <c r="H16" s="14"/>
      <c r="I16" s="14"/>
      <c r="J16" s="14"/>
      <c r="K16" s="14"/>
      <c r="L16" s="14"/>
      <c r="M16" s="14"/>
      <c r="N16" s="14"/>
      <c r="O16" s="22"/>
    </row>
    <row r="17" spans="1:15" x14ac:dyDescent="0.3">
      <c r="A17" s="3" t="s">
        <v>4</v>
      </c>
      <c r="B17" s="4">
        <v>2</v>
      </c>
      <c r="C17" s="4">
        <v>20</v>
      </c>
      <c r="D17" s="4">
        <v>10</v>
      </c>
      <c r="H17" s="14"/>
      <c r="I17" s="14"/>
      <c r="J17" s="14"/>
      <c r="K17" s="14"/>
      <c r="L17" s="14"/>
      <c r="M17" s="14"/>
      <c r="N17" s="14"/>
      <c r="O17" s="22"/>
    </row>
    <row r="18" spans="1:15" x14ac:dyDescent="0.3">
      <c r="A18" s="3" t="s">
        <v>2</v>
      </c>
      <c r="B18" s="4"/>
      <c r="C18" s="5">
        <v>0.2</v>
      </c>
      <c r="D18" s="5">
        <f>0.6</f>
        <v>0.6</v>
      </c>
      <c r="H18" s="15" t="s">
        <v>22</v>
      </c>
      <c r="I18" s="16">
        <f>J15-I14</f>
        <v>-2.3136574074072991E-4</v>
      </c>
      <c r="J18" s="14"/>
      <c r="K18" s="14"/>
      <c r="L18" s="15" t="s">
        <v>22</v>
      </c>
      <c r="M18" s="16">
        <f>N15-M14</f>
        <v>-2.311342592591914E-4</v>
      </c>
      <c r="N18" s="14"/>
      <c r="O18" s="22"/>
    </row>
    <row r="19" spans="1:15" x14ac:dyDescent="0.3">
      <c r="H19" s="15" t="s">
        <v>23</v>
      </c>
      <c r="I19" s="17">
        <f>I15-J14</f>
        <v>-2.3194444444446516E-4</v>
      </c>
      <c r="J19" s="14"/>
      <c r="K19" s="14"/>
      <c r="L19" s="15" t="s">
        <v>23</v>
      </c>
      <c r="M19" s="17">
        <f>M15-N14</f>
        <v>-2.3159722222221291E-4</v>
      </c>
      <c r="N19" s="14"/>
      <c r="O19" s="22"/>
    </row>
    <row r="20" spans="1:15" x14ac:dyDescent="0.3">
      <c r="A20" s="6" t="s">
        <v>6</v>
      </c>
      <c r="B20" s="7">
        <f>B17+C18*C17+D17*D18</f>
        <v>12</v>
      </c>
      <c r="H20" s="15" t="s">
        <v>19</v>
      </c>
      <c r="I20" s="17">
        <f>(I18+I19)/2</f>
        <v>-2.3165509259259753E-4</v>
      </c>
      <c r="J20" s="14"/>
      <c r="K20" s="14"/>
      <c r="L20" s="15" t="s">
        <v>19</v>
      </c>
      <c r="M20" s="17">
        <f>(M18+M19)/2</f>
        <v>-2.3136574074070215E-4</v>
      </c>
      <c r="N20" s="14"/>
      <c r="O20" s="22"/>
    </row>
    <row r="21" spans="1:15" x14ac:dyDescent="0.3">
      <c r="A21" s="6" t="s">
        <v>7</v>
      </c>
      <c r="B21" s="8">
        <f>FLOOR(1000/(B20-D17*D18),1)</f>
        <v>166</v>
      </c>
      <c r="H21" s="18" t="s">
        <v>17</v>
      </c>
      <c r="I21" s="17">
        <f>(I18-I19)/2</f>
        <v>2.8935185186762524E-7</v>
      </c>
      <c r="L21" s="18" t="s">
        <v>17</v>
      </c>
      <c r="M21" s="17">
        <f>(M18-M19)/2</f>
        <v>2.3148148151075354E-7</v>
      </c>
      <c r="N21" s="14"/>
      <c r="O21" s="22"/>
    </row>
    <row r="22" spans="1:15" x14ac:dyDescent="0.3">
      <c r="O22" s="22"/>
    </row>
    <row r="23" spans="1:15" ht="15" thickBot="1" x14ac:dyDescent="0.35">
      <c r="A23" s="3" t="s">
        <v>25</v>
      </c>
      <c r="B23" s="2" t="s">
        <v>0</v>
      </c>
      <c r="C23" s="2" t="s">
        <v>1</v>
      </c>
      <c r="D23" s="2" t="s">
        <v>26</v>
      </c>
      <c r="G23" s="19"/>
      <c r="H23" s="20"/>
      <c r="I23" s="20"/>
      <c r="J23" s="20"/>
      <c r="K23" s="20"/>
      <c r="L23" s="20"/>
      <c r="M23" s="20"/>
      <c r="N23" s="20"/>
      <c r="O23" s="23"/>
    </row>
    <row r="24" spans="1:15" x14ac:dyDescent="0.3">
      <c r="A24" s="3" t="s">
        <v>4</v>
      </c>
      <c r="B24" s="4">
        <v>2</v>
      </c>
      <c r="C24" s="4">
        <v>20</v>
      </c>
      <c r="D24" s="4">
        <v>21</v>
      </c>
    </row>
    <row r="25" spans="1:15" x14ac:dyDescent="0.3">
      <c r="A25" s="3" t="s">
        <v>2</v>
      </c>
      <c r="B25" s="4"/>
      <c r="C25" s="5">
        <v>0.2</v>
      </c>
      <c r="D25" s="5">
        <f>0.1</f>
        <v>0.1</v>
      </c>
      <c r="H25" s="29" t="s">
        <v>27</v>
      </c>
      <c r="I25" s="30"/>
      <c r="J25" s="27">
        <v>26</v>
      </c>
    </row>
    <row r="26" spans="1:15" x14ac:dyDescent="0.3">
      <c r="H26" s="29" t="s">
        <v>28</v>
      </c>
      <c r="I26" s="30"/>
      <c r="J26" s="27">
        <v>2</v>
      </c>
    </row>
    <row r="27" spans="1:15" x14ac:dyDescent="0.3">
      <c r="A27" s="6" t="s">
        <v>6</v>
      </c>
      <c r="B27" s="7">
        <f>B24+C24*C25+D24*D25</f>
        <v>8.1</v>
      </c>
      <c r="H27" s="29" t="s">
        <v>29</v>
      </c>
      <c r="I27" s="30"/>
      <c r="J27" s="27">
        <v>2</v>
      </c>
    </row>
    <row r="28" spans="1:15" x14ac:dyDescent="0.3">
      <c r="A28" s="6" t="s">
        <v>7</v>
      </c>
      <c r="B28" s="8">
        <f>FLOOR(1000/B27,1)</f>
        <v>123</v>
      </c>
      <c r="H28" s="29" t="s">
        <v>31</v>
      </c>
      <c r="I28" s="30"/>
      <c r="J28" s="28">
        <v>25</v>
      </c>
    </row>
    <row r="29" spans="1:15" x14ac:dyDescent="0.3">
      <c r="A29" s="25"/>
      <c r="B29" s="25"/>
      <c r="C29" s="25"/>
      <c r="D29" s="25"/>
      <c r="E29" s="25"/>
      <c r="F29" s="26"/>
      <c r="H29" s="31" t="s">
        <v>30</v>
      </c>
      <c r="I29" s="31"/>
      <c r="J29" s="4">
        <v>1</v>
      </c>
    </row>
    <row r="30" spans="1:15" x14ac:dyDescent="0.3">
      <c r="H30" s="31" t="s">
        <v>32</v>
      </c>
      <c r="I30" s="31"/>
      <c r="J30" s="5">
        <v>0.95</v>
      </c>
    </row>
    <row r="31" spans="1:15" x14ac:dyDescent="0.3">
      <c r="H31" s="31" t="s">
        <v>33</v>
      </c>
      <c r="I31" s="31"/>
      <c r="J31" s="5">
        <v>0.8</v>
      </c>
    </row>
    <row r="32" spans="1:15" x14ac:dyDescent="0.3">
      <c r="H32" s="31" t="s">
        <v>34</v>
      </c>
      <c r="I32" s="31"/>
      <c r="J32" s="5">
        <v>0.7</v>
      </c>
    </row>
    <row r="34" spans="8:10" x14ac:dyDescent="0.3">
      <c r="H34" s="32" t="s">
        <v>35</v>
      </c>
      <c r="I34" s="33"/>
      <c r="J34" s="37">
        <f>POWER(J30,J25)</f>
        <v>0.26352009446574232</v>
      </c>
    </row>
    <row r="35" spans="8:10" x14ac:dyDescent="0.3">
      <c r="H35" s="32" t="s">
        <v>36</v>
      </c>
      <c r="I35" s="33"/>
      <c r="J35" s="36">
        <f>FACT(J25)/(FACT(J25-J28)*FACT(J28))*POWER(J30,J28)*POWER(1-J30,J25-J28)</f>
        <v>0.36060644505838457</v>
      </c>
    </row>
    <row r="36" spans="8:10" x14ac:dyDescent="0.3">
      <c r="H36" s="32" t="s">
        <v>37</v>
      </c>
      <c r="I36" s="33"/>
      <c r="J36" s="36">
        <f>J34+J35</f>
        <v>0.62412653952412689</v>
      </c>
    </row>
    <row r="37" spans="8:10" x14ac:dyDescent="0.3">
      <c r="H37" s="32" t="s">
        <v>38</v>
      </c>
      <c r="I37" s="33"/>
      <c r="J37" s="34">
        <f>1-POWER(1-J32,J27)</f>
        <v>0.90999999999999992</v>
      </c>
    </row>
    <row r="38" spans="8:10" x14ac:dyDescent="0.3">
      <c r="H38" s="32" t="s">
        <v>39</v>
      </c>
      <c r="I38" s="33"/>
      <c r="J38" s="35">
        <f>1-POWER(1-J31*J37,2)</f>
        <v>0.92601599999999995</v>
      </c>
    </row>
    <row r="39" spans="8:10" x14ac:dyDescent="0.3">
      <c r="H39" s="32" t="s">
        <v>40</v>
      </c>
      <c r="I39" s="33"/>
      <c r="J39" s="37">
        <f>J36*J38</f>
        <v>0.57795116162397386</v>
      </c>
    </row>
  </sheetData>
  <mergeCells count="14">
    <mergeCell ref="H38:I38"/>
    <mergeCell ref="H39:I39"/>
    <mergeCell ref="H31:I31"/>
    <mergeCell ref="H32:I32"/>
    <mergeCell ref="H34:I34"/>
    <mergeCell ref="H35:I35"/>
    <mergeCell ref="H36:I36"/>
    <mergeCell ref="H37:I37"/>
    <mergeCell ref="H29:I29"/>
    <mergeCell ref="H25:I25"/>
    <mergeCell ref="H26:I26"/>
    <mergeCell ref="H27:I27"/>
    <mergeCell ref="H28:I28"/>
    <mergeCell ref="H30:I30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Soumoy</dc:creator>
  <cp:lastModifiedBy>Astrid Soumoy</cp:lastModifiedBy>
  <dcterms:created xsi:type="dcterms:W3CDTF">2020-05-03T01:28:53Z</dcterms:created>
  <dcterms:modified xsi:type="dcterms:W3CDTF">2020-05-03T21:09:48Z</dcterms:modified>
</cp:coreProperties>
</file>