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ithnesexton\Desktop\Model Oct 2020\For Repo\"/>
    </mc:Choice>
  </mc:AlternateContent>
  <bookViews>
    <workbookView xWindow="0" yWindow="456" windowWidth="25596" windowHeight="14376" firstSheet="3" activeTab="7"/>
  </bookViews>
  <sheets>
    <sheet name="HIPE_CSO Calc W" sheetId="20" r:id="rId1"/>
    <sheet name="HIPE_CSO Calc M" sheetId="21" r:id="rId2"/>
    <sheet name="NDPSS OOH Output" sheetId="18" r:id="rId3"/>
    <sheet name="Stroke Incidence W" sheetId="16" r:id="rId4"/>
    <sheet name="Stroke Incidence M" sheetId="17" r:id="rId5"/>
    <sheet name="OOH Data" sheetId="14" r:id="rId6"/>
    <sheet name="Inc Rec Data" sheetId="8" r:id="rId7"/>
    <sheet name="Source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0" l="1"/>
  <c r="I12" i="21" l="1"/>
  <c r="I12" i="20"/>
  <c r="I2" i="21" l="1"/>
  <c r="I3" i="21"/>
  <c r="I4" i="21"/>
  <c r="I5" i="21"/>
  <c r="I6" i="21"/>
  <c r="I7" i="21"/>
  <c r="I8" i="21"/>
  <c r="I9" i="21"/>
  <c r="I10" i="21"/>
  <c r="I11" i="21"/>
  <c r="C13" i="21"/>
  <c r="G13" i="21"/>
  <c r="I13" i="21"/>
  <c r="I2" i="20"/>
  <c r="I3" i="20"/>
  <c r="AC3" i="20"/>
  <c r="AD3" i="20"/>
  <c r="AE3" i="20"/>
  <c r="AI3" i="20"/>
  <c r="I4" i="20"/>
  <c r="AC4" i="20"/>
  <c r="AD4" i="20"/>
  <c r="AE4" i="20"/>
  <c r="AI4" i="20"/>
  <c r="I5" i="20"/>
  <c r="AC5" i="20"/>
  <c r="AD5" i="20"/>
  <c r="AE5" i="20"/>
  <c r="AI5" i="20"/>
  <c r="I6" i="20"/>
  <c r="AC6" i="20"/>
  <c r="AD6" i="20"/>
  <c r="AE6" i="20"/>
  <c r="AI6" i="20"/>
  <c r="I7" i="20"/>
  <c r="AC7" i="20"/>
  <c r="AD7" i="20"/>
  <c r="AE7" i="20"/>
  <c r="AI7" i="20"/>
  <c r="I8" i="20"/>
  <c r="AC8" i="20"/>
  <c r="AD8" i="20"/>
  <c r="AE8" i="20"/>
  <c r="AI8" i="20"/>
  <c r="I9" i="20"/>
  <c r="AC9" i="20"/>
  <c r="AD9" i="20"/>
  <c r="AE9" i="20"/>
  <c r="AI9" i="20"/>
  <c r="I10" i="20"/>
  <c r="AC10" i="20"/>
  <c r="AD10" i="20"/>
  <c r="AE10" i="20"/>
  <c r="AI10" i="20"/>
  <c r="I11" i="20"/>
  <c r="AC11" i="20"/>
  <c r="AD11" i="20"/>
  <c r="AE11" i="20"/>
  <c r="AI11" i="20"/>
  <c r="AC12" i="20"/>
  <c r="AD12" i="20"/>
  <c r="AE12" i="20"/>
  <c r="AI12" i="20"/>
  <c r="G13" i="20"/>
  <c r="I13" i="20"/>
  <c r="AC16" i="20"/>
  <c r="AD16" i="20"/>
  <c r="AE16" i="20"/>
  <c r="H13" i="18"/>
  <c r="I13" i="18"/>
  <c r="J13" i="18"/>
  <c r="G13" i="18"/>
  <c r="J12" i="18"/>
  <c r="J11" i="18"/>
  <c r="J10" i="18"/>
  <c r="J9" i="18"/>
  <c r="J8" i="18"/>
  <c r="J7" i="18"/>
  <c r="D2" i="8"/>
  <c r="C2" i="8"/>
</calcChain>
</file>

<file path=xl/sharedStrings.xml><?xml version="1.0" encoding="utf-8"?>
<sst xmlns="http://schemas.openxmlformats.org/spreadsheetml/2006/main" count="246" uniqueCount="125">
  <si>
    <t>50-54</t>
  </si>
  <si>
    <t>55-59</t>
  </si>
  <si>
    <t>Rehabilitation Hospital discharges</t>
  </si>
  <si>
    <t>Discharges with a principal dx of rehabilitation</t>
  </si>
  <si>
    <t>Discharges with a LOS &lt; 1 day that were transferred to another hospital or home</t>
  </si>
  <si>
    <t>Discharges with an area of residence outside Rep. of Ireland</t>
  </si>
  <si>
    <t>60-64</t>
  </si>
  <si>
    <t>65-69</t>
  </si>
  <si>
    <t>75-79</t>
  </si>
  <si>
    <t>80-84</t>
  </si>
  <si>
    <t>85-89</t>
  </si>
  <si>
    <t>Exclude:</t>
  </si>
  <si>
    <t>TIA &amp; stroke not specified</t>
  </si>
  <si>
    <t>Number of discharges with a principal or secondary diagnosis of ischaemic or haemorrhagic stroke from HIPE, 2015</t>
  </si>
  <si>
    <t>Stroke events which do not give rise to an acute hospitalisation</t>
  </si>
  <si>
    <t>Age Group</t>
  </si>
  <si>
    <t>OOH</t>
  </si>
  <si>
    <t>All strokes, aged 40-89, n=500</t>
  </si>
  <si>
    <t>OOH defined as not hospitalised for the qualifying event, or hospitalised in a non-acute hospitalised setting</t>
  </si>
  <si>
    <t>Gold standard population ascertainment study</t>
  </si>
  <si>
    <t>North Dublin, December 1, 2005–November 30, 2006</t>
  </si>
  <si>
    <t>OOH_N</t>
  </si>
  <si>
    <t>Inc_Rec</t>
  </si>
  <si>
    <t>Inc_Rec_N</t>
  </si>
  <si>
    <t>ISR</t>
  </si>
  <si>
    <t>N</t>
  </si>
  <si>
    <t>40-49</t>
  </si>
  <si>
    <t>70-75</t>
  </si>
  <si>
    <t>Age 60-69</t>
  </si>
  <si>
    <t>Age 40-59</t>
  </si>
  <si>
    <t>Age 70-79</t>
  </si>
  <si>
    <t>Age 80-89</t>
  </si>
  <si>
    <t xml:space="preserve">          |       RECODE of</t>
  </si>
  <si>
    <t xml:space="preserve">           | Hospitalisedwithquali</t>
  </si>
  <si>
    <t xml:space="preserve">           |       fyingeve</t>
  </si>
  <si>
    <t xml:space="preserve">           |  (Hospitalised with</t>
  </si>
  <si>
    <t>Hospitalised</t>
  </si>
  <si>
    <t>Total</t>
  </si>
  <si>
    <t>% OOH</t>
  </si>
  <si>
    <t xml:space="preserve"> RECODE of |   qualifying event)</t>
  </si>
  <si>
    <t>&lt;50</t>
  </si>
  <si>
    <t xml:space="preserve"> age (age) |         0          1 |     Total</t>
  </si>
  <si>
    <t>50-59</t>
  </si>
  <si>
    <t>-----------+----------------------+----------</t>
  </si>
  <si>
    <t>60-69</t>
  </si>
  <si>
    <t xml:space="preserve">       &lt;50 |        32          5 |        37 </t>
  </si>
  <si>
    <t>70-79</t>
  </si>
  <si>
    <t xml:space="preserve">           |     86.49      13.51 |    100.00 </t>
  </si>
  <si>
    <t>80-89</t>
  </si>
  <si>
    <t>90+</t>
  </si>
  <si>
    <t xml:space="preserve">     50-59 |        64          5 |        69 </t>
  </si>
  <si>
    <t>Out of hospital rate highest in &lt;50 and in 90+</t>
  </si>
  <si>
    <t xml:space="preserve">           |     92.75       7.25 |    100.00 </t>
  </si>
  <si>
    <t xml:space="preserve">     60-69 |       104         10 |       114 </t>
  </si>
  <si>
    <t xml:space="preserve">           |     91.23       8.77 |    100.00 </t>
  </si>
  <si>
    <t xml:space="preserve">     70-79 |       141         15 |       156 </t>
  </si>
  <si>
    <t xml:space="preserve">           |     90.38       9.62 |    100.00 </t>
  </si>
  <si>
    <t xml:space="preserve">     80-89 |       119         16 |       135 </t>
  </si>
  <si>
    <t xml:space="preserve">           |     88.15      11.85 |    100.00 </t>
  </si>
  <si>
    <t xml:space="preserve">       90+ |        24          9 |        33 </t>
  </si>
  <si>
    <t xml:space="preserve">           |     72.73      27.27 |    100.00 </t>
  </si>
  <si>
    <t xml:space="preserve">     Total |       484         60 |       544 </t>
  </si>
  <si>
    <t xml:space="preserve">           |     88.97      11.03 |    100.00 </t>
  </si>
  <si>
    <t>. logistic ooh age age2 if stroke == 1 &amp; age &gt;=40 &amp; age&lt;90</t>
  </si>
  <si>
    <t>Age effect not statistically significant in age 40-89 age group</t>
  </si>
  <si>
    <t>Logistic regression                             Number of obs     =        500</t>
  </si>
  <si>
    <t xml:space="preserve">                                                LR chi2(2)        =       0.35</t>
  </si>
  <si>
    <t xml:space="preserve">                                                Prob &gt; chi2       =     0.8415</t>
  </si>
  <si>
    <t>Log likelihood = -162.36886                     Pseudo R2         =     0.0011</t>
  </si>
  <si>
    <t>------------------------------------------------------------------------------</t>
  </si>
  <si>
    <t xml:space="preserve">         ooh | Odds Ratio   Std. Err.      z    P&gt;|z|     [95% Conf. Interval]</t>
  </si>
  <si>
    <t>-------------+----------------------------------------------------------------</t>
  </si>
  <si>
    <t xml:space="preserve">         age |   .9287845   .1236268    -0.56   0.579     .7155087    1.205633</t>
  </si>
  <si>
    <t xml:space="preserve">        age2 |   1.000563   .0009835     0.57   0.567     .9986369    1.002492</t>
  </si>
  <si>
    <t xml:space="preserve">       _cons |   1.146217   5.052036     0.03   0.975      .000203    6471.425</t>
  </si>
  <si>
    <t>. logistic ooh i.age10 if stroke == 1 &amp; age &gt;=40 &amp; age&lt;90</t>
  </si>
  <si>
    <t xml:space="preserve">                                                LR chi2(4)        =       2.08</t>
  </si>
  <si>
    <t xml:space="preserve">                                                Prob &gt; chi2       =     0.7208</t>
  </si>
  <si>
    <t>Log likelihood = -161.50078                     Pseudo R2         =     0.0064</t>
  </si>
  <si>
    <t xml:space="preserve">       age10 |</t>
  </si>
  <si>
    <t xml:space="preserve">      50-59  |   .4296875   .3071829    -1.18   0.237     .1058352    1.744517</t>
  </si>
  <si>
    <t xml:space="preserve">      60-69  |   .5288462   .3365847    -1.00   0.317     .1519082      1.8411</t>
  </si>
  <si>
    <t xml:space="preserve">      70-79  |   .5851064   .3555278    -0.88   0.378     .1778361    1.925085</t>
  </si>
  <si>
    <t xml:space="preserve">      80-89  |   .7394958   .4475984    -0.50   0.618     .2258004    2.421847</t>
  </si>
  <si>
    <t xml:space="preserve">             |</t>
  </si>
  <si>
    <t xml:space="preserve">       _cons |   .1818182   .0988286    -3.14   0.002     .0626557    .5276113</t>
  </si>
  <si>
    <t>. tab ooh if stroke == 1 &amp; age &gt;=40 &amp; age&lt;90</t>
  </si>
  <si>
    <t xml:space="preserve">  RECODE of |</t>
  </si>
  <si>
    <t>Hospitalise |</t>
  </si>
  <si>
    <t>dwithqualif |</t>
  </si>
  <si>
    <t xml:space="preserve">    yingeve |</t>
  </si>
  <si>
    <t>(Hospitalis |</t>
  </si>
  <si>
    <t xml:space="preserve">    ed with |</t>
  </si>
  <si>
    <t xml:space="preserve"> qualifying |</t>
  </si>
  <si>
    <t xml:space="preserve">     event) |      Freq.     Percent        Cum.</t>
  </si>
  <si>
    <t>------------+-----------------------------------</t>
  </si>
  <si>
    <t>|</t>
  </si>
  <si>
    <t>OOH rate is 10% in age 40-89 age group, 95% CI 7.6%-13.0%</t>
  </si>
  <si>
    <t xml:space="preserve">      Total |        500      100.00</t>
  </si>
  <si>
    <t>. proportion ooh if stroke == 1 &amp; age &gt;=40 &amp; age&lt;90</t>
  </si>
  <si>
    <t>Proportion estimation             Number of obs   =        500</t>
  </si>
  <si>
    <t>--------------------------------------------------------------</t>
  </si>
  <si>
    <t xml:space="preserve">             | Proportion   Std. Err.     [95% Conf. Interval]</t>
  </si>
  <si>
    <t>-------------+------------------------------------------------</t>
  </si>
  <si>
    <t>ooh          |</t>
  </si>
  <si>
    <t xml:space="preserve">           0 |         .9   .0134298      .8703488    .9234663</t>
  </si>
  <si>
    <t xml:space="preserve">           1 |         .1   .0134298      .0765337    .1296512</t>
  </si>
  <si>
    <t>70-74</t>
  </si>
  <si>
    <t>45-49</t>
  </si>
  <si>
    <t>40-44</t>
  </si>
  <si>
    <t>Compare no of strokes with previous version of analysis</t>
  </si>
  <si>
    <t>Age groups</t>
  </si>
  <si>
    <t>Stroke_HIPE</t>
  </si>
  <si>
    <t>CSO Total Pop</t>
  </si>
  <si>
    <t xml:space="preserve">Baseline Stroke Incidence derived from 2 data sources: </t>
  </si>
  <si>
    <t>Obtained via request from www.hpo.ie (HIPEData.Requests@hpo.ie)</t>
  </si>
  <si>
    <t xml:space="preserve"> Population estimates for 2015, obtained from statbank.cso.ie</t>
  </si>
  <si>
    <t>1. HIPE Data</t>
  </si>
  <si>
    <t>1.CSO Statbank</t>
  </si>
  <si>
    <t>Includes: Ischaemic stroke, Intracerebral haemorrhage, subarachnoid haemorrhage</t>
  </si>
  <si>
    <t xml:space="preserve">Adjustments to account for out-of-hospital and incident recurrent strokes derived from: </t>
  </si>
  <si>
    <t>The North Dublin Population Stroke Study</t>
  </si>
  <si>
    <t xml:space="preserve">Access to data obtained via study investigators: </t>
  </si>
  <si>
    <t xml:space="preserve">Kelly, P. J., Crispino, G., Sheehan, O., Kelly, L., Marnane, M., Merwick, A., Hannon, N., Ní Chróinín, D., Callaly, E., Harris, D., Horgan, G., Williams, E. B., Duggan, J., Kyne, L., McCormack, P., Dolan, E., Williams, D., Moroney, J., Kelleher, C., &amp; Daly, L. (2012). </t>
  </si>
  <si>
    <t>Incidence, event rates, and early outcome of stroke in Dublin, Ireland: The north dublin population stroke study. Stroke, 43(8), 2042–2047. https://doi.org/10.1161/STROKEAHA.111.645721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</si>
</sst>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 applyFill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2" borderId="0" xfId="0" applyFill="1"/>
    <xf numFmtId="3" fontId="0" fillId="0" borderId="0" xfId="0" applyNumberFormat="1" applyBorder="1"/>
    <xf numFmtId="1" fontId="0" fillId="0" borderId="0" xfId="0" applyNumberFormat="1"/>
    <xf numFmtId="0" fontId="0" fillId="0" borderId="0" xfId="0" applyFont="1"/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E1" zoomScale="160" zoomScaleNormal="160" zoomScalePageLayoutView="160" workbookViewId="0">
      <selection activeCell="L2" sqref="L2:M11"/>
    </sheetView>
  </sheetViews>
  <sheetFormatPr defaultColWidth="8.77734375" defaultRowHeight="14.4" x14ac:dyDescent="0.3"/>
  <cols>
    <col min="1" max="1" width="10.77734375" customWidth="1"/>
    <col min="2" max="2" width="12.88671875" customWidth="1"/>
    <col min="3" max="3" width="15.21875" customWidth="1"/>
    <col min="5" max="5" width="13.6640625" customWidth="1"/>
    <col min="6" max="6" width="12.109375" customWidth="1"/>
    <col min="10" max="10" width="8.33203125" customWidth="1"/>
    <col min="13" max="13" width="13.109375" customWidth="1"/>
    <col min="15" max="15" width="9" customWidth="1"/>
    <col min="20" max="20" width="13.6640625" customWidth="1"/>
    <col min="22" max="22" width="12.33203125" customWidth="1"/>
    <col min="26" max="26" width="12" customWidth="1"/>
    <col min="35" max="35" width="31.77734375" customWidth="1"/>
  </cols>
  <sheetData>
    <row r="1" spans="1:35" x14ac:dyDescent="0.3">
      <c r="A1" s="1" t="s">
        <v>111</v>
      </c>
      <c r="B1" t="s">
        <v>15</v>
      </c>
      <c r="C1" t="s">
        <v>112</v>
      </c>
      <c r="E1" s="1" t="s">
        <v>111</v>
      </c>
      <c r="F1" t="s">
        <v>15</v>
      </c>
      <c r="G1" t="s">
        <v>113</v>
      </c>
      <c r="I1" t="s">
        <v>24</v>
      </c>
      <c r="L1" t="s">
        <v>24</v>
      </c>
      <c r="M1" t="s">
        <v>25</v>
      </c>
      <c r="AB1" s="1" t="s">
        <v>111</v>
      </c>
      <c r="AG1" t="s">
        <v>110</v>
      </c>
    </row>
    <row r="2" spans="1:35" x14ac:dyDescent="0.3">
      <c r="A2" t="s">
        <v>109</v>
      </c>
      <c r="B2">
        <v>1</v>
      </c>
      <c r="C2">
        <v>77</v>
      </c>
      <c r="E2" t="s">
        <v>109</v>
      </c>
      <c r="F2">
        <v>1</v>
      </c>
      <c r="G2">
        <v>177980</v>
      </c>
      <c r="I2">
        <f t="shared" ref="I2:I12" si="0">C2/G2</f>
        <v>4.326328800988875E-4</v>
      </c>
      <c r="K2" t="s">
        <v>26</v>
      </c>
      <c r="L2">
        <v>4.2481262198509293E-4</v>
      </c>
      <c r="M2">
        <v>336619</v>
      </c>
    </row>
    <row r="3" spans="1:35" x14ac:dyDescent="0.3">
      <c r="A3" t="s">
        <v>108</v>
      </c>
      <c r="B3">
        <v>2</v>
      </c>
      <c r="C3">
        <v>66</v>
      </c>
      <c r="E3" t="s">
        <v>108</v>
      </c>
      <c r="F3">
        <v>2</v>
      </c>
      <c r="G3">
        <v>158639</v>
      </c>
      <c r="I3">
        <f t="shared" si="0"/>
        <v>4.1603893115816411E-4</v>
      </c>
      <c r="K3" t="s">
        <v>0</v>
      </c>
      <c r="L3">
        <v>7.8472930192627572E-4</v>
      </c>
      <c r="M3">
        <v>149096</v>
      </c>
      <c r="AB3" t="s">
        <v>109</v>
      </c>
      <c r="AC3">
        <f t="shared" ref="AC3:AC12" si="1">W3/1000</f>
        <v>0</v>
      </c>
      <c r="AD3">
        <f t="shared" ref="AD3:AD12" si="2">X3/1000</f>
        <v>0</v>
      </c>
      <c r="AE3">
        <f t="shared" ref="AE3:AE12" si="3">Y3/1000</f>
        <v>0</v>
      </c>
      <c r="AG3">
        <v>140.74689000000001</v>
      </c>
      <c r="AI3" s="8">
        <f t="shared" ref="AI3:AI12" si="4">N3-AG3</f>
        <v>-140.74689000000001</v>
      </c>
    </row>
    <row r="4" spans="1:35" x14ac:dyDescent="0.3">
      <c r="A4" t="s">
        <v>0</v>
      </c>
      <c r="B4">
        <v>3</v>
      </c>
      <c r="C4">
        <v>117</v>
      </c>
      <c r="E4" t="s">
        <v>0</v>
      </c>
      <c r="F4">
        <v>3</v>
      </c>
      <c r="G4">
        <v>149096</v>
      </c>
      <c r="I4">
        <f t="shared" si="0"/>
        <v>7.8472930192627572E-4</v>
      </c>
      <c r="K4" t="s">
        <v>1</v>
      </c>
      <c r="L4">
        <v>1.1424393364712333E-3</v>
      </c>
      <c r="M4">
        <v>131298</v>
      </c>
      <c r="AB4" t="s">
        <v>108</v>
      </c>
      <c r="AC4">
        <f t="shared" si="1"/>
        <v>0</v>
      </c>
      <c r="AD4">
        <f t="shared" si="2"/>
        <v>0</v>
      </c>
      <c r="AE4">
        <f t="shared" si="3"/>
        <v>0</v>
      </c>
      <c r="AG4">
        <v>182.30973</v>
      </c>
      <c r="AI4" s="8">
        <f t="shared" si="4"/>
        <v>-182.30973</v>
      </c>
    </row>
    <row r="5" spans="1:35" x14ac:dyDescent="0.3">
      <c r="A5" t="s">
        <v>1</v>
      </c>
      <c r="B5">
        <v>4</v>
      </c>
      <c r="C5">
        <v>150</v>
      </c>
      <c r="E5" t="s">
        <v>1</v>
      </c>
      <c r="F5">
        <v>4</v>
      </c>
      <c r="G5">
        <v>131298</v>
      </c>
      <c r="I5">
        <f t="shared" si="0"/>
        <v>1.1424393364712333E-3</v>
      </c>
      <c r="K5" t="s">
        <v>6</v>
      </c>
      <c r="L5">
        <v>1.9765233902986363E-3</v>
      </c>
      <c r="M5">
        <v>115860</v>
      </c>
      <c r="AB5" t="s">
        <v>0</v>
      </c>
      <c r="AC5">
        <f t="shared" si="1"/>
        <v>0</v>
      </c>
      <c r="AD5">
        <f t="shared" si="2"/>
        <v>0</v>
      </c>
      <c r="AE5">
        <f t="shared" si="3"/>
        <v>0</v>
      </c>
      <c r="AG5">
        <v>319.27818000000002</v>
      </c>
      <c r="AI5" s="8">
        <f t="shared" si="4"/>
        <v>-319.27818000000002</v>
      </c>
    </row>
    <row r="6" spans="1:35" x14ac:dyDescent="0.3">
      <c r="A6" t="s">
        <v>6</v>
      </c>
      <c r="B6">
        <v>5</v>
      </c>
      <c r="C6">
        <v>229</v>
      </c>
      <c r="E6" t="s">
        <v>6</v>
      </c>
      <c r="F6">
        <v>5</v>
      </c>
      <c r="G6">
        <v>115860</v>
      </c>
      <c r="I6">
        <f t="shared" si="0"/>
        <v>1.9765233902986363E-3</v>
      </c>
      <c r="K6" t="s">
        <v>7</v>
      </c>
      <c r="L6">
        <v>2.5898633724907643E-3</v>
      </c>
      <c r="M6">
        <v>102322</v>
      </c>
      <c r="AB6" t="s">
        <v>1</v>
      </c>
      <c r="AC6">
        <f t="shared" si="1"/>
        <v>0</v>
      </c>
      <c r="AD6">
        <f t="shared" si="2"/>
        <v>0</v>
      </c>
      <c r="AE6">
        <f t="shared" si="3"/>
        <v>0</v>
      </c>
      <c r="AG6">
        <v>407.12691000000001</v>
      </c>
      <c r="AI6" s="8">
        <f t="shared" si="4"/>
        <v>-407.12691000000001</v>
      </c>
    </row>
    <row r="7" spans="1:35" x14ac:dyDescent="0.3">
      <c r="A7" t="s">
        <v>7</v>
      </c>
      <c r="B7">
        <v>6</v>
      </c>
      <c r="C7">
        <v>265</v>
      </c>
      <c r="E7" t="s">
        <v>7</v>
      </c>
      <c r="F7">
        <v>6</v>
      </c>
      <c r="G7">
        <v>102322</v>
      </c>
      <c r="I7">
        <f t="shared" si="0"/>
        <v>2.5898633724907643E-3</v>
      </c>
      <c r="K7" t="s">
        <v>107</v>
      </c>
      <c r="L7">
        <v>4.9853676223033695E-3</v>
      </c>
      <c r="M7">
        <v>77226</v>
      </c>
      <c r="AB7" t="s">
        <v>6</v>
      </c>
      <c r="AC7">
        <f t="shared" si="1"/>
        <v>0</v>
      </c>
      <c r="AD7">
        <f t="shared" si="2"/>
        <v>0</v>
      </c>
      <c r="AE7">
        <f t="shared" si="3"/>
        <v>0</v>
      </c>
      <c r="AG7">
        <v>571.48905000000002</v>
      </c>
      <c r="AI7" s="8">
        <f t="shared" si="4"/>
        <v>-571.48905000000002</v>
      </c>
    </row>
    <row r="8" spans="1:35" x14ac:dyDescent="0.3">
      <c r="A8" t="s">
        <v>107</v>
      </c>
      <c r="B8">
        <v>7</v>
      </c>
      <c r="C8">
        <v>385</v>
      </c>
      <c r="E8" t="s">
        <v>107</v>
      </c>
      <c r="F8">
        <v>7</v>
      </c>
      <c r="G8">
        <v>77226</v>
      </c>
      <c r="I8">
        <f t="shared" si="0"/>
        <v>4.9853676223033695E-3</v>
      </c>
      <c r="K8" t="s">
        <v>8</v>
      </c>
      <c r="L8">
        <v>7.9358435600796941E-3</v>
      </c>
      <c r="M8">
        <v>59729</v>
      </c>
      <c r="AB8" t="s">
        <v>7</v>
      </c>
      <c r="AC8">
        <f t="shared" si="1"/>
        <v>0</v>
      </c>
      <c r="AD8">
        <f t="shared" si="2"/>
        <v>0</v>
      </c>
      <c r="AE8">
        <f t="shared" si="3"/>
        <v>0</v>
      </c>
      <c r="AG8">
        <v>698.06679000000008</v>
      </c>
      <c r="AI8" s="8">
        <f t="shared" si="4"/>
        <v>-698.06679000000008</v>
      </c>
    </row>
    <row r="9" spans="1:35" x14ac:dyDescent="0.3">
      <c r="A9" t="s">
        <v>8</v>
      </c>
      <c r="B9">
        <v>8</v>
      </c>
      <c r="C9">
        <v>474</v>
      </c>
      <c r="E9" t="s">
        <v>8</v>
      </c>
      <c r="F9">
        <v>8</v>
      </c>
      <c r="G9">
        <v>59729</v>
      </c>
      <c r="I9">
        <f t="shared" si="0"/>
        <v>7.9358435600796941E-3</v>
      </c>
      <c r="K9" t="s">
        <v>9</v>
      </c>
      <c r="L9">
        <v>1.2425558590426723E-2</v>
      </c>
      <c r="M9">
        <v>44666</v>
      </c>
      <c r="AB9" t="s">
        <v>107</v>
      </c>
      <c r="AC9">
        <f t="shared" si="1"/>
        <v>0</v>
      </c>
      <c r="AD9">
        <f t="shared" si="2"/>
        <v>0</v>
      </c>
      <c r="AE9">
        <f t="shared" si="3"/>
        <v>0</v>
      </c>
      <c r="AG9">
        <v>866.20737000000008</v>
      </c>
      <c r="AI9" s="8">
        <f t="shared" si="4"/>
        <v>-866.20737000000008</v>
      </c>
    </row>
    <row r="10" spans="1:35" x14ac:dyDescent="0.3">
      <c r="A10" t="s">
        <v>9</v>
      </c>
      <c r="B10">
        <v>9</v>
      </c>
      <c r="C10">
        <v>555</v>
      </c>
      <c r="E10" t="s">
        <v>9</v>
      </c>
      <c r="F10">
        <v>9</v>
      </c>
      <c r="G10">
        <v>44666</v>
      </c>
      <c r="I10">
        <f t="shared" si="0"/>
        <v>1.2425558590426723E-2</v>
      </c>
      <c r="K10" t="s">
        <v>10</v>
      </c>
      <c r="L10">
        <v>1.7174891094765408E-2</v>
      </c>
      <c r="M10">
        <v>28006</v>
      </c>
      <c r="AB10" t="s">
        <v>8</v>
      </c>
      <c r="AC10">
        <f t="shared" si="1"/>
        <v>0</v>
      </c>
      <c r="AD10">
        <f t="shared" si="2"/>
        <v>0</v>
      </c>
      <c r="AE10">
        <f t="shared" si="3"/>
        <v>0</v>
      </c>
      <c r="AG10">
        <v>960.6683700000001</v>
      </c>
      <c r="AI10" s="8">
        <f t="shared" si="4"/>
        <v>-960.6683700000001</v>
      </c>
    </row>
    <row r="11" spans="1:35" x14ac:dyDescent="0.3">
      <c r="A11" t="s">
        <v>10</v>
      </c>
      <c r="B11">
        <v>10</v>
      </c>
      <c r="C11">
        <v>481</v>
      </c>
      <c r="E11" t="s">
        <v>10</v>
      </c>
      <c r="F11">
        <v>10</v>
      </c>
      <c r="G11">
        <v>28006</v>
      </c>
      <c r="I11">
        <f t="shared" si="0"/>
        <v>1.7174891094765408E-2</v>
      </c>
      <c r="K11" t="s">
        <v>49</v>
      </c>
      <c r="L11">
        <v>2.1833214908597635E-2</v>
      </c>
      <c r="M11">
        <v>15481</v>
      </c>
      <c r="AB11" t="s">
        <v>9</v>
      </c>
      <c r="AC11">
        <f t="shared" si="1"/>
        <v>0</v>
      </c>
      <c r="AD11">
        <f t="shared" si="2"/>
        <v>0</v>
      </c>
      <c r="AE11">
        <f t="shared" si="3"/>
        <v>0</v>
      </c>
      <c r="AG11">
        <v>962.55759000000012</v>
      </c>
      <c r="AI11" s="8">
        <f t="shared" si="4"/>
        <v>-962.55759000000012</v>
      </c>
    </row>
    <row r="12" spans="1:35" x14ac:dyDescent="0.3">
      <c r="A12" t="s">
        <v>49</v>
      </c>
      <c r="B12">
        <v>11</v>
      </c>
      <c r="C12">
        <v>338</v>
      </c>
      <c r="E12" t="s">
        <v>49</v>
      </c>
      <c r="F12">
        <v>11</v>
      </c>
      <c r="G12">
        <v>15481</v>
      </c>
      <c r="I12">
        <f t="shared" si="0"/>
        <v>2.1833214908597635E-2</v>
      </c>
      <c r="AB12" t="s">
        <v>10</v>
      </c>
      <c r="AC12">
        <f t="shared" si="1"/>
        <v>0</v>
      </c>
      <c r="AD12">
        <f t="shared" si="2"/>
        <v>0</v>
      </c>
      <c r="AE12">
        <f t="shared" si="3"/>
        <v>0</v>
      </c>
      <c r="AG12">
        <v>705.62367000000006</v>
      </c>
      <c r="AI12" s="8">
        <f t="shared" si="4"/>
        <v>-705.62367000000006</v>
      </c>
    </row>
    <row r="13" spans="1:35" x14ac:dyDescent="0.3">
      <c r="A13" t="s">
        <v>26</v>
      </c>
      <c r="C13">
        <f>C2+C3</f>
        <v>143</v>
      </c>
      <c r="G13">
        <f>G2+G3</f>
        <v>336619</v>
      </c>
      <c r="I13">
        <f>C13/G13</f>
        <v>4.2481262198509293E-4</v>
      </c>
    </row>
    <row r="15" spans="1:35" x14ac:dyDescent="0.3">
      <c r="AB15" s="7"/>
    </row>
    <row r="16" spans="1:35" x14ac:dyDescent="0.3">
      <c r="AB16" t="s">
        <v>48</v>
      </c>
      <c r="AC16">
        <f>W16/1000</f>
        <v>0</v>
      </c>
      <c r="AD16">
        <f>X16/1000</f>
        <v>0</v>
      </c>
      <c r="AE16">
        <f>Y16/1000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50" zoomScaleNormal="150" zoomScalePageLayoutView="150" workbookViewId="0">
      <selection activeCell="L2" sqref="L2:L11"/>
    </sheetView>
  </sheetViews>
  <sheetFormatPr defaultColWidth="8.77734375" defaultRowHeight="14.4" x14ac:dyDescent="0.3"/>
  <cols>
    <col min="1" max="1" width="10.77734375" customWidth="1"/>
    <col min="2" max="3" width="11.33203125" customWidth="1"/>
  </cols>
  <sheetData>
    <row r="1" spans="1:13" x14ac:dyDescent="0.3">
      <c r="A1" s="1" t="s">
        <v>111</v>
      </c>
      <c r="B1" t="s">
        <v>15</v>
      </c>
      <c r="C1" t="s">
        <v>112</v>
      </c>
      <c r="E1" s="1" t="s">
        <v>111</v>
      </c>
      <c r="F1" t="s">
        <v>15</v>
      </c>
      <c r="G1" t="s">
        <v>113</v>
      </c>
      <c r="I1" t="s">
        <v>24</v>
      </c>
      <c r="L1" t="s">
        <v>24</v>
      </c>
      <c r="M1" t="s">
        <v>25</v>
      </c>
    </row>
    <row r="2" spans="1:13" x14ac:dyDescent="0.3">
      <c r="A2" t="s">
        <v>109</v>
      </c>
      <c r="B2">
        <v>1</v>
      </c>
      <c r="C2">
        <v>75</v>
      </c>
      <c r="E2" t="s">
        <v>109</v>
      </c>
      <c r="F2">
        <v>1</v>
      </c>
      <c r="G2">
        <v>175017</v>
      </c>
      <c r="I2">
        <f t="shared" ref="I2:I12" si="0">C2/G2</f>
        <v>4.2852979996228937E-4</v>
      </c>
      <c r="K2" t="s">
        <v>26</v>
      </c>
      <c r="L2">
        <v>6.1190331927555447E-4</v>
      </c>
      <c r="M2">
        <v>333386</v>
      </c>
    </row>
    <row r="3" spans="1:13" x14ac:dyDescent="0.3">
      <c r="A3" t="s">
        <v>108</v>
      </c>
      <c r="B3">
        <v>2</v>
      </c>
      <c r="C3">
        <v>129</v>
      </c>
      <c r="E3" t="s">
        <v>108</v>
      </c>
      <c r="F3">
        <v>2</v>
      </c>
      <c r="G3">
        <v>158369</v>
      </c>
      <c r="I3">
        <f t="shared" si="0"/>
        <v>8.1455335324463751E-4</v>
      </c>
      <c r="K3" t="s">
        <v>0</v>
      </c>
      <c r="L3">
        <v>1.5469704022123046E-3</v>
      </c>
      <c r="M3">
        <v>146092</v>
      </c>
    </row>
    <row r="4" spans="1:13" x14ac:dyDescent="0.3">
      <c r="A4" t="s">
        <v>0</v>
      </c>
      <c r="B4">
        <v>3</v>
      </c>
      <c r="C4">
        <v>226</v>
      </c>
      <c r="E4" t="s">
        <v>0</v>
      </c>
      <c r="F4">
        <v>3</v>
      </c>
      <c r="G4">
        <v>146092</v>
      </c>
      <c r="I4">
        <f t="shared" si="0"/>
        <v>1.5469704022123046E-3</v>
      </c>
      <c r="K4" t="s">
        <v>1</v>
      </c>
      <c r="L4">
        <v>2.2900290895587054E-3</v>
      </c>
      <c r="M4">
        <v>129256</v>
      </c>
    </row>
    <row r="5" spans="1:13" x14ac:dyDescent="0.3">
      <c r="A5" t="s">
        <v>1</v>
      </c>
      <c r="B5">
        <v>4</v>
      </c>
      <c r="C5">
        <v>296</v>
      </c>
      <c r="E5" t="s">
        <v>1</v>
      </c>
      <c r="F5">
        <v>4</v>
      </c>
      <c r="G5">
        <v>129256</v>
      </c>
      <c r="I5">
        <f t="shared" si="0"/>
        <v>2.2900290895587054E-3</v>
      </c>
      <c r="K5" t="s">
        <v>6</v>
      </c>
      <c r="L5">
        <v>3.5745036136405144E-3</v>
      </c>
      <c r="M5">
        <v>114981</v>
      </c>
    </row>
    <row r="6" spans="1:13" x14ac:dyDescent="0.3">
      <c r="A6" t="s">
        <v>6</v>
      </c>
      <c r="B6">
        <v>5</v>
      </c>
      <c r="C6">
        <v>411</v>
      </c>
      <c r="E6" t="s">
        <v>6</v>
      </c>
      <c r="F6">
        <v>5</v>
      </c>
      <c r="G6">
        <v>114981</v>
      </c>
      <c r="I6">
        <f t="shared" si="0"/>
        <v>3.5745036136405144E-3</v>
      </c>
      <c r="K6" t="s">
        <v>7</v>
      </c>
      <c r="L6">
        <v>5.007704160246533E-3</v>
      </c>
      <c r="M6">
        <v>101244</v>
      </c>
    </row>
    <row r="7" spans="1:13" x14ac:dyDescent="0.3">
      <c r="A7" t="s">
        <v>7</v>
      </c>
      <c r="B7">
        <v>6</v>
      </c>
      <c r="C7">
        <v>507</v>
      </c>
      <c r="E7" t="s">
        <v>7</v>
      </c>
      <c r="F7">
        <v>6</v>
      </c>
      <c r="G7">
        <v>101244</v>
      </c>
      <c r="I7">
        <f t="shared" si="0"/>
        <v>5.007704160246533E-3</v>
      </c>
      <c r="K7" t="s">
        <v>107</v>
      </c>
      <c r="L7">
        <v>8.0143443179657142E-3</v>
      </c>
      <c r="M7">
        <v>73618</v>
      </c>
    </row>
    <row r="8" spans="1:13" x14ac:dyDescent="0.3">
      <c r="A8" t="s">
        <v>107</v>
      </c>
      <c r="B8">
        <v>7</v>
      </c>
      <c r="C8">
        <v>590</v>
      </c>
      <c r="E8" t="s">
        <v>107</v>
      </c>
      <c r="F8">
        <v>7</v>
      </c>
      <c r="G8">
        <v>73618</v>
      </c>
      <c r="I8">
        <f t="shared" si="0"/>
        <v>8.0143443179657142E-3</v>
      </c>
      <c r="K8" t="s">
        <v>8</v>
      </c>
      <c r="L8">
        <v>1.1193531778570203E-2</v>
      </c>
      <c r="M8">
        <v>52441</v>
      </c>
    </row>
    <row r="9" spans="1:13" x14ac:dyDescent="0.3">
      <c r="A9" t="s">
        <v>8</v>
      </c>
      <c r="B9">
        <v>8</v>
      </c>
      <c r="C9">
        <v>587</v>
      </c>
      <c r="E9" t="s">
        <v>8</v>
      </c>
      <c r="F9">
        <v>8</v>
      </c>
      <c r="G9">
        <v>52441</v>
      </c>
      <c r="I9">
        <f t="shared" si="0"/>
        <v>1.1193531778570203E-2</v>
      </c>
      <c r="K9" t="s">
        <v>9</v>
      </c>
      <c r="L9">
        <v>1.5331398587048926E-2</v>
      </c>
      <c r="M9">
        <v>34113</v>
      </c>
    </row>
    <row r="10" spans="1:13" x14ac:dyDescent="0.3">
      <c r="A10" t="s">
        <v>9</v>
      </c>
      <c r="B10">
        <v>9</v>
      </c>
      <c r="C10">
        <v>523</v>
      </c>
      <c r="E10" t="s">
        <v>9</v>
      </c>
      <c r="F10">
        <v>9</v>
      </c>
      <c r="G10">
        <v>34113</v>
      </c>
      <c r="I10">
        <f t="shared" si="0"/>
        <v>1.5331398587048926E-2</v>
      </c>
      <c r="K10" t="s">
        <v>10</v>
      </c>
      <c r="L10">
        <v>2.1002234280242581E-2</v>
      </c>
      <c r="M10">
        <v>15665</v>
      </c>
    </row>
    <row r="11" spans="1:13" x14ac:dyDescent="0.3">
      <c r="A11" t="s">
        <v>10</v>
      </c>
      <c r="B11">
        <v>10</v>
      </c>
      <c r="C11">
        <v>329</v>
      </c>
      <c r="E11" t="s">
        <v>10</v>
      </c>
      <c r="F11">
        <v>10</v>
      </c>
      <c r="G11">
        <v>15665</v>
      </c>
      <c r="I11">
        <f t="shared" si="0"/>
        <v>2.1002234280242581E-2</v>
      </c>
      <c r="K11" t="s">
        <v>49</v>
      </c>
      <c r="L11">
        <v>2.6046188574405278E-2</v>
      </c>
      <c r="M11">
        <v>5759</v>
      </c>
    </row>
    <row r="12" spans="1:13" x14ac:dyDescent="0.3">
      <c r="A12" t="s">
        <v>49</v>
      </c>
      <c r="B12">
        <v>11</v>
      </c>
      <c r="C12">
        <v>150</v>
      </c>
      <c r="E12" t="s">
        <v>49</v>
      </c>
      <c r="F12">
        <v>11</v>
      </c>
      <c r="G12">
        <v>5759</v>
      </c>
      <c r="I12">
        <f t="shared" si="0"/>
        <v>2.6046188574405278E-2</v>
      </c>
    </row>
    <row r="13" spans="1:13" x14ac:dyDescent="0.3">
      <c r="A13" t="s">
        <v>26</v>
      </c>
      <c r="C13">
        <f>C2+C3</f>
        <v>204</v>
      </c>
      <c r="G13">
        <f>G2+G3</f>
        <v>333386</v>
      </c>
      <c r="I13">
        <f>C13/G13</f>
        <v>6.1190331927555447E-4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9"/>
  <sheetViews>
    <sheetView topLeftCell="A32" workbookViewId="0">
      <selection activeCell="R30" sqref="R30"/>
    </sheetView>
  </sheetViews>
  <sheetFormatPr defaultColWidth="8.77734375" defaultRowHeight="14.4" x14ac:dyDescent="0.3"/>
  <cols>
    <col min="7" max="7" width="15" customWidth="1"/>
  </cols>
  <sheetData>
    <row r="3" spans="1:16" x14ac:dyDescent="0.3">
      <c r="A3" t="s">
        <v>32</v>
      </c>
    </row>
    <row r="4" spans="1:16" x14ac:dyDescent="0.3">
      <c r="A4" t="s">
        <v>33</v>
      </c>
    </row>
    <row r="5" spans="1:16" x14ac:dyDescent="0.3">
      <c r="A5" t="s">
        <v>34</v>
      </c>
    </row>
    <row r="6" spans="1:16" x14ac:dyDescent="0.3">
      <c r="A6" t="s">
        <v>35</v>
      </c>
      <c r="G6" t="s">
        <v>36</v>
      </c>
      <c r="H6" t="s">
        <v>16</v>
      </c>
      <c r="I6" t="s">
        <v>37</v>
      </c>
      <c r="J6" t="s">
        <v>38</v>
      </c>
    </row>
    <row r="7" spans="1:16" x14ac:dyDescent="0.3">
      <c r="A7" t="s">
        <v>39</v>
      </c>
      <c r="F7" t="s">
        <v>40</v>
      </c>
      <c r="G7">
        <v>32</v>
      </c>
      <c r="H7">
        <v>5</v>
      </c>
      <c r="I7">
        <v>37</v>
      </c>
      <c r="J7" s="5">
        <f>(H7/I7)*100</f>
        <v>13.513513513513514</v>
      </c>
    </row>
    <row r="8" spans="1:16" x14ac:dyDescent="0.3">
      <c r="A8" t="s">
        <v>41</v>
      </c>
      <c r="F8" t="s">
        <v>42</v>
      </c>
      <c r="G8">
        <v>64</v>
      </c>
      <c r="H8">
        <v>5</v>
      </c>
      <c r="I8">
        <v>69</v>
      </c>
      <c r="J8" s="5">
        <f t="shared" ref="J8:J13" si="0">(H8/I8)*100</f>
        <v>7.2463768115942031</v>
      </c>
    </row>
    <row r="9" spans="1:16" x14ac:dyDescent="0.3">
      <c r="A9" t="s">
        <v>43</v>
      </c>
      <c r="F9" t="s">
        <v>44</v>
      </c>
      <c r="G9">
        <v>104</v>
      </c>
      <c r="H9">
        <v>10</v>
      </c>
      <c r="I9">
        <v>114</v>
      </c>
      <c r="J9" s="5">
        <f t="shared" si="0"/>
        <v>8.7719298245614024</v>
      </c>
    </row>
    <row r="10" spans="1:16" x14ac:dyDescent="0.3">
      <c r="A10" t="s">
        <v>45</v>
      </c>
      <c r="F10" t="s">
        <v>46</v>
      </c>
      <c r="G10">
        <v>141</v>
      </c>
      <c r="H10">
        <v>15</v>
      </c>
      <c r="I10">
        <v>156</v>
      </c>
      <c r="J10" s="5">
        <f t="shared" si="0"/>
        <v>9.6153846153846168</v>
      </c>
    </row>
    <row r="11" spans="1:16" x14ac:dyDescent="0.3">
      <c r="A11" t="s">
        <v>47</v>
      </c>
      <c r="F11" t="s">
        <v>48</v>
      </c>
      <c r="G11">
        <v>119</v>
      </c>
      <c r="H11">
        <v>16</v>
      </c>
      <c r="I11">
        <v>135</v>
      </c>
      <c r="J11" s="5">
        <f t="shared" si="0"/>
        <v>11.851851851851853</v>
      </c>
    </row>
    <row r="12" spans="1:16" x14ac:dyDescent="0.3">
      <c r="A12" t="s">
        <v>43</v>
      </c>
      <c r="F12" t="s">
        <v>49</v>
      </c>
      <c r="G12">
        <v>24</v>
      </c>
      <c r="H12">
        <v>9</v>
      </c>
      <c r="I12">
        <v>33</v>
      </c>
      <c r="J12" s="5">
        <f t="shared" si="0"/>
        <v>27.27272727272727</v>
      </c>
    </row>
    <row r="13" spans="1:16" x14ac:dyDescent="0.3">
      <c r="A13" t="s">
        <v>50</v>
      </c>
      <c r="G13">
        <f>SUM(G7:G12)</f>
        <v>484</v>
      </c>
      <c r="H13">
        <f t="shared" ref="H13:I13" si="1">SUM(H7:H12)</f>
        <v>60</v>
      </c>
      <c r="I13">
        <f t="shared" si="1"/>
        <v>544</v>
      </c>
      <c r="J13" s="5">
        <f t="shared" si="0"/>
        <v>11.029411764705882</v>
      </c>
      <c r="L13" s="6" t="s">
        <v>51</v>
      </c>
      <c r="M13" s="6"/>
      <c r="N13" s="6"/>
      <c r="O13" s="6"/>
      <c r="P13" s="6"/>
    </row>
    <row r="14" spans="1:16" x14ac:dyDescent="0.3">
      <c r="A14" t="s">
        <v>52</v>
      </c>
    </row>
    <row r="15" spans="1:16" x14ac:dyDescent="0.3">
      <c r="A15" t="s">
        <v>43</v>
      </c>
    </row>
    <row r="16" spans="1:16" x14ac:dyDescent="0.3">
      <c r="A16" t="s">
        <v>53</v>
      </c>
    </row>
    <row r="17" spans="1:1" x14ac:dyDescent="0.3">
      <c r="A17" t="s">
        <v>54</v>
      </c>
    </row>
    <row r="18" spans="1:1" x14ac:dyDescent="0.3">
      <c r="A18" t="s">
        <v>43</v>
      </c>
    </row>
    <row r="19" spans="1:1" x14ac:dyDescent="0.3">
      <c r="A19" t="s">
        <v>55</v>
      </c>
    </row>
    <row r="20" spans="1:1" x14ac:dyDescent="0.3">
      <c r="A20" t="s">
        <v>56</v>
      </c>
    </row>
    <row r="21" spans="1:1" x14ac:dyDescent="0.3">
      <c r="A21" t="s">
        <v>43</v>
      </c>
    </row>
    <row r="22" spans="1:1" x14ac:dyDescent="0.3">
      <c r="A22" t="s">
        <v>57</v>
      </c>
    </row>
    <row r="23" spans="1:1" x14ac:dyDescent="0.3">
      <c r="A23" t="s">
        <v>58</v>
      </c>
    </row>
    <row r="24" spans="1:1" x14ac:dyDescent="0.3">
      <c r="A24" t="s">
        <v>43</v>
      </c>
    </row>
    <row r="25" spans="1:1" x14ac:dyDescent="0.3">
      <c r="A25" t="s">
        <v>59</v>
      </c>
    </row>
    <row r="26" spans="1:1" x14ac:dyDescent="0.3">
      <c r="A26" t="s">
        <v>60</v>
      </c>
    </row>
    <row r="27" spans="1:1" x14ac:dyDescent="0.3">
      <c r="A27" t="s">
        <v>43</v>
      </c>
    </row>
    <row r="28" spans="1:1" x14ac:dyDescent="0.3">
      <c r="A28" t="s">
        <v>61</v>
      </c>
    </row>
    <row r="29" spans="1:1" x14ac:dyDescent="0.3">
      <c r="A29" t="s">
        <v>62</v>
      </c>
    </row>
    <row r="34" spans="1:14" x14ac:dyDescent="0.3">
      <c r="A34" t="s">
        <v>63</v>
      </c>
      <c r="I34" s="6" t="s">
        <v>64</v>
      </c>
      <c r="J34" s="6"/>
      <c r="K34" s="6"/>
      <c r="L34" s="6"/>
      <c r="M34" s="6"/>
      <c r="N34" s="6"/>
    </row>
    <row r="36" spans="1:14" x14ac:dyDescent="0.3">
      <c r="A36" t="s">
        <v>65</v>
      </c>
    </row>
    <row r="37" spans="1:14" x14ac:dyDescent="0.3">
      <c r="A37" t="s">
        <v>66</v>
      </c>
    </row>
    <row r="38" spans="1:14" x14ac:dyDescent="0.3">
      <c r="A38" t="s">
        <v>67</v>
      </c>
    </row>
    <row r="39" spans="1:14" x14ac:dyDescent="0.3">
      <c r="A39" t="s">
        <v>68</v>
      </c>
    </row>
    <row r="41" spans="1:14" x14ac:dyDescent="0.3">
      <c r="A41" t="s">
        <v>69</v>
      </c>
    </row>
    <row r="42" spans="1:14" x14ac:dyDescent="0.3">
      <c r="A42" t="s">
        <v>70</v>
      </c>
    </row>
    <row r="43" spans="1:14" x14ac:dyDescent="0.3">
      <c r="A43" t="s">
        <v>71</v>
      </c>
    </row>
    <row r="44" spans="1:14" x14ac:dyDescent="0.3">
      <c r="A44" t="s">
        <v>72</v>
      </c>
    </row>
    <row r="45" spans="1:14" x14ac:dyDescent="0.3">
      <c r="A45" t="s">
        <v>73</v>
      </c>
    </row>
    <row r="46" spans="1:14" x14ac:dyDescent="0.3">
      <c r="A46" t="s">
        <v>74</v>
      </c>
    </row>
    <row r="47" spans="1:14" x14ac:dyDescent="0.3">
      <c r="A47" t="s">
        <v>69</v>
      </c>
    </row>
    <row r="50" spans="1:1" x14ac:dyDescent="0.3">
      <c r="A50" t="s">
        <v>75</v>
      </c>
    </row>
    <row r="52" spans="1:1" x14ac:dyDescent="0.3">
      <c r="A52" t="s">
        <v>65</v>
      </c>
    </row>
    <row r="53" spans="1:1" x14ac:dyDescent="0.3">
      <c r="A53" t="s">
        <v>76</v>
      </c>
    </row>
    <row r="54" spans="1:1" x14ac:dyDescent="0.3">
      <c r="A54" t="s">
        <v>77</v>
      </c>
    </row>
    <row r="55" spans="1:1" x14ac:dyDescent="0.3">
      <c r="A55" t="s">
        <v>78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79</v>
      </c>
    </row>
    <row r="61" spans="1:1" x14ac:dyDescent="0.3">
      <c r="A61" t="s">
        <v>80</v>
      </c>
    </row>
    <row r="62" spans="1:1" x14ac:dyDescent="0.3">
      <c r="A62" t="s">
        <v>81</v>
      </c>
    </row>
    <row r="63" spans="1:1" x14ac:dyDescent="0.3">
      <c r="A63" t="s">
        <v>82</v>
      </c>
    </row>
    <row r="64" spans="1:1" x14ac:dyDescent="0.3">
      <c r="A64" t="s">
        <v>83</v>
      </c>
    </row>
    <row r="65" spans="1:1" x14ac:dyDescent="0.3">
      <c r="A65" t="s">
        <v>84</v>
      </c>
    </row>
    <row r="66" spans="1:1" x14ac:dyDescent="0.3">
      <c r="A66" t="s">
        <v>85</v>
      </c>
    </row>
    <row r="67" spans="1:1" x14ac:dyDescent="0.3">
      <c r="A67" t="s">
        <v>69</v>
      </c>
    </row>
    <row r="71" spans="1:1" x14ac:dyDescent="0.3">
      <c r="A71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3" x14ac:dyDescent="0.3">
      <c r="A81" t="s">
        <v>95</v>
      </c>
    </row>
    <row r="82" spans="1:13" x14ac:dyDescent="0.3">
      <c r="A82">
        <v>0</v>
      </c>
      <c r="B82" t="s">
        <v>96</v>
      </c>
      <c r="C82">
        <v>450</v>
      </c>
      <c r="D82">
        <v>90</v>
      </c>
      <c r="E82">
        <v>90</v>
      </c>
    </row>
    <row r="83" spans="1:13" x14ac:dyDescent="0.3">
      <c r="A83">
        <v>1</v>
      </c>
      <c r="B83" t="s">
        <v>96</v>
      </c>
      <c r="C83" s="6">
        <v>50</v>
      </c>
      <c r="D83" s="6">
        <v>10</v>
      </c>
      <c r="E83">
        <v>100</v>
      </c>
      <c r="H83" s="6" t="s">
        <v>97</v>
      </c>
      <c r="I83" s="6"/>
      <c r="J83" s="6"/>
      <c r="K83" s="6"/>
      <c r="L83" s="6"/>
      <c r="M83" s="6"/>
    </row>
    <row r="84" spans="1:13" x14ac:dyDescent="0.3">
      <c r="A84" t="s">
        <v>95</v>
      </c>
    </row>
    <row r="85" spans="1:13" x14ac:dyDescent="0.3">
      <c r="A85" t="s">
        <v>98</v>
      </c>
    </row>
    <row r="89" spans="1:13" x14ac:dyDescent="0.3">
      <c r="A89" t="s">
        <v>99</v>
      </c>
    </row>
    <row r="91" spans="1:13" x14ac:dyDescent="0.3">
      <c r="A91" t="s">
        <v>100</v>
      </c>
    </row>
    <row r="93" spans="1:13" x14ac:dyDescent="0.3">
      <c r="A93" t="s">
        <v>101</v>
      </c>
    </row>
    <row r="94" spans="1:13" x14ac:dyDescent="0.3">
      <c r="A94" t="s">
        <v>102</v>
      </c>
    </row>
    <row r="95" spans="1:13" x14ac:dyDescent="0.3">
      <c r="A95" t="s">
        <v>103</v>
      </c>
    </row>
    <row r="96" spans="1:13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O7" sqref="O7"/>
    </sheetView>
  </sheetViews>
  <sheetFormatPr defaultColWidth="8.77734375" defaultRowHeight="14.4" x14ac:dyDescent="0.3"/>
  <cols>
    <col min="2" max="3" width="17.6640625" customWidth="1"/>
  </cols>
  <sheetData>
    <row r="1" spans="1:4" x14ac:dyDescent="0.3">
      <c r="B1" t="s">
        <v>15</v>
      </c>
      <c r="C1" t="s">
        <v>24</v>
      </c>
      <c r="D1" t="s">
        <v>25</v>
      </c>
    </row>
    <row r="2" spans="1:4" x14ac:dyDescent="0.3">
      <c r="A2" t="s">
        <v>26</v>
      </c>
      <c r="B2">
        <v>1</v>
      </c>
      <c r="C2">
        <v>4.2481262198509293E-4</v>
      </c>
      <c r="D2">
        <v>336619</v>
      </c>
    </row>
    <row r="3" spans="1:4" x14ac:dyDescent="0.3">
      <c r="A3" t="s">
        <v>0</v>
      </c>
      <c r="B3">
        <v>2</v>
      </c>
      <c r="C3">
        <v>7.8472930192627572E-4</v>
      </c>
      <c r="D3">
        <v>149096</v>
      </c>
    </row>
    <row r="4" spans="1:4" x14ac:dyDescent="0.3">
      <c r="A4" t="s">
        <v>1</v>
      </c>
      <c r="B4">
        <v>3</v>
      </c>
      <c r="C4">
        <v>1.1424393364712333E-3</v>
      </c>
      <c r="D4">
        <v>131298</v>
      </c>
    </row>
    <row r="5" spans="1:4" x14ac:dyDescent="0.3">
      <c r="A5" t="s">
        <v>6</v>
      </c>
      <c r="B5">
        <v>4</v>
      </c>
      <c r="C5">
        <v>1.9765233902986363E-3</v>
      </c>
      <c r="D5">
        <v>115860</v>
      </c>
    </row>
    <row r="6" spans="1:4" x14ac:dyDescent="0.3">
      <c r="A6" t="s">
        <v>7</v>
      </c>
      <c r="B6">
        <v>5</v>
      </c>
      <c r="C6">
        <v>2.5898633724907643E-3</v>
      </c>
      <c r="D6">
        <v>102322</v>
      </c>
    </row>
    <row r="7" spans="1:4" x14ac:dyDescent="0.3">
      <c r="A7" t="s">
        <v>27</v>
      </c>
      <c r="B7">
        <v>6</v>
      </c>
      <c r="C7">
        <v>4.9853676223033695E-3</v>
      </c>
      <c r="D7">
        <v>77226</v>
      </c>
    </row>
    <row r="8" spans="1:4" x14ac:dyDescent="0.3">
      <c r="A8" t="s">
        <v>8</v>
      </c>
      <c r="B8">
        <v>7</v>
      </c>
      <c r="C8">
        <v>7.9358435600796941E-3</v>
      </c>
      <c r="D8">
        <v>59729</v>
      </c>
    </row>
    <row r="9" spans="1:4" x14ac:dyDescent="0.3">
      <c r="A9" t="s">
        <v>9</v>
      </c>
      <c r="B9">
        <v>8</v>
      </c>
      <c r="C9">
        <v>1.2425558590426723E-2</v>
      </c>
      <c r="D9">
        <v>44666</v>
      </c>
    </row>
    <row r="10" spans="1:4" x14ac:dyDescent="0.3">
      <c r="A10" t="s">
        <v>10</v>
      </c>
      <c r="B10">
        <v>9</v>
      </c>
      <c r="C10">
        <v>1.7174891094765408E-2</v>
      </c>
      <c r="D10">
        <v>28006</v>
      </c>
    </row>
    <row r="11" spans="1:4" x14ac:dyDescent="0.3">
      <c r="A11" t="s">
        <v>49</v>
      </c>
      <c r="B11">
        <v>10</v>
      </c>
      <c r="C11">
        <v>2.1833214908597635E-2</v>
      </c>
      <c r="D11">
        <v>15481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22" sqref="H22"/>
    </sheetView>
  </sheetViews>
  <sheetFormatPr defaultColWidth="8.77734375" defaultRowHeight="14.4" x14ac:dyDescent="0.3"/>
  <cols>
    <col min="2" max="2" width="13.109375" customWidth="1"/>
  </cols>
  <sheetData>
    <row r="1" spans="1:4" x14ac:dyDescent="0.3">
      <c r="B1" t="s">
        <v>15</v>
      </c>
      <c r="C1" s="4" t="s">
        <v>24</v>
      </c>
      <c r="D1" t="s">
        <v>25</v>
      </c>
    </row>
    <row r="2" spans="1:4" x14ac:dyDescent="0.3">
      <c r="A2" t="s">
        <v>26</v>
      </c>
      <c r="B2">
        <v>1</v>
      </c>
      <c r="C2">
        <v>6.1190331927555447E-4</v>
      </c>
      <c r="D2">
        <v>333386</v>
      </c>
    </row>
    <row r="3" spans="1:4" x14ac:dyDescent="0.3">
      <c r="A3" t="s">
        <v>0</v>
      </c>
      <c r="B3">
        <v>2</v>
      </c>
      <c r="C3">
        <v>1.5469704022123046E-3</v>
      </c>
      <c r="D3">
        <v>146092</v>
      </c>
    </row>
    <row r="4" spans="1:4" x14ac:dyDescent="0.3">
      <c r="A4" t="s">
        <v>1</v>
      </c>
      <c r="B4">
        <v>3</v>
      </c>
      <c r="C4">
        <v>2.2900290895587054E-3</v>
      </c>
      <c r="D4">
        <v>129256</v>
      </c>
    </row>
    <row r="5" spans="1:4" x14ac:dyDescent="0.3">
      <c r="A5" t="s">
        <v>6</v>
      </c>
      <c r="B5">
        <v>4</v>
      </c>
      <c r="C5">
        <v>3.5745036136405144E-3</v>
      </c>
      <c r="D5">
        <v>114981</v>
      </c>
    </row>
    <row r="6" spans="1:4" x14ac:dyDescent="0.3">
      <c r="A6" t="s">
        <v>7</v>
      </c>
      <c r="B6">
        <v>5</v>
      </c>
      <c r="C6">
        <v>5.007704160246533E-3</v>
      </c>
      <c r="D6">
        <v>101244</v>
      </c>
    </row>
    <row r="7" spans="1:4" x14ac:dyDescent="0.3">
      <c r="A7" t="s">
        <v>27</v>
      </c>
      <c r="B7">
        <v>6</v>
      </c>
      <c r="C7">
        <v>8.0143443179657142E-3</v>
      </c>
      <c r="D7">
        <v>73618</v>
      </c>
    </row>
    <row r="8" spans="1:4" x14ac:dyDescent="0.3">
      <c r="A8" t="s">
        <v>8</v>
      </c>
      <c r="B8">
        <v>7</v>
      </c>
      <c r="C8">
        <v>1.1193531778570203E-2</v>
      </c>
      <c r="D8">
        <v>52441</v>
      </c>
    </row>
    <row r="9" spans="1:4" x14ac:dyDescent="0.3">
      <c r="A9" t="s">
        <v>9</v>
      </c>
      <c r="B9">
        <v>8</v>
      </c>
      <c r="C9">
        <v>1.5331398587048926E-2</v>
      </c>
      <c r="D9">
        <v>34113</v>
      </c>
    </row>
    <row r="10" spans="1:4" x14ac:dyDescent="0.3">
      <c r="A10" t="s">
        <v>10</v>
      </c>
      <c r="B10">
        <v>9</v>
      </c>
      <c r="C10">
        <v>2.1002234280242581E-2</v>
      </c>
      <c r="D10">
        <v>15665</v>
      </c>
    </row>
    <row r="11" spans="1:4" x14ac:dyDescent="0.3">
      <c r="A11" t="s">
        <v>49</v>
      </c>
      <c r="B11">
        <v>10</v>
      </c>
      <c r="C11">
        <v>2.6046188574405278E-2</v>
      </c>
      <c r="D11">
        <v>5759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25" sqref="G25"/>
    </sheetView>
  </sheetViews>
  <sheetFormatPr defaultColWidth="8.77734375" defaultRowHeight="14.4" x14ac:dyDescent="0.3"/>
  <cols>
    <col min="7" max="7" width="15" customWidth="1"/>
  </cols>
  <sheetData>
    <row r="1" spans="1:2" x14ac:dyDescent="0.3">
      <c r="A1" t="s">
        <v>16</v>
      </c>
      <c r="B1" t="s">
        <v>21</v>
      </c>
    </row>
    <row r="2" spans="1:2" x14ac:dyDescent="0.3">
      <c r="A2">
        <v>50</v>
      </c>
      <c r="B2">
        <v>500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30" zoomScaleNormal="130" zoomScalePageLayoutView="130" workbookViewId="0">
      <selection activeCell="K23" sqref="K23"/>
    </sheetView>
  </sheetViews>
  <sheetFormatPr defaultColWidth="8.77734375" defaultRowHeight="14.4" x14ac:dyDescent="0.3"/>
  <sheetData>
    <row r="1" spans="1:4" x14ac:dyDescent="0.3">
      <c r="B1" t="s">
        <v>15</v>
      </c>
      <c r="C1" t="s">
        <v>22</v>
      </c>
      <c r="D1" t="s">
        <v>23</v>
      </c>
    </row>
    <row r="2" spans="1:4" x14ac:dyDescent="0.3">
      <c r="A2" t="s">
        <v>29</v>
      </c>
      <c r="B2">
        <v>1</v>
      </c>
      <c r="C2">
        <f>5</f>
        <v>5</v>
      </c>
      <c r="D2">
        <f>26+69</f>
        <v>95</v>
      </c>
    </row>
    <row r="3" spans="1:4" x14ac:dyDescent="0.3">
      <c r="A3" t="s">
        <v>28</v>
      </c>
      <c r="B3">
        <v>2</v>
      </c>
      <c r="C3">
        <v>12</v>
      </c>
      <c r="D3">
        <v>114</v>
      </c>
    </row>
    <row r="4" spans="1:4" x14ac:dyDescent="0.3">
      <c r="A4" t="s">
        <v>30</v>
      </c>
      <c r="B4">
        <v>3</v>
      </c>
      <c r="C4">
        <v>26</v>
      </c>
      <c r="D4">
        <v>156</v>
      </c>
    </row>
    <row r="5" spans="1:4" x14ac:dyDescent="0.3">
      <c r="A5" t="s">
        <v>31</v>
      </c>
      <c r="B5">
        <v>4</v>
      </c>
      <c r="C5">
        <v>35</v>
      </c>
      <c r="D5">
        <v>135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27" sqref="A27"/>
    </sheetView>
  </sheetViews>
  <sheetFormatPr defaultColWidth="8.77734375" defaultRowHeight="14.4" x14ac:dyDescent="0.3"/>
  <sheetData>
    <row r="1" spans="1:1" x14ac:dyDescent="0.3">
      <c r="A1" s="1" t="s">
        <v>114</v>
      </c>
    </row>
    <row r="3" spans="1:1" x14ac:dyDescent="0.3">
      <c r="A3" s="3" t="s">
        <v>117</v>
      </c>
    </row>
    <row r="4" spans="1:1" x14ac:dyDescent="0.3">
      <c r="A4" s="9" t="s">
        <v>13</v>
      </c>
    </row>
    <row r="5" spans="1:1" x14ac:dyDescent="0.3">
      <c r="A5" s="9" t="s">
        <v>119</v>
      </c>
    </row>
    <row r="6" spans="1:1" x14ac:dyDescent="0.3">
      <c r="A6" s="9" t="s">
        <v>11</v>
      </c>
    </row>
    <row r="7" spans="1:1" x14ac:dyDescent="0.3">
      <c r="A7" s="9" t="s">
        <v>12</v>
      </c>
    </row>
    <row r="8" spans="1:1" x14ac:dyDescent="0.3">
      <c r="A8" s="2" t="s">
        <v>2</v>
      </c>
    </row>
    <row r="9" spans="1:1" x14ac:dyDescent="0.3">
      <c r="A9" s="2" t="s">
        <v>3</v>
      </c>
    </row>
    <row r="10" spans="1:1" x14ac:dyDescent="0.3">
      <c r="A10" s="2" t="s">
        <v>4</v>
      </c>
    </row>
    <row r="11" spans="1:1" x14ac:dyDescent="0.3">
      <c r="A11" s="2" t="s">
        <v>5</v>
      </c>
    </row>
    <row r="12" spans="1:1" x14ac:dyDescent="0.3">
      <c r="A12" s="2" t="s">
        <v>14</v>
      </c>
    </row>
    <row r="13" spans="1:1" x14ac:dyDescent="0.3">
      <c r="A13" s="2" t="s">
        <v>115</v>
      </c>
    </row>
    <row r="14" spans="1:1" x14ac:dyDescent="0.3">
      <c r="A14" s="3" t="s">
        <v>118</v>
      </c>
    </row>
    <row r="15" spans="1:1" x14ac:dyDescent="0.3">
      <c r="A15" t="s">
        <v>116</v>
      </c>
    </row>
    <row r="17" spans="1:1" x14ac:dyDescent="0.3">
      <c r="A17" s="1" t="s">
        <v>120</v>
      </c>
    </row>
    <row r="19" spans="1:1" x14ac:dyDescent="0.3">
      <c r="A19" s="3" t="s">
        <v>121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5" spans="1:1" x14ac:dyDescent="0.3">
      <c r="A25" t="s">
        <v>122</v>
      </c>
    </row>
    <row r="26" spans="1:1" x14ac:dyDescent="0.3">
      <c r="A26" s="10" t="s">
        <v>123</v>
      </c>
    </row>
    <row r="27" spans="1:1" x14ac:dyDescent="0.3">
      <c r="A27" s="11" t="s">
        <v>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HIPE_CSO Calc W</vt:lpstr>
      <vt:lpstr>HIPE_CSO Calc M</vt:lpstr>
      <vt:lpstr>NDPSS OOH Output</vt:lpstr>
      <vt:lpstr>Stroke Incidence W</vt:lpstr>
      <vt:lpstr>Stroke Incidence M</vt:lpstr>
      <vt:lpstr>OOH Data</vt:lpstr>
      <vt:lpstr>Inc Rec Data</vt:lpstr>
      <vt:lpstr>Source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2017-11-14T09:13:03Z</dcterms:created>
  <dcterms:modified xsi:type="dcterms:W3CDTF">2020-11-16T10:08:43Z</dcterms:modified>
</cp:coreProperties>
</file>