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thnesexton\Desktop\Model Oct 2020\For Repo\"/>
    </mc:Choice>
  </mc:AlternateContent>
  <bookViews>
    <workbookView xWindow="0" yWindow="0" windowWidth="23040" windowHeight="8040" firstSheet="1" activeTab="4"/>
  </bookViews>
  <sheets>
    <sheet name="Rec Cog Trans" sheetId="2" r:id="rId1"/>
    <sheet name="Rec Cog Trans 1SD" sheetId="7" r:id="rId2"/>
    <sheet name="Rec Cog Trans Def2" sheetId="9" r:id="rId3"/>
    <sheet name="Rec Cog Trans w8" sheetId="11" r:id="rId4"/>
    <sheet name="Source Info" sheetId="4" r:id="rId5"/>
  </sheets>
  <calcPr calcId="162913"/>
</workbook>
</file>

<file path=xl/calcChain.xml><?xml version="1.0" encoding="utf-8"?>
<calcChain xmlns="http://schemas.openxmlformats.org/spreadsheetml/2006/main">
  <c r="D12" i="11" l="1"/>
  <c r="D9" i="11"/>
  <c r="G6" i="11"/>
  <c r="F13" i="11" s="1"/>
  <c r="G5" i="11"/>
  <c r="C12" i="11" s="1"/>
  <c r="O4" i="11"/>
  <c r="G4" i="11"/>
  <c r="D11" i="11" s="1"/>
  <c r="G3" i="11"/>
  <c r="E10" i="11" s="1"/>
  <c r="G2" i="11"/>
  <c r="F9" i="11" s="1"/>
  <c r="C10" i="11" l="1"/>
  <c r="C9" i="11"/>
  <c r="F10" i="11"/>
  <c r="B10" i="11"/>
  <c r="E12" i="11"/>
  <c r="C13" i="11"/>
  <c r="O6" i="11"/>
  <c r="D13" i="11"/>
  <c r="G7" i="11"/>
  <c r="E9" i="11"/>
  <c r="D10" i="11"/>
  <c r="C11" i="11"/>
  <c r="B12" i="11"/>
  <c r="F12" i="11"/>
  <c r="E13" i="11"/>
  <c r="E11" i="11"/>
  <c r="B11" i="11"/>
  <c r="F11" i="11"/>
  <c r="O5" i="11"/>
  <c r="B9" i="11"/>
  <c r="B13" i="11"/>
  <c r="O6" i="9"/>
  <c r="G6" i="9"/>
  <c r="F13" i="9" s="1"/>
  <c r="G5" i="9"/>
  <c r="C12" i="9" s="1"/>
  <c r="G4" i="9"/>
  <c r="D11" i="9" s="1"/>
  <c r="G3" i="9"/>
  <c r="E10" i="9" s="1"/>
  <c r="G2" i="9"/>
  <c r="F9" i="9" s="1"/>
  <c r="C9" i="9" l="1"/>
  <c r="B10" i="9"/>
  <c r="F10" i="9"/>
  <c r="E11" i="9"/>
  <c r="D12" i="9"/>
  <c r="C13" i="9"/>
  <c r="O4" i="9"/>
  <c r="D9" i="9"/>
  <c r="C10" i="9"/>
  <c r="B11" i="9"/>
  <c r="F11" i="9"/>
  <c r="E12" i="9"/>
  <c r="D13" i="9"/>
  <c r="G7" i="9"/>
  <c r="E9" i="9"/>
  <c r="D10" i="9"/>
  <c r="C11" i="9"/>
  <c r="B12" i="9"/>
  <c r="F12" i="9"/>
  <c r="E13" i="9"/>
  <c r="O5" i="9"/>
  <c r="B9" i="9"/>
  <c r="B13" i="9"/>
  <c r="B9" i="7"/>
  <c r="O4" i="7"/>
  <c r="G6" i="7"/>
  <c r="F13" i="7" s="1"/>
  <c r="G5" i="7"/>
  <c r="C12" i="7" s="1"/>
  <c r="G4" i="7"/>
  <c r="D11" i="7" s="1"/>
  <c r="G3" i="7"/>
  <c r="E10" i="7" s="1"/>
  <c r="G2" i="7"/>
  <c r="F9" i="7" s="1"/>
  <c r="C9" i="7" l="1"/>
  <c r="B10" i="7"/>
  <c r="F10" i="7"/>
  <c r="E11" i="7"/>
  <c r="D12" i="7"/>
  <c r="C13" i="7"/>
  <c r="O6" i="7"/>
  <c r="D9" i="7"/>
  <c r="C10" i="7"/>
  <c r="B11" i="7"/>
  <c r="F11" i="7"/>
  <c r="E12" i="7"/>
  <c r="D13" i="7"/>
  <c r="G7" i="7"/>
  <c r="E9" i="7"/>
  <c r="D10" i="7"/>
  <c r="C11" i="7"/>
  <c r="B12" i="7"/>
  <c r="F12" i="7"/>
  <c r="E13" i="7"/>
  <c r="O5" i="7"/>
  <c r="B13" i="7"/>
  <c r="O4" i="2"/>
  <c r="O6" i="2"/>
  <c r="O5" i="2"/>
  <c r="G6" i="2"/>
  <c r="G2" i="2"/>
  <c r="B9" i="2"/>
  <c r="F9" i="2"/>
  <c r="E9" i="2"/>
  <c r="G3" i="2"/>
  <c r="F10" i="2"/>
  <c r="G4" i="2"/>
  <c r="E11" i="2"/>
  <c r="G5" i="2"/>
  <c r="C12" i="2"/>
  <c r="E13" i="2"/>
  <c r="C9" i="2"/>
  <c r="D9" i="2"/>
  <c r="B11" i="2"/>
  <c r="G7" i="2"/>
  <c r="D11" i="2"/>
  <c r="C11" i="2"/>
  <c r="F11" i="2"/>
  <c r="C13" i="2"/>
  <c r="F13" i="2"/>
  <c r="B13" i="2"/>
  <c r="D13" i="2"/>
  <c r="F12" i="2"/>
  <c r="E10" i="2"/>
  <c r="B12" i="2"/>
  <c r="E12" i="2"/>
  <c r="D10" i="2"/>
  <c r="D12" i="2"/>
  <c r="C10" i="2"/>
  <c r="B10" i="2"/>
</calcChain>
</file>

<file path=xl/sharedStrings.xml><?xml version="1.0" encoding="utf-8"?>
<sst xmlns="http://schemas.openxmlformats.org/spreadsheetml/2006/main" count="130" uniqueCount="59">
  <si>
    <t>State</t>
  </si>
  <si>
    <t>NCInD</t>
  </si>
  <si>
    <t>NCID</t>
  </si>
  <si>
    <t>CINDnD</t>
  </si>
  <si>
    <t>CINDD</t>
  </si>
  <si>
    <t>Dem</t>
  </si>
  <si>
    <t>Dementia not read in, as no transition probabilities</t>
  </si>
  <si>
    <t>SUMMARY</t>
  </si>
  <si>
    <t>NCI to CIND</t>
  </si>
  <si>
    <t>gained disability</t>
  </si>
  <si>
    <t>CIND to dementia</t>
  </si>
  <si>
    <t>CIND and Dementia criteria in ELSA</t>
  </si>
  <si>
    <t>Dementia criteria:</t>
  </si>
  <si>
    <r>
      <t>Substantial</t>
    </r>
    <r>
      <rPr>
        <sz val="12"/>
        <color theme="1"/>
        <rFont val="Calibri"/>
        <family val="2"/>
        <scheme val="minor"/>
      </rPr>
      <t xml:space="preserve"> impairments in one or more cognitive domains </t>
    </r>
  </si>
  <si>
    <t xml:space="preserve">&gt;2 SD below the mean for the same level of education, on one or more of the following tests: orientation in time; word-list recall (immediate, delayed); word-finding (verbal fluency); letter cancellation (processing speed/accuracy) </t>
  </si>
  <si>
    <t xml:space="preserve">If the participant is too impaired to take part in cognitive testing, then an IQCODE score &gt;= 3.6 is defined as indicative of dementia (2). </t>
  </si>
  <si>
    <t>AND</t>
  </si>
  <si>
    <t>Impairment in IADLs</t>
  </si>
  <si>
    <t>defined as a difficulty with the following activities: managing money and taking medications</t>
  </si>
  <si>
    <t>OR</t>
  </si>
  <si>
    <t>Self-reported doctor diagnosis of dementia</t>
  </si>
  <si>
    <t>CIND criteria</t>
  </si>
  <si>
    <r>
      <t>Modest</t>
    </r>
    <r>
      <rPr>
        <sz val="12"/>
        <color theme="1"/>
        <rFont val="Calibri"/>
        <family val="2"/>
        <scheme val="minor"/>
      </rPr>
      <t xml:space="preserve"> impairment in one or more cognitive domains (with or without functional impairment)</t>
    </r>
  </si>
  <si>
    <t xml:space="preserve">(impairment defined as a score 1.5*-2 SD below the mean for the same age group and level of education) </t>
  </si>
  <si>
    <t>IQCODE score 3.3-3.6 (2)</t>
  </si>
  <si>
    <t xml:space="preserve">Substantial impairment (defined as &gt;2SD below the mean for the same age group and level of education), but not meeting the IADL impairment criteria for dementia. </t>
  </si>
  <si>
    <t>References</t>
  </si>
  <si>
    <t xml:space="preserve">Sachdev P, Kalaria R, O’Brien J, Skoog I, Alladi S, Black SE, et al. Diagnostic criteria for vascular cognitive disorders: a VASCOG statement. Alzheimer Dis Assoc Disord. 2014;28(3):206–18. </t>
  </si>
  <si>
    <r>
      <t xml:space="preserve">Park MH. Informant questionnaire on cognitive decline in the elderly (IQCODE) for classifying cognitive dysfunction as cognitively normal, mild cognitive impairment, and dementia. </t>
    </r>
    <r>
      <rPr>
        <i/>
        <sz val="11"/>
        <color theme="1"/>
        <rFont val="Calibri"/>
        <family val="2"/>
        <scheme val="minor"/>
      </rPr>
      <t>Int Psychogeriatrics</t>
    </r>
    <r>
      <rPr>
        <sz val="11"/>
        <color theme="1"/>
        <rFont val="Calibri"/>
        <family val="2"/>
        <scheme val="minor"/>
      </rPr>
      <t>. 2017;29(9):1461-1467. doi:10.1017/S1041610217000965.</t>
    </r>
  </si>
  <si>
    <t>Non-recurrent stroke transitions as comparison:</t>
  </si>
  <si>
    <t>1-2%</t>
  </si>
  <si>
    <t>NCI to dementia</t>
  </si>
  <si>
    <t>6-8%</t>
  </si>
  <si>
    <t xml:space="preserve">4 to 7% </t>
  </si>
  <si>
    <t>3-4%</t>
  </si>
  <si>
    <t>7-11%</t>
  </si>
  <si>
    <t xml:space="preserve">4 to 13% </t>
  </si>
  <si>
    <t>6-12%</t>
  </si>
  <si>
    <t>ELSA waves 1-5</t>
  </si>
  <si>
    <t xml:space="preserve">179 participants, 225 transitions. </t>
  </si>
  <si>
    <t>NCI to Dementia</t>
  </si>
  <si>
    <t>All cases where a stroke occurred within the time between interviews, and the participant had already reported a stroke before that transition</t>
  </si>
  <si>
    <t>1.5 SD transitions as comparison:</t>
  </si>
  <si>
    <t>10-13%</t>
  </si>
  <si>
    <t xml:space="preserve">3-9% </t>
  </si>
  <si>
    <t>5-7%</t>
  </si>
  <si>
    <t>0-2%</t>
  </si>
  <si>
    <t>Def 1 transitions as comparison:</t>
  </si>
  <si>
    <t>7-10%</t>
  </si>
  <si>
    <t xml:space="preserve">4-9% </t>
  </si>
  <si>
    <t>10-14%</t>
  </si>
  <si>
    <t xml:space="preserve">Def 1 </t>
  </si>
  <si>
    <t>BC</t>
  </si>
  <si>
    <t>6-9%</t>
  </si>
  <si>
    <t xml:space="preserve">4-13% </t>
  </si>
  <si>
    <t>6-10%</t>
  </si>
  <si>
    <t>Age 50-89</t>
  </si>
  <si>
    <t>Each table represents the estimated number of individuals transitioning between states in a single year, and was generated using the methodology outlined in supplementary Section 4.6</t>
  </si>
  <si>
    <t>Obtained via the UK Data Service https://ukdataservice.ac.uk/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</si>
</sst>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2" fontId="0" fillId="2" borderId="0" xfId="0" applyNumberFormat="1" applyFill="1"/>
    <xf numFmtId="9" fontId="0" fillId="2" borderId="0" xfId="0" applyNumberFormat="1" applyFill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9" fontId="0" fillId="4" borderId="0" xfId="0" applyNumberFormat="1" applyFill="1"/>
    <xf numFmtId="0" fontId="0" fillId="4" borderId="0" xfId="0" applyFill="1"/>
    <xf numFmtId="2" fontId="0" fillId="4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B1" workbookViewId="0">
      <selection activeCell="O7" sqref="O7"/>
    </sheetView>
  </sheetViews>
  <sheetFormatPr defaultRowHeight="14.4" x14ac:dyDescent="0.3"/>
  <cols>
    <col min="1" max="1" width="25.109375" customWidth="1"/>
    <col min="2" max="2" width="15.5546875" bestFit="1" customWidth="1"/>
    <col min="3" max="3" width="12.6640625" bestFit="1" customWidth="1"/>
    <col min="4" max="4" width="16.88671875" bestFit="1" customWidth="1"/>
    <col min="5" max="5" width="14.109375" bestFit="1" customWidth="1"/>
    <col min="6" max="6" width="15.44140625" customWidth="1"/>
    <col min="15" max="15" width="15.332031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5" x14ac:dyDescent="0.3">
      <c r="A2">
        <v>1</v>
      </c>
      <c r="B2">
        <v>54.5</v>
      </c>
      <c r="C2">
        <v>2.5</v>
      </c>
      <c r="D2">
        <v>7</v>
      </c>
      <c r="E2">
        <v>0.5</v>
      </c>
      <c r="F2">
        <v>0.5</v>
      </c>
      <c r="G2">
        <f>SUM(B2:F2)</f>
        <v>65</v>
      </c>
    </row>
    <row r="3" spans="1:15" x14ac:dyDescent="0.3">
      <c r="A3">
        <v>2</v>
      </c>
      <c r="B3">
        <v>0</v>
      </c>
      <c r="C3">
        <v>43.5</v>
      </c>
      <c r="D3">
        <v>0</v>
      </c>
      <c r="E3">
        <v>3.5</v>
      </c>
      <c r="F3">
        <v>1</v>
      </c>
      <c r="G3">
        <f>SUM(B3:F3)</f>
        <v>48</v>
      </c>
    </row>
    <row r="4" spans="1:15" x14ac:dyDescent="0.3">
      <c r="A4">
        <v>3</v>
      </c>
      <c r="B4">
        <v>0</v>
      </c>
      <c r="C4">
        <v>0</v>
      </c>
      <c r="D4">
        <v>22.5</v>
      </c>
      <c r="E4">
        <v>4</v>
      </c>
      <c r="F4">
        <v>3.5</v>
      </c>
      <c r="G4">
        <f t="shared" ref="G4:G6" si="0">SUM(B4:F4)</f>
        <v>30</v>
      </c>
      <c r="N4" t="s">
        <v>40</v>
      </c>
      <c r="O4">
        <f>(F2+F3)/(G2+G3)</f>
        <v>1.3274336283185841E-2</v>
      </c>
    </row>
    <row r="5" spans="1:15" x14ac:dyDescent="0.3">
      <c r="A5">
        <v>4</v>
      </c>
      <c r="B5">
        <v>0</v>
      </c>
      <c r="C5">
        <v>0</v>
      </c>
      <c r="D5">
        <v>0</v>
      </c>
      <c r="E5">
        <v>40.5</v>
      </c>
      <c r="F5">
        <v>2.5</v>
      </c>
      <c r="G5">
        <f t="shared" si="0"/>
        <v>43</v>
      </c>
      <c r="N5" t="s">
        <v>8</v>
      </c>
      <c r="O5">
        <f>(D2+E2+E3)/(G2+G3)</f>
        <v>9.7345132743362831E-2</v>
      </c>
    </row>
    <row r="6" spans="1:15" x14ac:dyDescent="0.3">
      <c r="A6">
        <v>5</v>
      </c>
      <c r="B6">
        <v>0</v>
      </c>
      <c r="C6">
        <v>0</v>
      </c>
      <c r="D6">
        <v>0</v>
      </c>
      <c r="E6">
        <v>0</v>
      </c>
      <c r="F6">
        <v>39</v>
      </c>
      <c r="G6">
        <f t="shared" si="0"/>
        <v>39</v>
      </c>
      <c r="I6" t="s">
        <v>6</v>
      </c>
      <c r="N6" t="s">
        <v>10</v>
      </c>
      <c r="O6">
        <f>(F4+F5)/(G4+G5)</f>
        <v>8.2191780821917804E-2</v>
      </c>
    </row>
    <row r="7" spans="1:15" x14ac:dyDescent="0.3">
      <c r="G7">
        <f>SUM(G2:G6)</f>
        <v>225</v>
      </c>
    </row>
    <row r="8" spans="1:15" x14ac:dyDescent="0.3">
      <c r="H8" s="2" t="s">
        <v>7</v>
      </c>
    </row>
    <row r="9" spans="1:15" x14ac:dyDescent="0.3">
      <c r="B9" s="1">
        <f>B2/$G2</f>
        <v>0.83846153846153848</v>
      </c>
      <c r="C9" s="14">
        <f t="shared" ref="C9:D9" si="1">C2/$G2</f>
        <v>3.8461538461538464E-2</v>
      </c>
      <c r="D9" s="10">
        <f t="shared" si="1"/>
        <v>0.1076923076923077</v>
      </c>
      <c r="E9" s="10">
        <f>E2/$G2</f>
        <v>7.6923076923076927E-3</v>
      </c>
      <c r="F9" s="17">
        <f>F2/$G2</f>
        <v>7.6923076923076927E-3</v>
      </c>
      <c r="H9" s="11" t="s">
        <v>35</v>
      </c>
      <c r="I9" s="12" t="s">
        <v>8</v>
      </c>
    </row>
    <row r="10" spans="1:15" x14ac:dyDescent="0.3">
      <c r="B10" s="1">
        <f t="shared" ref="B10:F13" si="2">B3/$G3</f>
        <v>0</v>
      </c>
      <c r="C10" s="1">
        <f t="shared" si="2"/>
        <v>0.90625</v>
      </c>
      <c r="D10" s="10">
        <f t="shared" si="2"/>
        <v>0</v>
      </c>
      <c r="E10" s="10">
        <f t="shared" si="2"/>
        <v>7.2916666666666671E-2</v>
      </c>
      <c r="F10" s="17">
        <f t="shared" si="2"/>
        <v>2.0833333333333332E-2</v>
      </c>
      <c r="H10" s="13" t="s">
        <v>36</v>
      </c>
      <c r="I10" s="13" t="s">
        <v>9</v>
      </c>
    </row>
    <row r="11" spans="1:15" x14ac:dyDescent="0.3">
      <c r="B11" s="1">
        <f t="shared" si="2"/>
        <v>0</v>
      </c>
      <c r="C11" s="1">
        <f t="shared" si="2"/>
        <v>0</v>
      </c>
      <c r="D11" s="1">
        <f t="shared" si="2"/>
        <v>0.75</v>
      </c>
      <c r="E11" s="14">
        <f t="shared" si="2"/>
        <v>0.13333333333333333</v>
      </c>
      <c r="F11" s="17">
        <f>F4/$G4</f>
        <v>0.11666666666666667</v>
      </c>
      <c r="H11" s="15" t="s">
        <v>37</v>
      </c>
      <c r="I11" s="16" t="s">
        <v>10</v>
      </c>
    </row>
    <row r="12" spans="1:15" x14ac:dyDescent="0.3">
      <c r="B12" s="1">
        <f t="shared" si="2"/>
        <v>0</v>
      </c>
      <c r="C12" s="1">
        <f t="shared" si="2"/>
        <v>0</v>
      </c>
      <c r="D12" s="1">
        <f t="shared" si="2"/>
        <v>0</v>
      </c>
      <c r="E12" s="1">
        <f t="shared" si="2"/>
        <v>0.94186046511627908</v>
      </c>
      <c r="F12" s="17">
        <f t="shared" si="2"/>
        <v>5.8139534883720929E-2</v>
      </c>
      <c r="H12" s="16" t="s">
        <v>30</v>
      </c>
      <c r="I12" s="16" t="s">
        <v>31</v>
      </c>
    </row>
    <row r="13" spans="1:15" x14ac:dyDescent="0.3">
      <c r="B13" s="1">
        <f t="shared" si="2"/>
        <v>0</v>
      </c>
      <c r="C13" s="1">
        <f t="shared" si="2"/>
        <v>0</v>
      </c>
      <c r="D13" s="1">
        <f t="shared" si="2"/>
        <v>0</v>
      </c>
      <c r="E13" s="1">
        <f t="shared" si="2"/>
        <v>0</v>
      </c>
      <c r="F13" s="1">
        <f t="shared" si="2"/>
        <v>1</v>
      </c>
    </row>
    <row r="17" spans="2:9" x14ac:dyDescent="0.3">
      <c r="B17" t="s">
        <v>29</v>
      </c>
    </row>
    <row r="19" spans="2:9" x14ac:dyDescent="0.3">
      <c r="H19" s="2" t="s">
        <v>7</v>
      </c>
    </row>
    <row r="20" spans="2:9" x14ac:dyDescent="0.3">
      <c r="B20" s="1">
        <v>0.89608801955990225</v>
      </c>
      <c r="C20" s="14">
        <v>3.5452322738386305E-2</v>
      </c>
      <c r="D20" s="10">
        <v>5.9902200488997553E-2</v>
      </c>
      <c r="E20" s="10">
        <v>8.557457212713936E-3</v>
      </c>
      <c r="F20" s="1">
        <v>0</v>
      </c>
      <c r="H20" s="11" t="s">
        <v>32</v>
      </c>
      <c r="I20" s="12" t="s">
        <v>8</v>
      </c>
    </row>
    <row r="21" spans="2:9" x14ac:dyDescent="0.3">
      <c r="B21" s="1">
        <v>0</v>
      </c>
      <c r="C21" s="1">
        <v>0.9240837696335078</v>
      </c>
      <c r="D21" s="10">
        <v>0</v>
      </c>
      <c r="E21" s="10">
        <v>7.5916230366492143E-2</v>
      </c>
      <c r="F21" s="1">
        <v>0</v>
      </c>
      <c r="H21" s="13" t="s">
        <v>33</v>
      </c>
      <c r="I21" s="13" t="s">
        <v>9</v>
      </c>
    </row>
    <row r="22" spans="2:9" x14ac:dyDescent="0.3">
      <c r="B22" s="1">
        <v>0</v>
      </c>
      <c r="C22" s="1">
        <v>0</v>
      </c>
      <c r="D22" s="1">
        <v>0.90196078431372551</v>
      </c>
      <c r="E22" s="14">
        <v>6.535947712418301E-2</v>
      </c>
      <c r="F22" s="17">
        <v>3.2679738562091505E-2</v>
      </c>
      <c r="H22" s="15" t="s">
        <v>34</v>
      </c>
      <c r="I22" s="16" t="s">
        <v>10</v>
      </c>
    </row>
    <row r="23" spans="2:9" x14ac:dyDescent="0.3">
      <c r="B23" s="1">
        <v>0</v>
      </c>
      <c r="C23" s="1">
        <v>0</v>
      </c>
      <c r="D23" s="1">
        <v>0</v>
      </c>
      <c r="E23" s="1">
        <v>0.95901639344262291</v>
      </c>
      <c r="F23" s="17">
        <v>4.0983606557377046E-2</v>
      </c>
    </row>
    <row r="24" spans="2:9" x14ac:dyDescent="0.3">
      <c r="B24" s="1">
        <v>0</v>
      </c>
      <c r="C24" s="1">
        <v>0</v>
      </c>
      <c r="D24" s="1">
        <v>0</v>
      </c>
      <c r="E24" s="1">
        <v>0</v>
      </c>
      <c r="F24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P18" sqref="P18"/>
    </sheetView>
  </sheetViews>
  <sheetFormatPr defaultRowHeight="14.4" x14ac:dyDescent="0.3"/>
  <cols>
    <col min="1" max="1" width="25.109375" customWidth="1"/>
    <col min="2" max="2" width="15.5546875" bestFit="1" customWidth="1"/>
    <col min="3" max="3" width="12.6640625" bestFit="1" customWidth="1"/>
    <col min="4" max="4" width="16.88671875" bestFit="1" customWidth="1"/>
    <col min="5" max="5" width="14.109375" bestFit="1" customWidth="1"/>
    <col min="6" max="6" width="15.44140625" customWidth="1"/>
    <col min="14" max="14" width="20.5546875" customWidth="1"/>
    <col min="15" max="15" width="16.441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5" x14ac:dyDescent="0.3">
      <c r="A2">
        <v>1</v>
      </c>
      <c r="B2">
        <v>29</v>
      </c>
      <c r="C2">
        <v>1</v>
      </c>
      <c r="D2">
        <v>4.5</v>
      </c>
      <c r="E2">
        <v>0.5</v>
      </c>
      <c r="F2">
        <v>0</v>
      </c>
      <c r="G2">
        <f>SUM(B2:F2)</f>
        <v>35</v>
      </c>
    </row>
    <row r="3" spans="1:15" x14ac:dyDescent="0.3">
      <c r="A3">
        <v>2</v>
      </c>
      <c r="C3">
        <v>27.5</v>
      </c>
      <c r="D3">
        <v>0</v>
      </c>
      <c r="E3">
        <v>3</v>
      </c>
      <c r="F3">
        <v>0.5</v>
      </c>
      <c r="G3">
        <f>SUM(B3:F3)</f>
        <v>31</v>
      </c>
    </row>
    <row r="4" spans="1:15" x14ac:dyDescent="0.3">
      <c r="A4">
        <v>3</v>
      </c>
      <c r="D4">
        <v>50.5</v>
      </c>
      <c r="E4">
        <v>5.5</v>
      </c>
      <c r="F4">
        <v>4</v>
      </c>
      <c r="G4">
        <f t="shared" ref="G4:G6" si="0">SUM(B4:F4)</f>
        <v>60</v>
      </c>
      <c r="N4" t="s">
        <v>40</v>
      </c>
      <c r="O4">
        <f>(F2+F3)/(G2+G3)</f>
        <v>7.575757575757576E-3</v>
      </c>
    </row>
    <row r="5" spans="1:15" x14ac:dyDescent="0.3">
      <c r="A5">
        <v>4</v>
      </c>
      <c r="E5">
        <v>57</v>
      </c>
      <c r="F5">
        <v>3</v>
      </c>
      <c r="G5">
        <f t="shared" si="0"/>
        <v>60</v>
      </c>
      <c r="N5" t="s">
        <v>8</v>
      </c>
      <c r="O5">
        <f>(D2+E2+E3)/(G2+G3)</f>
        <v>0.12121212121212122</v>
      </c>
    </row>
    <row r="6" spans="1:15" x14ac:dyDescent="0.3">
      <c r="A6">
        <v>5</v>
      </c>
      <c r="B6">
        <v>0</v>
      </c>
      <c r="C6">
        <v>0</v>
      </c>
      <c r="D6">
        <v>0</v>
      </c>
      <c r="E6">
        <v>0</v>
      </c>
      <c r="F6">
        <v>39</v>
      </c>
      <c r="G6">
        <f t="shared" si="0"/>
        <v>39</v>
      </c>
      <c r="I6" t="s">
        <v>6</v>
      </c>
      <c r="N6" t="s">
        <v>10</v>
      </c>
      <c r="O6">
        <f>(F4+F5)/(G4+G5)</f>
        <v>5.8333333333333334E-2</v>
      </c>
    </row>
    <row r="7" spans="1:15" x14ac:dyDescent="0.3">
      <c r="G7">
        <f>SUM(G2:G6)</f>
        <v>225</v>
      </c>
    </row>
    <row r="8" spans="1:15" x14ac:dyDescent="0.3">
      <c r="H8" s="2" t="s">
        <v>7</v>
      </c>
    </row>
    <row r="9" spans="1:15" x14ac:dyDescent="0.3">
      <c r="B9" s="1">
        <f>B2/$G2</f>
        <v>0.82857142857142863</v>
      </c>
      <c r="C9" s="14">
        <f t="shared" ref="C9:D9" si="1">C2/$G2</f>
        <v>2.8571428571428571E-2</v>
      </c>
      <c r="D9" s="10">
        <f t="shared" si="1"/>
        <v>0.12857142857142856</v>
      </c>
      <c r="E9" s="10">
        <f>E2/$G2</f>
        <v>1.4285714285714285E-2</v>
      </c>
      <c r="F9" s="17">
        <f>F2/$G2</f>
        <v>0</v>
      </c>
      <c r="H9" s="11" t="s">
        <v>43</v>
      </c>
      <c r="I9" s="12" t="s">
        <v>8</v>
      </c>
    </row>
    <row r="10" spans="1:15" x14ac:dyDescent="0.3">
      <c r="B10" s="1">
        <f t="shared" ref="B10:F13" si="2">B3/$G3</f>
        <v>0</v>
      </c>
      <c r="C10" s="1">
        <f t="shared" si="2"/>
        <v>0.88709677419354838</v>
      </c>
      <c r="D10" s="10">
        <f t="shared" si="2"/>
        <v>0</v>
      </c>
      <c r="E10" s="10">
        <f t="shared" si="2"/>
        <v>9.6774193548387094E-2</v>
      </c>
      <c r="F10" s="17">
        <f t="shared" si="2"/>
        <v>1.6129032258064516E-2</v>
      </c>
      <c r="H10" s="13" t="s">
        <v>44</v>
      </c>
      <c r="I10" s="13" t="s">
        <v>9</v>
      </c>
    </row>
    <row r="11" spans="1:15" x14ac:dyDescent="0.3">
      <c r="B11" s="1">
        <f t="shared" si="2"/>
        <v>0</v>
      </c>
      <c r="C11" s="1">
        <f t="shared" si="2"/>
        <v>0</v>
      </c>
      <c r="D11" s="1">
        <f t="shared" si="2"/>
        <v>0.84166666666666667</v>
      </c>
      <c r="E11" s="14">
        <f t="shared" si="2"/>
        <v>9.166666666666666E-2</v>
      </c>
      <c r="F11" s="17">
        <f>F4/$G4</f>
        <v>6.6666666666666666E-2</v>
      </c>
      <c r="H11" s="15" t="s">
        <v>45</v>
      </c>
      <c r="I11" s="16" t="s">
        <v>10</v>
      </c>
    </row>
    <row r="12" spans="1:15" x14ac:dyDescent="0.3">
      <c r="B12" s="1">
        <f t="shared" si="2"/>
        <v>0</v>
      </c>
      <c r="C12" s="1">
        <f t="shared" si="2"/>
        <v>0</v>
      </c>
      <c r="D12" s="1">
        <f t="shared" si="2"/>
        <v>0</v>
      </c>
      <c r="E12" s="1">
        <f t="shared" si="2"/>
        <v>0.95</v>
      </c>
      <c r="F12" s="17">
        <f t="shared" si="2"/>
        <v>0.05</v>
      </c>
      <c r="H12" s="16" t="s">
        <v>46</v>
      </c>
      <c r="I12" s="16" t="s">
        <v>31</v>
      </c>
    </row>
    <row r="13" spans="1:15" x14ac:dyDescent="0.3">
      <c r="B13" s="1">
        <f t="shared" si="2"/>
        <v>0</v>
      </c>
      <c r="C13" s="1">
        <f t="shared" si="2"/>
        <v>0</v>
      </c>
      <c r="D13" s="1">
        <f t="shared" si="2"/>
        <v>0</v>
      </c>
      <c r="E13" s="1">
        <f t="shared" si="2"/>
        <v>0</v>
      </c>
      <c r="F13" s="1">
        <f t="shared" si="2"/>
        <v>1</v>
      </c>
    </row>
    <row r="17" spans="2:9" x14ac:dyDescent="0.3">
      <c r="B17" t="s">
        <v>42</v>
      </c>
    </row>
    <row r="19" spans="2:9" x14ac:dyDescent="0.3">
      <c r="H19" s="2" t="s">
        <v>7</v>
      </c>
    </row>
    <row r="20" spans="2:9" x14ac:dyDescent="0.3">
      <c r="B20" s="1">
        <v>0.83846153846153848</v>
      </c>
      <c r="C20" s="14">
        <v>3.8461538461538464E-2</v>
      </c>
      <c r="D20" s="10">
        <v>0.1076923076923077</v>
      </c>
      <c r="E20" s="10">
        <v>7.6923076923076927E-3</v>
      </c>
      <c r="F20" s="1">
        <v>7.6923076923076927E-3</v>
      </c>
      <c r="H20" s="11" t="s">
        <v>35</v>
      </c>
      <c r="I20" s="12" t="s">
        <v>8</v>
      </c>
    </row>
    <row r="21" spans="2:9" x14ac:dyDescent="0.3">
      <c r="B21" s="1">
        <v>0</v>
      </c>
      <c r="C21" s="1">
        <v>0.90625</v>
      </c>
      <c r="D21" s="10">
        <v>0</v>
      </c>
      <c r="E21" s="10">
        <v>7.2916666666666671E-2</v>
      </c>
      <c r="F21" s="1">
        <v>2.0833333333333332E-2</v>
      </c>
      <c r="H21" s="13" t="s">
        <v>36</v>
      </c>
      <c r="I21" s="13" t="s">
        <v>9</v>
      </c>
    </row>
    <row r="22" spans="2:9" x14ac:dyDescent="0.3">
      <c r="B22" s="1">
        <v>0</v>
      </c>
      <c r="C22" s="1">
        <v>0</v>
      </c>
      <c r="D22" s="1">
        <v>0.75</v>
      </c>
      <c r="E22" s="14">
        <v>0.13333333333333333</v>
      </c>
      <c r="F22" s="17">
        <v>0.11666666666666667</v>
      </c>
      <c r="H22" s="15" t="s">
        <v>37</v>
      </c>
      <c r="I22" s="16" t="s">
        <v>10</v>
      </c>
    </row>
    <row r="23" spans="2:9" x14ac:dyDescent="0.3">
      <c r="B23" s="1">
        <v>0</v>
      </c>
      <c r="C23" s="1">
        <v>0</v>
      </c>
      <c r="D23" s="1">
        <v>0</v>
      </c>
      <c r="E23" s="1">
        <v>0.94186046511627908</v>
      </c>
      <c r="F23" s="17">
        <v>5.8139534883720929E-2</v>
      </c>
      <c r="H23" t="s">
        <v>30</v>
      </c>
      <c r="I23" t="s">
        <v>31</v>
      </c>
    </row>
    <row r="24" spans="2:9" x14ac:dyDescent="0.3">
      <c r="B24" s="1">
        <v>0</v>
      </c>
      <c r="C24" s="1">
        <v>0</v>
      </c>
      <c r="D24" s="1">
        <v>0</v>
      </c>
      <c r="E24" s="1">
        <v>0</v>
      </c>
      <c r="F24" s="1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P20" sqref="P20"/>
    </sheetView>
  </sheetViews>
  <sheetFormatPr defaultRowHeight="14.4" x14ac:dyDescent="0.3"/>
  <cols>
    <col min="1" max="1" width="25.109375" customWidth="1"/>
    <col min="2" max="2" width="15.5546875" bestFit="1" customWidth="1"/>
    <col min="3" max="3" width="12.6640625" bestFit="1" customWidth="1"/>
    <col min="4" max="4" width="16.88671875" bestFit="1" customWidth="1"/>
    <col min="5" max="5" width="14.109375" bestFit="1" customWidth="1"/>
    <col min="6" max="6" width="15.44140625" customWidth="1"/>
    <col min="14" max="14" width="20.5546875" customWidth="1"/>
    <col min="15" max="15" width="16.441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7" x14ac:dyDescent="0.3">
      <c r="A2">
        <v>1</v>
      </c>
      <c r="B2">
        <v>54.5</v>
      </c>
      <c r="C2">
        <v>2.5</v>
      </c>
      <c r="D2">
        <v>6.5</v>
      </c>
      <c r="E2">
        <v>0.5</v>
      </c>
      <c r="F2">
        <v>1</v>
      </c>
      <c r="G2">
        <f>SUM(B2:F2)</f>
        <v>65</v>
      </c>
    </row>
    <row r="3" spans="1:17" x14ac:dyDescent="0.3">
      <c r="A3">
        <v>2</v>
      </c>
      <c r="C3">
        <v>43.5</v>
      </c>
      <c r="D3">
        <v>0</v>
      </c>
      <c r="E3">
        <v>3.5</v>
      </c>
      <c r="F3">
        <v>1</v>
      </c>
      <c r="G3">
        <f>SUM(B3:F3)</f>
        <v>48</v>
      </c>
      <c r="Q3" t="s">
        <v>51</v>
      </c>
    </row>
    <row r="4" spans="1:17" x14ac:dyDescent="0.3">
      <c r="A4">
        <v>3</v>
      </c>
      <c r="D4">
        <v>21.5</v>
      </c>
      <c r="E4">
        <v>2.5</v>
      </c>
      <c r="F4">
        <v>4</v>
      </c>
      <c r="G4">
        <f t="shared" ref="G4:G6" si="0">SUM(B4:F4)</f>
        <v>28</v>
      </c>
      <c r="N4" t="s">
        <v>40</v>
      </c>
      <c r="O4" s="18">
        <f>(F2+F3)/(G2+G3)</f>
        <v>1.7699115044247787E-2</v>
      </c>
      <c r="Q4">
        <v>1.3274336283185841E-2</v>
      </c>
    </row>
    <row r="5" spans="1:17" x14ac:dyDescent="0.3">
      <c r="A5">
        <v>4</v>
      </c>
      <c r="E5">
        <v>30.5</v>
      </c>
      <c r="F5">
        <v>3.5</v>
      </c>
      <c r="G5">
        <f t="shared" si="0"/>
        <v>34</v>
      </c>
      <c r="N5" t="s">
        <v>8</v>
      </c>
      <c r="O5" s="18">
        <f>(D2+E2+E3)/(G2+G3)</f>
        <v>9.2920353982300891E-2</v>
      </c>
      <c r="Q5">
        <v>9.7345132743362831E-2</v>
      </c>
    </row>
    <row r="6" spans="1:17" x14ac:dyDescent="0.3">
      <c r="A6">
        <v>5</v>
      </c>
      <c r="B6">
        <v>0</v>
      </c>
      <c r="C6">
        <v>0</v>
      </c>
      <c r="D6">
        <v>0</v>
      </c>
      <c r="E6">
        <v>0</v>
      </c>
      <c r="F6">
        <v>50</v>
      </c>
      <c r="G6">
        <f t="shared" si="0"/>
        <v>50</v>
      </c>
      <c r="I6" t="s">
        <v>6</v>
      </c>
      <c r="N6" t="s">
        <v>10</v>
      </c>
      <c r="O6" s="18">
        <f>(F4+F5)/(G4+G5)</f>
        <v>0.12096774193548387</v>
      </c>
      <c r="Q6">
        <v>8.2191780821917804E-2</v>
      </c>
    </row>
    <row r="7" spans="1:17" x14ac:dyDescent="0.3">
      <c r="G7">
        <f>SUM(G2:G6)</f>
        <v>225</v>
      </c>
    </row>
    <row r="8" spans="1:17" x14ac:dyDescent="0.3">
      <c r="H8" s="2" t="s">
        <v>7</v>
      </c>
    </row>
    <row r="9" spans="1:17" x14ac:dyDescent="0.3">
      <c r="B9" s="1">
        <f>B2/$G2</f>
        <v>0.83846153846153848</v>
      </c>
      <c r="C9" s="14">
        <f t="shared" ref="C9:D9" si="1">C2/$G2</f>
        <v>3.8461538461538464E-2</v>
      </c>
      <c r="D9" s="10">
        <f t="shared" si="1"/>
        <v>0.1</v>
      </c>
      <c r="E9" s="10">
        <f>E2/$G2</f>
        <v>7.6923076923076927E-3</v>
      </c>
      <c r="F9" s="17">
        <f>F2/$G2</f>
        <v>1.5384615384615385E-2</v>
      </c>
      <c r="H9" s="11" t="s">
        <v>48</v>
      </c>
      <c r="I9" s="12" t="s">
        <v>8</v>
      </c>
    </row>
    <row r="10" spans="1:17" x14ac:dyDescent="0.3">
      <c r="B10" s="1">
        <f t="shared" ref="B10:F13" si="2">B3/$G3</f>
        <v>0</v>
      </c>
      <c r="C10" s="1">
        <f t="shared" si="2"/>
        <v>0.90625</v>
      </c>
      <c r="D10" s="10">
        <f t="shared" si="2"/>
        <v>0</v>
      </c>
      <c r="E10" s="10">
        <f t="shared" si="2"/>
        <v>7.2916666666666671E-2</v>
      </c>
      <c r="F10" s="17">
        <f t="shared" si="2"/>
        <v>2.0833333333333332E-2</v>
      </c>
      <c r="H10" s="13" t="s">
        <v>49</v>
      </c>
      <c r="I10" s="13" t="s">
        <v>9</v>
      </c>
    </row>
    <row r="11" spans="1:17" x14ac:dyDescent="0.3">
      <c r="B11" s="1">
        <f t="shared" si="2"/>
        <v>0</v>
      </c>
      <c r="C11" s="1">
        <f t="shared" si="2"/>
        <v>0</v>
      </c>
      <c r="D11" s="1">
        <f t="shared" si="2"/>
        <v>0.7678571428571429</v>
      </c>
      <c r="E11" s="14">
        <f t="shared" si="2"/>
        <v>8.9285714285714288E-2</v>
      </c>
      <c r="F11" s="17">
        <f>F4/$G4</f>
        <v>0.14285714285714285</v>
      </c>
      <c r="H11" s="15" t="s">
        <v>50</v>
      </c>
      <c r="I11" s="16" t="s">
        <v>10</v>
      </c>
    </row>
    <row r="12" spans="1:17" x14ac:dyDescent="0.3">
      <c r="B12" s="1">
        <f t="shared" si="2"/>
        <v>0</v>
      </c>
      <c r="C12" s="1">
        <f t="shared" si="2"/>
        <v>0</v>
      </c>
      <c r="D12" s="1">
        <f t="shared" si="2"/>
        <v>0</v>
      </c>
      <c r="E12" s="1">
        <f t="shared" si="2"/>
        <v>0.8970588235294118</v>
      </c>
      <c r="F12" s="17">
        <f t="shared" si="2"/>
        <v>0.10294117647058823</v>
      </c>
      <c r="H12" s="15">
        <v>0.02</v>
      </c>
      <c r="I12" s="16" t="s">
        <v>31</v>
      </c>
    </row>
    <row r="13" spans="1:17" x14ac:dyDescent="0.3">
      <c r="B13" s="1">
        <f t="shared" si="2"/>
        <v>0</v>
      </c>
      <c r="C13" s="1">
        <f t="shared" si="2"/>
        <v>0</v>
      </c>
      <c r="D13" s="1">
        <f t="shared" si="2"/>
        <v>0</v>
      </c>
      <c r="E13" s="1">
        <f t="shared" si="2"/>
        <v>0</v>
      </c>
      <c r="F13" s="1">
        <f t="shared" si="2"/>
        <v>1</v>
      </c>
    </row>
    <row r="17" spans="2:9" x14ac:dyDescent="0.3">
      <c r="B17" t="s">
        <v>47</v>
      </c>
    </row>
    <row r="19" spans="2:9" x14ac:dyDescent="0.3">
      <c r="H19" s="2" t="s">
        <v>7</v>
      </c>
    </row>
    <row r="20" spans="2:9" x14ac:dyDescent="0.3">
      <c r="B20" s="1">
        <v>0.83846153846153848</v>
      </c>
      <c r="C20" s="14">
        <v>3.8461538461538464E-2</v>
      </c>
      <c r="D20" s="10">
        <v>0.1076923076923077</v>
      </c>
      <c r="E20" s="10">
        <v>7.6923076923076927E-3</v>
      </c>
      <c r="F20" s="1">
        <v>7.6923076923076927E-3</v>
      </c>
      <c r="H20" s="11" t="s">
        <v>35</v>
      </c>
      <c r="I20" s="12" t="s">
        <v>8</v>
      </c>
    </row>
    <row r="21" spans="2:9" x14ac:dyDescent="0.3">
      <c r="B21" s="1">
        <v>0</v>
      </c>
      <c r="C21" s="1">
        <v>0.90625</v>
      </c>
      <c r="D21" s="10">
        <v>0</v>
      </c>
      <c r="E21" s="10">
        <v>7.2916666666666671E-2</v>
      </c>
      <c r="F21" s="1">
        <v>2.0833333333333332E-2</v>
      </c>
      <c r="H21" s="13" t="s">
        <v>36</v>
      </c>
      <c r="I21" s="13" t="s">
        <v>9</v>
      </c>
    </row>
    <row r="22" spans="2:9" x14ac:dyDescent="0.3">
      <c r="B22" s="1">
        <v>0</v>
      </c>
      <c r="C22" s="1">
        <v>0</v>
      </c>
      <c r="D22" s="1">
        <v>0.75</v>
      </c>
      <c r="E22" s="14">
        <v>0.13333333333333333</v>
      </c>
      <c r="F22" s="17">
        <v>0.11666666666666667</v>
      </c>
      <c r="H22" s="15" t="s">
        <v>37</v>
      </c>
      <c r="I22" s="16" t="s">
        <v>10</v>
      </c>
    </row>
    <row r="23" spans="2:9" x14ac:dyDescent="0.3">
      <c r="B23" s="1">
        <v>0</v>
      </c>
      <c r="C23" s="1">
        <v>0</v>
      </c>
      <c r="D23" s="1">
        <v>0</v>
      </c>
      <c r="E23" s="1">
        <v>0.94186046511627908</v>
      </c>
      <c r="F23" s="17">
        <v>5.8139534883720929E-2</v>
      </c>
      <c r="H23" t="s">
        <v>30</v>
      </c>
      <c r="I23" t="s">
        <v>31</v>
      </c>
    </row>
    <row r="24" spans="2:9" x14ac:dyDescent="0.3">
      <c r="B24" s="1">
        <v>0</v>
      </c>
      <c r="C24" s="1">
        <v>0</v>
      </c>
      <c r="D24" s="1">
        <v>0</v>
      </c>
      <c r="E24" s="1">
        <v>0</v>
      </c>
      <c r="F24" s="1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I22" sqref="I22"/>
    </sheetView>
  </sheetViews>
  <sheetFormatPr defaultRowHeight="14.4" x14ac:dyDescent="0.3"/>
  <cols>
    <col min="1" max="1" width="25.109375" customWidth="1"/>
    <col min="2" max="2" width="15.5546875" bestFit="1" customWidth="1"/>
    <col min="3" max="3" width="12.6640625" bestFit="1" customWidth="1"/>
    <col min="4" max="4" width="16.88671875" bestFit="1" customWidth="1"/>
    <col min="5" max="5" width="14.109375" bestFit="1" customWidth="1"/>
    <col min="6" max="6" width="15.44140625" customWidth="1"/>
    <col min="14" max="14" width="20.5546875" customWidth="1"/>
    <col min="15" max="15" width="16.441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7" x14ac:dyDescent="0.3">
      <c r="A2">
        <v>1</v>
      </c>
      <c r="B2">
        <v>69</v>
      </c>
      <c r="C2">
        <v>3</v>
      </c>
      <c r="D2">
        <v>7.5</v>
      </c>
      <c r="E2">
        <v>0</v>
      </c>
      <c r="F2">
        <v>1.5</v>
      </c>
      <c r="G2">
        <f>SUM(B2:F2)</f>
        <v>81</v>
      </c>
    </row>
    <row r="3" spans="1:17" x14ac:dyDescent="0.3">
      <c r="A3">
        <v>2</v>
      </c>
      <c r="C3">
        <v>58.5</v>
      </c>
      <c r="D3">
        <v>0</v>
      </c>
      <c r="E3">
        <v>4</v>
      </c>
      <c r="F3">
        <v>1.5</v>
      </c>
      <c r="G3">
        <f>SUM(B3:F3)</f>
        <v>64</v>
      </c>
      <c r="Q3" t="s">
        <v>52</v>
      </c>
    </row>
    <row r="4" spans="1:17" x14ac:dyDescent="0.3">
      <c r="A4">
        <v>3</v>
      </c>
      <c r="D4">
        <v>28</v>
      </c>
      <c r="E4">
        <v>4.5</v>
      </c>
      <c r="F4">
        <v>3.5</v>
      </c>
      <c r="G4">
        <f t="shared" ref="G4:G6" si="0">SUM(B4:F4)</f>
        <v>36</v>
      </c>
      <c r="N4" t="s">
        <v>40</v>
      </c>
      <c r="O4" s="18">
        <f>(F2+F3)/(G2+G3)</f>
        <v>2.0689655172413793E-2</v>
      </c>
      <c r="Q4">
        <v>1.3274336283185841E-2</v>
      </c>
    </row>
    <row r="5" spans="1:17" x14ac:dyDescent="0.3">
      <c r="A5">
        <v>4</v>
      </c>
      <c r="E5">
        <v>48</v>
      </c>
      <c r="F5">
        <v>3</v>
      </c>
      <c r="G5">
        <f t="shared" si="0"/>
        <v>51</v>
      </c>
      <c r="N5" t="s">
        <v>8</v>
      </c>
      <c r="O5" s="18">
        <f>(D2+E2+E3)/(G2+G3)</f>
        <v>7.9310344827586213E-2</v>
      </c>
      <c r="Q5">
        <v>9.7345132743362831E-2</v>
      </c>
    </row>
    <row r="6" spans="1:17" x14ac:dyDescent="0.3">
      <c r="A6">
        <v>5</v>
      </c>
      <c r="B6">
        <v>0</v>
      </c>
      <c r="C6">
        <v>0</v>
      </c>
      <c r="D6">
        <v>0</v>
      </c>
      <c r="E6">
        <v>0</v>
      </c>
      <c r="F6">
        <v>47</v>
      </c>
      <c r="G6">
        <f t="shared" si="0"/>
        <v>47</v>
      </c>
      <c r="I6" t="s">
        <v>6</v>
      </c>
      <c r="N6" t="s">
        <v>10</v>
      </c>
      <c r="O6" s="18">
        <f>(F4+F5)/(G4+G5)</f>
        <v>7.4712643678160925E-2</v>
      </c>
      <c r="Q6">
        <v>8.2191780821917804E-2</v>
      </c>
    </row>
    <row r="7" spans="1:17" x14ac:dyDescent="0.3">
      <c r="G7">
        <f>SUM(G2:G6)</f>
        <v>279</v>
      </c>
    </row>
    <row r="8" spans="1:17" x14ac:dyDescent="0.3">
      <c r="H8" s="2" t="s">
        <v>7</v>
      </c>
    </row>
    <row r="9" spans="1:17" x14ac:dyDescent="0.3">
      <c r="B9" s="1">
        <f>B2/$G2</f>
        <v>0.85185185185185186</v>
      </c>
      <c r="C9" s="14">
        <f t="shared" ref="C9:D9" si="1">C2/$G2</f>
        <v>3.7037037037037035E-2</v>
      </c>
      <c r="D9" s="10">
        <f t="shared" si="1"/>
        <v>9.2592592592592587E-2</v>
      </c>
      <c r="E9" s="10">
        <f>E2/$G2</f>
        <v>0</v>
      </c>
      <c r="F9" s="17">
        <f>F2/$G2</f>
        <v>1.8518518518518517E-2</v>
      </c>
      <c r="H9" s="11" t="s">
        <v>53</v>
      </c>
      <c r="I9" s="12" t="s">
        <v>8</v>
      </c>
    </row>
    <row r="10" spans="1:17" x14ac:dyDescent="0.3">
      <c r="B10" s="1">
        <f t="shared" ref="B10:F13" si="2">B3/$G3</f>
        <v>0</v>
      </c>
      <c r="C10" s="1">
        <f t="shared" si="2"/>
        <v>0.9140625</v>
      </c>
      <c r="D10" s="10">
        <f t="shared" si="2"/>
        <v>0</v>
      </c>
      <c r="E10" s="10">
        <f t="shared" si="2"/>
        <v>6.25E-2</v>
      </c>
      <c r="F10" s="17">
        <f t="shared" si="2"/>
        <v>2.34375E-2</v>
      </c>
      <c r="H10" s="13" t="s">
        <v>54</v>
      </c>
      <c r="I10" s="13" t="s">
        <v>9</v>
      </c>
    </row>
    <row r="11" spans="1:17" x14ac:dyDescent="0.3">
      <c r="B11" s="1">
        <f t="shared" si="2"/>
        <v>0</v>
      </c>
      <c r="C11" s="1">
        <f t="shared" si="2"/>
        <v>0</v>
      </c>
      <c r="D11" s="1">
        <f t="shared" si="2"/>
        <v>0.77777777777777779</v>
      </c>
      <c r="E11" s="14">
        <f t="shared" si="2"/>
        <v>0.125</v>
      </c>
      <c r="F11" s="17">
        <f>F4/$G4</f>
        <v>9.7222222222222224E-2</v>
      </c>
      <c r="H11" s="15" t="s">
        <v>55</v>
      </c>
      <c r="I11" s="16" t="s">
        <v>10</v>
      </c>
    </row>
    <row r="12" spans="1:17" x14ac:dyDescent="0.3">
      <c r="B12" s="1">
        <f t="shared" si="2"/>
        <v>0</v>
      </c>
      <c r="C12" s="1">
        <f t="shared" si="2"/>
        <v>0</v>
      </c>
      <c r="D12" s="1">
        <f t="shared" si="2"/>
        <v>0</v>
      </c>
      <c r="E12" s="1">
        <f t="shared" si="2"/>
        <v>0.94117647058823528</v>
      </c>
      <c r="F12" s="17">
        <f t="shared" si="2"/>
        <v>5.8823529411764705E-2</v>
      </c>
      <c r="H12" s="15">
        <v>0.02</v>
      </c>
      <c r="I12" s="16" t="s">
        <v>31</v>
      </c>
    </row>
    <row r="13" spans="1:17" x14ac:dyDescent="0.3">
      <c r="B13" s="1">
        <f t="shared" si="2"/>
        <v>0</v>
      </c>
      <c r="C13" s="1">
        <f t="shared" si="2"/>
        <v>0</v>
      </c>
      <c r="D13" s="1">
        <f t="shared" si="2"/>
        <v>0</v>
      </c>
      <c r="E13" s="1">
        <f t="shared" si="2"/>
        <v>0</v>
      </c>
      <c r="F13" s="1">
        <f t="shared" si="2"/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7"/>
  <sheetViews>
    <sheetView tabSelected="1" workbookViewId="0">
      <selection activeCell="G12" sqref="G12"/>
    </sheetView>
  </sheetViews>
  <sheetFormatPr defaultRowHeight="14.4" x14ac:dyDescent="0.3"/>
  <sheetData>
    <row r="2" spans="1:1" x14ac:dyDescent="0.3">
      <c r="A2" t="s">
        <v>38</v>
      </c>
    </row>
    <row r="3" spans="1:1" x14ac:dyDescent="0.3">
      <c r="A3" t="s">
        <v>41</v>
      </c>
    </row>
    <row r="4" spans="1:1" x14ac:dyDescent="0.3">
      <c r="A4" t="s">
        <v>39</v>
      </c>
    </row>
    <row r="5" spans="1:1" x14ac:dyDescent="0.3">
      <c r="A5" t="s">
        <v>56</v>
      </c>
    </row>
    <row r="6" spans="1:1" x14ac:dyDescent="0.3">
      <c r="A6" t="s">
        <v>57</v>
      </c>
    </row>
    <row r="7" spans="1:1" x14ac:dyDescent="0.3">
      <c r="A7" t="s">
        <v>58</v>
      </c>
    </row>
    <row r="10" spans="1:1" ht="15.6" x14ac:dyDescent="0.3">
      <c r="A10" s="3" t="s">
        <v>11</v>
      </c>
    </row>
    <row r="11" spans="1:1" ht="15.6" x14ac:dyDescent="0.3">
      <c r="A11" s="3"/>
    </row>
    <row r="12" spans="1:1" ht="15.6" x14ac:dyDescent="0.3">
      <c r="A12" s="4" t="s">
        <v>12</v>
      </c>
    </row>
    <row r="13" spans="1:1" ht="15.6" x14ac:dyDescent="0.3">
      <c r="A13" s="5"/>
    </row>
    <row r="14" spans="1:1" ht="15.6" x14ac:dyDescent="0.3">
      <c r="A14" s="6" t="s">
        <v>13</v>
      </c>
    </row>
    <row r="15" spans="1:1" ht="15.6" x14ac:dyDescent="0.3">
      <c r="A15" s="5"/>
    </row>
    <row r="16" spans="1:1" ht="15.6" x14ac:dyDescent="0.3">
      <c r="A16" s="5" t="s">
        <v>14</v>
      </c>
    </row>
    <row r="17" spans="1:1" ht="15.6" x14ac:dyDescent="0.3">
      <c r="A17" s="5"/>
    </row>
    <row r="18" spans="1:1" ht="15.6" x14ac:dyDescent="0.3">
      <c r="A18" s="5" t="s">
        <v>15</v>
      </c>
    </row>
    <row r="19" spans="1:1" ht="15.6" x14ac:dyDescent="0.3">
      <c r="A19" s="6"/>
    </row>
    <row r="20" spans="1:1" ht="15.6" x14ac:dyDescent="0.3">
      <c r="A20" s="6" t="s">
        <v>16</v>
      </c>
    </row>
    <row r="21" spans="1:1" ht="15.6" x14ac:dyDescent="0.3">
      <c r="A21" s="6"/>
    </row>
    <row r="22" spans="1:1" ht="15.6" x14ac:dyDescent="0.3">
      <c r="A22" s="5" t="s">
        <v>17</v>
      </c>
    </row>
    <row r="23" spans="1:1" ht="15.6" x14ac:dyDescent="0.3">
      <c r="A23" s="5"/>
    </row>
    <row r="24" spans="1:1" ht="15.6" x14ac:dyDescent="0.3">
      <c r="A24" s="5" t="s">
        <v>18</v>
      </c>
    </row>
    <row r="25" spans="1:1" ht="15.6" x14ac:dyDescent="0.3">
      <c r="A25" s="5"/>
    </row>
    <row r="26" spans="1:1" ht="15.6" x14ac:dyDescent="0.3">
      <c r="A26" s="6" t="s">
        <v>19</v>
      </c>
    </row>
    <row r="27" spans="1:1" ht="15.6" x14ac:dyDescent="0.3">
      <c r="A27" s="5"/>
    </row>
    <row r="28" spans="1:1" ht="15.6" x14ac:dyDescent="0.3">
      <c r="A28" s="5" t="s">
        <v>20</v>
      </c>
    </row>
    <row r="29" spans="1:1" ht="15.6" x14ac:dyDescent="0.3">
      <c r="A29" s="3"/>
    </row>
    <row r="30" spans="1:1" ht="15.6" x14ac:dyDescent="0.3">
      <c r="A30" s="3"/>
    </row>
    <row r="31" spans="1:1" ht="15.6" x14ac:dyDescent="0.3">
      <c r="A31" s="7" t="s">
        <v>21</v>
      </c>
    </row>
    <row r="32" spans="1:1" ht="15.6" x14ac:dyDescent="0.3">
      <c r="A32" s="3"/>
    </row>
    <row r="33" spans="1:2" ht="15.6" x14ac:dyDescent="0.3">
      <c r="A33" s="6" t="s">
        <v>22</v>
      </c>
    </row>
    <row r="34" spans="1:2" ht="15.6" x14ac:dyDescent="0.3">
      <c r="A34" s="5"/>
    </row>
    <row r="35" spans="1:2" ht="15.6" x14ac:dyDescent="0.3">
      <c r="A35" s="5" t="s">
        <v>23</v>
      </c>
    </row>
    <row r="36" spans="1:2" ht="15.6" x14ac:dyDescent="0.3">
      <c r="A36" s="5"/>
    </row>
    <row r="37" spans="1:2" ht="15.6" x14ac:dyDescent="0.3">
      <c r="A37" s="8" t="s">
        <v>19</v>
      </c>
    </row>
    <row r="38" spans="1:2" ht="15.6" x14ac:dyDescent="0.3">
      <c r="A38" s="9" t="s">
        <v>24</v>
      </c>
    </row>
    <row r="39" spans="1:2" ht="15.6" x14ac:dyDescent="0.3">
      <c r="A39" s="3"/>
    </row>
    <row r="40" spans="1:2" ht="15.6" x14ac:dyDescent="0.3">
      <c r="A40" s="6" t="s">
        <v>19</v>
      </c>
    </row>
    <row r="41" spans="1:2" ht="15.6" x14ac:dyDescent="0.3">
      <c r="A41" s="5"/>
    </row>
    <row r="42" spans="1:2" ht="15.6" x14ac:dyDescent="0.3">
      <c r="A42" s="5" t="s">
        <v>25</v>
      </c>
    </row>
    <row r="45" spans="1:2" x14ac:dyDescent="0.3">
      <c r="A45" t="s">
        <v>26</v>
      </c>
    </row>
    <row r="46" spans="1:2" x14ac:dyDescent="0.3">
      <c r="A46">
        <v>1</v>
      </c>
      <c r="B46" t="s">
        <v>27</v>
      </c>
    </row>
    <row r="47" spans="1:2" x14ac:dyDescent="0.3">
      <c r="A47">
        <v>2</v>
      </c>
      <c r="B47" t="s">
        <v>28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32B6B33D6FE4459A1E072072E78A19" ma:contentTypeVersion="5" ma:contentTypeDescription="Create a new document." ma:contentTypeScope="" ma:versionID="7ec986315e7c9483bb716c59743d5490">
  <xsd:schema xmlns:xsd="http://www.w3.org/2001/XMLSchema" xmlns:xs="http://www.w3.org/2001/XMLSchema" xmlns:p="http://schemas.microsoft.com/office/2006/metadata/properties" xmlns:ns3="27c8a5dd-1c54-44f8-b110-3ed7bd052aa1" xmlns:ns4="005beb58-9085-4c7b-8e34-0af5c8b9efb8" targetNamespace="http://schemas.microsoft.com/office/2006/metadata/properties" ma:root="true" ma:fieldsID="84f9257c0aa34855ae4f8861dc917ba3" ns3:_="" ns4:_="">
    <xsd:import namespace="27c8a5dd-1c54-44f8-b110-3ed7bd052aa1"/>
    <xsd:import namespace="005beb58-9085-4c7b-8e34-0af5c8b9ef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c8a5dd-1c54-44f8-b110-3ed7bd052a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5beb58-9085-4c7b-8e34-0af5c8b9efb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FBF89C-6FBA-4E4C-8F85-235F65DECF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c8a5dd-1c54-44f8-b110-3ed7bd052aa1"/>
    <ds:schemaRef ds:uri="005beb58-9085-4c7b-8e34-0af5c8b9ef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EF7A48-5055-4D5B-AD54-3C6EFCBFB6F9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27c8a5dd-1c54-44f8-b110-3ed7bd052aa1"/>
    <ds:schemaRef ds:uri="005beb58-9085-4c7b-8e34-0af5c8b9efb8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EAF2A5-3642-402A-BF31-296F931F16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 Cog Trans</vt:lpstr>
      <vt:lpstr>Rec Cog Trans 1SD</vt:lpstr>
      <vt:lpstr>Rec Cog Trans Def2</vt:lpstr>
      <vt:lpstr>Rec Cog Trans w8</vt:lpstr>
      <vt:lpstr>Source Info</vt:lpstr>
    </vt:vector>
  </TitlesOfParts>
  <Company>Royal College of Surgeons in Ireland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Eithne Sexton</dc:creator>
  <cp:lastModifiedBy>Eithne Sexton</cp:lastModifiedBy>
  <dcterms:created xsi:type="dcterms:W3CDTF">2019-08-15T14:22:42Z</dcterms:created>
  <dcterms:modified xsi:type="dcterms:W3CDTF">2020-11-16T10:47:53Z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0x0101000C32B6B33D6FE4459A1E072072E78A19</vt:lpwstr>
  </property>
</Properties>
</file>