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343" documentId="11_C4CC16622F4ADD43DED8D3BF928847B37590E86E" xr6:coauthVersionLast="47" xr6:coauthVersionMax="47" xr10:uidLastSave="{01556EBB-D482-4499-AF1C-43C235A0FE06}"/>
  <bookViews>
    <workbookView xWindow="-120" yWindow="-120" windowWidth="29040" windowHeight="15840" activeTab="2" xr2:uid="{00000000-000D-0000-FFFF-FFFF00000000}"/>
  </bookViews>
  <sheets>
    <sheet name="PointMLP-elite" sheetId="1" r:id="rId1"/>
    <sheet name="PointNeXt-S" sheetId="2" r:id="rId2"/>
    <sheet name="Sheet1" sheetId="4" r:id="rId3"/>
    <sheet name="PointNet++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J36" i="2"/>
  <c r="K30" i="2"/>
  <c r="J30" i="2"/>
  <c r="K28" i="2"/>
  <c r="J28" i="2"/>
  <c r="K26" i="2"/>
  <c r="J26" i="2"/>
  <c r="K24" i="2"/>
  <c r="J24" i="2"/>
  <c r="K22" i="2"/>
  <c r="J22" i="2"/>
  <c r="K20" i="2"/>
  <c r="J20" i="2"/>
  <c r="K18" i="2"/>
  <c r="J18" i="2"/>
  <c r="K16" i="2"/>
  <c r="J16" i="2"/>
  <c r="K14" i="2"/>
  <c r="J14" i="2"/>
  <c r="K12" i="2"/>
  <c r="J12" i="2"/>
  <c r="K10" i="2"/>
  <c r="J10" i="2"/>
  <c r="K37" i="2"/>
  <c r="J37" i="2"/>
  <c r="K34" i="2"/>
  <c r="J34" i="2"/>
  <c r="K33" i="2"/>
  <c r="J33" i="2"/>
  <c r="K8" i="2"/>
  <c r="J8" i="2"/>
  <c r="K6" i="2"/>
  <c r="J6" i="2"/>
  <c r="K4" i="2"/>
  <c r="J4" i="2"/>
  <c r="K3" i="2"/>
  <c r="J3" i="2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7" i="1"/>
  <c r="M28" i="1"/>
  <c r="M29" i="1"/>
  <c r="M30" i="1"/>
  <c r="M31" i="1"/>
  <c r="M32" i="1"/>
  <c r="M33" i="1"/>
  <c r="M34" i="1"/>
  <c r="M36" i="1"/>
  <c r="M37" i="1"/>
  <c r="M22" i="1"/>
  <c r="M24" i="1"/>
  <c r="M25" i="1"/>
  <c r="M23" i="1"/>
  <c r="S39" i="1" l="1"/>
  <c r="N39" i="1"/>
  <c r="L39" i="1"/>
  <c r="K39" i="1"/>
  <c r="J39" i="1"/>
  <c r="P39" i="1" s="1"/>
  <c r="X32" i="1"/>
  <c r="X23" i="1"/>
  <c r="S37" i="1"/>
  <c r="X37" i="1" s="1"/>
  <c r="S36" i="1"/>
  <c r="X36" i="1" s="1"/>
  <c r="S29" i="1"/>
  <c r="X29" i="1" s="1"/>
  <c r="S28" i="1"/>
  <c r="X28" i="1" s="1"/>
  <c r="S27" i="1"/>
  <c r="X27" i="1" s="1"/>
  <c r="S19" i="1"/>
  <c r="X19" i="1" s="1"/>
  <c r="S18" i="1"/>
  <c r="X18" i="1" s="1"/>
  <c r="S11" i="1"/>
  <c r="X11" i="1" s="1"/>
  <c r="S10" i="1"/>
  <c r="X10" i="1" s="1"/>
  <c r="S43" i="1"/>
  <c r="S41" i="1"/>
  <c r="U31" i="1"/>
  <c r="T31" i="1"/>
  <c r="U30" i="1"/>
  <c r="T30" i="1"/>
  <c r="U21" i="1"/>
  <c r="T21" i="1"/>
  <c r="U20" i="1"/>
  <c r="T20" i="1"/>
  <c r="U13" i="1"/>
  <c r="T13" i="1"/>
  <c r="U12" i="1"/>
  <c r="T12" i="1"/>
  <c r="U5" i="1"/>
  <c r="T5" i="1"/>
  <c r="U4" i="1"/>
  <c r="T4" i="1"/>
  <c r="S3" i="1"/>
  <c r="V3" i="1" s="1"/>
  <c r="V32" i="1"/>
  <c r="W32" i="1" s="1"/>
  <c r="V23" i="1"/>
  <c r="W23" i="1" s="1"/>
  <c r="V16" i="1"/>
  <c r="W16" i="1" s="1"/>
  <c r="V14" i="1"/>
  <c r="W14" i="1" s="1"/>
  <c r="S33" i="1"/>
  <c r="V33" i="1" s="1"/>
  <c r="W33" i="1" s="1"/>
  <c r="S34" i="1"/>
  <c r="X34" i="1" s="1"/>
  <c r="S32" i="1"/>
  <c r="S23" i="1"/>
  <c r="S24" i="1"/>
  <c r="X24" i="1" s="1"/>
  <c r="S25" i="1"/>
  <c r="X25" i="1" s="1"/>
  <c r="S22" i="1"/>
  <c r="X22" i="1" s="1"/>
  <c r="S15" i="1"/>
  <c r="V15" i="1" s="1"/>
  <c r="W15" i="1" s="1"/>
  <c r="S16" i="1"/>
  <c r="X16" i="1" s="1"/>
  <c r="S14" i="1"/>
  <c r="X14" i="1" s="1"/>
  <c r="S7" i="1"/>
  <c r="X7" i="1" s="1"/>
  <c r="S8" i="1"/>
  <c r="V8" i="1" s="1"/>
  <c r="W8" i="1" s="1"/>
  <c r="S6" i="1"/>
  <c r="V6" i="1" s="1"/>
  <c r="W6" i="1" s="1"/>
  <c r="V7" i="1"/>
  <c r="W7" i="1" s="1"/>
  <c r="P5" i="1"/>
  <c r="P4" i="1"/>
  <c r="R4" i="1" s="1"/>
  <c r="P31" i="1"/>
  <c r="R31" i="1" s="1"/>
  <c r="P21" i="1"/>
  <c r="R21" i="1" s="1"/>
  <c r="P13" i="1"/>
  <c r="R13" i="1" s="1"/>
  <c r="P30" i="1"/>
  <c r="R30" i="1" s="1"/>
  <c r="P20" i="1"/>
  <c r="P12" i="1"/>
  <c r="R12" i="1" s="1"/>
  <c r="R5" i="1"/>
  <c r="R20" i="1"/>
  <c r="V25" i="1" l="1"/>
  <c r="W25" i="1" s="1"/>
  <c r="T44" i="1"/>
  <c r="U44" i="1"/>
  <c r="V24" i="1"/>
  <c r="W24" i="1" s="1"/>
  <c r="V18" i="1"/>
  <c r="W18" i="1" s="1"/>
  <c r="V37" i="1"/>
  <c r="W37" i="1" s="1"/>
  <c r="X6" i="1"/>
  <c r="V19" i="1"/>
  <c r="W19" i="1" s="1"/>
  <c r="V36" i="1"/>
  <c r="W36" i="1" s="1"/>
  <c r="X15" i="1"/>
  <c r="V11" i="1"/>
  <c r="W11" i="1" s="1"/>
  <c r="V27" i="1"/>
  <c r="W27" i="1" s="1"/>
  <c r="V34" i="1"/>
  <c r="W34" i="1" s="1"/>
  <c r="X8" i="1"/>
  <c r="V28" i="1"/>
  <c r="W28" i="1" s="1"/>
  <c r="W44" i="1" s="1"/>
  <c r="X33" i="1"/>
  <c r="V22" i="1"/>
  <c r="W22" i="1" s="1"/>
  <c r="V10" i="1"/>
  <c r="W10" i="1" s="1"/>
  <c r="V29" i="1"/>
  <c r="W29" i="1" s="1"/>
  <c r="S44" i="1"/>
  <c r="N43" i="1"/>
  <c r="L43" i="1"/>
  <c r="K43" i="1"/>
  <c r="J43" i="1"/>
  <c r="K42" i="1"/>
  <c r="J42" i="1"/>
  <c r="N41" i="1"/>
  <c r="L41" i="1"/>
  <c r="K41" i="1"/>
  <c r="J41" i="1"/>
  <c r="O41" i="1" s="1"/>
  <c r="K40" i="1"/>
  <c r="J40" i="1"/>
  <c r="N37" i="1"/>
  <c r="L37" i="1"/>
  <c r="K37" i="1"/>
  <c r="J37" i="1"/>
  <c r="N36" i="1"/>
  <c r="L36" i="1"/>
  <c r="K36" i="1"/>
  <c r="J36" i="1"/>
  <c r="N34" i="1"/>
  <c r="L34" i="1"/>
  <c r="K34" i="1"/>
  <c r="J34" i="1"/>
  <c r="O34" i="1" s="1"/>
  <c r="N33" i="1"/>
  <c r="L33" i="1"/>
  <c r="K33" i="1"/>
  <c r="J33" i="1"/>
  <c r="O33" i="1" s="1"/>
  <c r="N32" i="1"/>
  <c r="L32" i="1"/>
  <c r="K32" i="1"/>
  <c r="J32" i="1"/>
  <c r="O32" i="1" s="1"/>
  <c r="N31" i="1"/>
  <c r="L31" i="1"/>
  <c r="K31" i="1"/>
  <c r="J31" i="1"/>
  <c r="N30" i="1"/>
  <c r="L30" i="1"/>
  <c r="K30" i="1"/>
  <c r="J30" i="1"/>
  <c r="N29" i="1"/>
  <c r="L29" i="1"/>
  <c r="K29" i="1"/>
  <c r="J29" i="1"/>
  <c r="N28" i="1"/>
  <c r="L28" i="1"/>
  <c r="K28" i="1"/>
  <c r="J28" i="1"/>
  <c r="N27" i="1"/>
  <c r="L27" i="1"/>
  <c r="K27" i="1"/>
  <c r="J27" i="1"/>
  <c r="O25" i="1"/>
  <c r="N25" i="1"/>
  <c r="L25" i="1"/>
  <c r="K25" i="1"/>
  <c r="J25" i="1"/>
  <c r="N24" i="1"/>
  <c r="L24" i="1"/>
  <c r="K24" i="1"/>
  <c r="P24" i="1" s="1"/>
  <c r="R24" i="1" s="1"/>
  <c r="J24" i="1"/>
  <c r="N23" i="1"/>
  <c r="L23" i="1"/>
  <c r="K23" i="1"/>
  <c r="J23" i="1"/>
  <c r="O23" i="1" s="1"/>
  <c r="N22" i="1"/>
  <c r="L22" i="1"/>
  <c r="K22" i="1"/>
  <c r="J22" i="1"/>
  <c r="N21" i="1"/>
  <c r="L21" i="1"/>
  <c r="K21" i="1"/>
  <c r="J21" i="1"/>
  <c r="N20" i="1"/>
  <c r="L20" i="1"/>
  <c r="K20" i="1"/>
  <c r="J20" i="1"/>
  <c r="N19" i="1"/>
  <c r="L19" i="1"/>
  <c r="K19" i="1"/>
  <c r="J19" i="1"/>
  <c r="O19" i="1" s="1"/>
  <c r="N18" i="1"/>
  <c r="L18" i="1"/>
  <c r="K18" i="1"/>
  <c r="P18" i="1" s="1"/>
  <c r="R18" i="1" s="1"/>
  <c r="J18" i="1"/>
  <c r="N16" i="1"/>
  <c r="L16" i="1"/>
  <c r="K16" i="1"/>
  <c r="J16" i="1"/>
  <c r="N15" i="1"/>
  <c r="L15" i="1"/>
  <c r="K15" i="1"/>
  <c r="J15" i="1"/>
  <c r="O14" i="1"/>
  <c r="N14" i="1"/>
  <c r="L14" i="1"/>
  <c r="K14" i="1"/>
  <c r="J14" i="1"/>
  <c r="N13" i="1"/>
  <c r="L13" i="1"/>
  <c r="K13" i="1"/>
  <c r="J13" i="1"/>
  <c r="N12" i="1"/>
  <c r="L12" i="1"/>
  <c r="K12" i="1"/>
  <c r="J12" i="1"/>
  <c r="N11" i="1"/>
  <c r="L11" i="1"/>
  <c r="K11" i="1"/>
  <c r="J11" i="1"/>
  <c r="N10" i="1"/>
  <c r="L10" i="1"/>
  <c r="K10" i="1"/>
  <c r="J10" i="1"/>
  <c r="N8" i="1"/>
  <c r="L8" i="1"/>
  <c r="K8" i="1"/>
  <c r="J8" i="1"/>
  <c r="O8" i="1" s="1"/>
  <c r="N7" i="1"/>
  <c r="L7" i="1"/>
  <c r="K7" i="1"/>
  <c r="J7" i="1"/>
  <c r="O7" i="1" s="1"/>
  <c r="N6" i="1"/>
  <c r="L6" i="1"/>
  <c r="K6" i="1"/>
  <c r="J6" i="1"/>
  <c r="O6" i="1" s="1"/>
  <c r="N5" i="1"/>
  <c r="L5" i="1"/>
  <c r="K5" i="1"/>
  <c r="J5" i="1"/>
  <c r="N4" i="1"/>
  <c r="L4" i="1"/>
  <c r="K4" i="1"/>
  <c r="J4" i="1"/>
  <c r="N3" i="1"/>
  <c r="L3" i="1"/>
  <c r="K3" i="1"/>
  <c r="O3" i="1" s="1"/>
  <c r="J3" i="1"/>
  <c r="P34" i="1" l="1"/>
  <c r="R34" i="1" s="1"/>
  <c r="P10" i="1"/>
  <c r="R10" i="1" s="1"/>
  <c r="V44" i="1"/>
  <c r="P3" i="1"/>
  <c r="R3" i="1" s="1"/>
  <c r="P16" i="1"/>
  <c r="R16" i="1" s="1"/>
  <c r="O10" i="1"/>
  <c r="P7" i="1"/>
  <c r="R7" i="1" s="1"/>
  <c r="P22" i="1"/>
  <c r="R22" i="1" s="1"/>
  <c r="P25" i="1"/>
  <c r="R25" i="1" s="1"/>
  <c r="P43" i="1"/>
  <c r="R43" i="1" s="1"/>
  <c r="P27" i="1"/>
  <c r="R27" i="1" s="1"/>
  <c r="P11" i="1"/>
  <c r="R11" i="1" s="1"/>
  <c r="P14" i="1"/>
  <c r="R14" i="1" s="1"/>
  <c r="P29" i="1"/>
  <c r="R29" i="1" s="1"/>
  <c r="P32" i="1"/>
  <c r="R32" i="1" s="1"/>
  <c r="O28" i="1"/>
  <c r="N44" i="1"/>
  <c r="P6" i="1"/>
  <c r="R6" i="1" s="1"/>
  <c r="P23" i="1"/>
  <c r="R23" i="1" s="1"/>
  <c r="P28" i="1"/>
  <c r="R28" i="1" s="1"/>
  <c r="P37" i="1"/>
  <c r="R37" i="1" s="1"/>
  <c r="P15" i="1"/>
  <c r="R15" i="1" s="1"/>
  <c r="P19" i="1"/>
  <c r="R19" i="1" s="1"/>
  <c r="P36" i="1"/>
  <c r="R36" i="1" s="1"/>
  <c r="P8" i="1"/>
  <c r="R8" i="1" s="1"/>
  <c r="P33" i="1"/>
  <c r="R33" i="1" s="1"/>
  <c r="R39" i="1"/>
  <c r="P41" i="1"/>
  <c r="R41" i="1" s="1"/>
  <c r="O16" i="1"/>
  <c r="L44" i="1"/>
  <c r="O11" i="1"/>
  <c r="O15" i="1"/>
  <c r="O27" i="1"/>
  <c r="O39" i="1"/>
  <c r="O37" i="1"/>
  <c r="O24" i="1"/>
  <c r="O36" i="1"/>
  <c r="O43" i="1"/>
  <c r="O18" i="1"/>
  <c r="O22" i="1"/>
  <c r="O29" i="1"/>
  <c r="R44" i="1" l="1"/>
  <c r="O44" i="1"/>
  <c r="P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搬运input和output的总量+倒weight的总量</t>
        </r>
      </text>
    </comment>
    <comment ref="P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4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4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5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T1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1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20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20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30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30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D38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S44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W44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速度在高速场景不够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3" authorId="0" shapeId="0" xr:uid="{034E05C1-D90B-4389-9E10-1D7DFAB368C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搬运input和output的总量+倒weight的总量</t>
        </r>
      </text>
    </comment>
    <comment ref="P4" authorId="0" shapeId="0" xr:uid="{5089C2F9-3079-4609-876D-C29C988C4E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4" authorId="0" shapeId="0" xr:uid="{1C802849-EA5A-44FF-9A66-BEB832F7E7D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4" authorId="0" shapeId="0" xr:uid="{88CD8E86-7A83-4EC6-82C5-9EAB925D733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5" authorId="0" shapeId="0" xr:uid="{4C3575FB-0731-4BF9-B200-3ABB6E95CD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P10" authorId="0" shapeId="0" xr:uid="{56242B82-740C-4445-8296-6D759E57337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10" authorId="0" shapeId="0" xr:uid="{773C11AD-11F3-40A1-863D-353386F7EDE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10" authorId="0" shapeId="0" xr:uid="{B7B85824-ABA9-4284-83DD-59D5B18E3D6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11" authorId="0" shapeId="0" xr:uid="{4CC635F0-3682-44D2-B733-B629F19277C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P16" authorId="0" shapeId="0" xr:uid="{1D67BF3B-C9A6-4A5B-8BDE-29F339D09FF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16" authorId="0" shapeId="0" xr:uid="{C3741F5C-2B63-4A3C-9187-BE451C20C1F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16" authorId="0" shapeId="0" xr:uid="{3AE315F6-8917-446D-90F1-5C095B4C60B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17" authorId="0" shapeId="0" xr:uid="{C9C2440F-C98B-4635-86DB-8221DDBB62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P22" authorId="0" shapeId="0" xr:uid="{9556D1F2-1516-49D0-AC78-7B0536DCFBE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22" authorId="0" shapeId="0" xr:uid="{5C748B1E-39EF-440C-8AF9-38AED164D22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22" authorId="0" shapeId="0" xr:uid="{EE8DB413-8AE4-4D8D-9F33-452CE2E51D6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23" authorId="0" shapeId="0" xr:uid="{8A27E696-E55F-4D69-8284-5513CBA876B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D32" authorId="0" shapeId="0" xr:uid="{A5D33BE4-9628-4FA5-B47C-A37E82C92CE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D35" authorId="0" shapeId="0" xr:uid="{9FF72215-863B-4AFF-91AF-E5ED929156C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S38" authorId="0" shapeId="0" xr:uid="{3F66D45F-ADC9-45F8-8D40-26F8C1B7791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W38" authorId="0" shapeId="0" xr:uid="{C1C18E71-9A93-4282-BE33-DE21D3E036B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速度在高速场景不够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3" authorId="0" shapeId="0" xr:uid="{8C601976-0CFD-4839-BBF9-608E0DA229F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搬运input和output的总量+倒weight的总量</t>
        </r>
      </text>
    </comment>
    <comment ref="L4" authorId="0" shapeId="0" xr:uid="{D5FDDA2F-CF90-4D3B-9409-9A279AA7C6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P4" authorId="0" shapeId="0" xr:uid="{DAD80A7D-F181-4CBA-8911-BB13C9D7F16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Q4" authorId="0" shapeId="0" xr:uid="{71AFEABB-AC10-4D17-B5B7-03CF2FA21F3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L5" authorId="0" shapeId="0" xr:uid="{DEEBADEA-8C68-410D-B22F-3306D7CE227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L13" authorId="0" shapeId="0" xr:uid="{9F88508E-F5C7-4538-B434-6EEBA446A64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P13" authorId="0" shapeId="0" xr:uid="{C490F338-7A07-440C-8FBE-A6BBF5AB53F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Q13" authorId="0" shapeId="0" xr:uid="{6A397080-57AE-4C34-BB7B-2CE4E781B6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L14" authorId="0" shapeId="0" xr:uid="{BB9F18D5-9BE7-41C2-856C-8781AD79219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L21" authorId="0" shapeId="0" xr:uid="{8B6FF40F-BD8F-4120-9BDB-9A87ED9B7AD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P21" authorId="0" shapeId="0" xr:uid="{EF72AF07-1BAA-4E00-B421-26620786128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Q21" authorId="0" shapeId="0" xr:uid="{356E9990-693F-4A96-AA1F-2FFD7DFC715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L22" authorId="0" shapeId="0" xr:uid="{5C903915-4393-43C7-A0F8-CD84DB604F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L28" authorId="0" shapeId="0" xr:uid="{9CD74F22-2165-49F2-A61E-A4B6C3E6B3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P28" authorId="0" shapeId="0" xr:uid="{0CDEC5C6-8ADE-4DF2-A540-3353A98D2D9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Q28" authorId="0" shapeId="0" xr:uid="{FBD1B1B5-E246-443D-98CB-CF54F4117A3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L29" authorId="0" shapeId="0" xr:uid="{F0E413AD-69DE-490B-AC8F-AEA817C7C75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E40" authorId="0" shapeId="0" xr:uid="{40700F65-BB01-43BB-9409-BE623A4E9953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对N pooling，来源于PointNet++分类分支的maxpooling</t>
        </r>
      </text>
    </comment>
    <comment ref="E43" authorId="0" shapeId="0" xr:uid="{F704435C-BD48-4079-9EC9-F3343F67690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O46" authorId="0" shapeId="0" xr:uid="{35766FF1-7AA1-4B91-A45D-5320262703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S46" authorId="0" shapeId="0" xr:uid="{803A59DA-0857-4146-BA04-0B2CF238A9C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速度在高速场景不够</t>
        </r>
      </text>
    </comment>
  </commentList>
</comments>
</file>

<file path=xl/sharedStrings.xml><?xml version="1.0" encoding="utf-8"?>
<sst xmlns="http://schemas.openxmlformats.org/spreadsheetml/2006/main" count="331" uniqueCount="123">
  <si>
    <t>Layer</t>
  </si>
  <si>
    <t>input</t>
  </si>
  <si>
    <t>output</t>
  </si>
  <si>
    <t>Filter</t>
  </si>
  <si>
    <t>Ni</t>
  </si>
  <si>
    <t>K</t>
  </si>
  <si>
    <t>Ci</t>
  </si>
  <si>
    <t>No</t>
  </si>
  <si>
    <t>Co</t>
  </si>
  <si>
    <t>Nf</t>
  </si>
  <si>
    <t>Embedding</t>
  </si>
  <si>
    <t>FPS</t>
    <phoneticPr fontId="1" type="noConversion"/>
  </si>
  <si>
    <t>KNN</t>
    <phoneticPr fontId="1" type="noConversion"/>
  </si>
  <si>
    <t>GA</t>
    <phoneticPr fontId="1" type="noConversion"/>
  </si>
  <si>
    <t>ConvBNReLU1D</t>
    <phoneticPr fontId="1" type="noConversion"/>
  </si>
  <si>
    <t>ConvBNReLURes1D</t>
    <phoneticPr fontId="1" type="noConversion"/>
  </si>
  <si>
    <t>Aggregation</t>
    <phoneticPr fontId="1" type="noConversion"/>
  </si>
  <si>
    <t>Maxpooling</t>
    <phoneticPr fontId="1" type="noConversion"/>
  </si>
  <si>
    <t>PresMLP</t>
    <phoneticPr fontId="1" type="noConversion"/>
  </si>
  <si>
    <t>PosMLP</t>
    <phoneticPr fontId="1" type="noConversion"/>
  </si>
  <si>
    <t>Stage2</t>
    <phoneticPr fontId="1" type="noConversion"/>
  </si>
  <si>
    <t>Stage1</t>
    <phoneticPr fontId="1" type="noConversion"/>
  </si>
  <si>
    <t>ConvBNReLU1D (c*2)</t>
    <phoneticPr fontId="1" type="noConversion"/>
  </si>
  <si>
    <t>ConvBNReLURes1D (bottle-neck)</t>
    <phoneticPr fontId="1" type="noConversion"/>
  </si>
  <si>
    <t>stage3</t>
    <phoneticPr fontId="1" type="noConversion"/>
  </si>
  <si>
    <t>stage4</t>
    <phoneticPr fontId="1" type="noConversion"/>
  </si>
  <si>
    <t>FC</t>
    <phoneticPr fontId="1" type="noConversion"/>
  </si>
  <si>
    <t>FC BN RELU 512</t>
    <phoneticPr fontId="1" type="noConversion"/>
  </si>
  <si>
    <t>dropout 0.5</t>
    <phoneticPr fontId="1" type="noConversion"/>
  </si>
  <si>
    <t>FC BN RELU 256</t>
    <phoneticPr fontId="1" type="noConversion"/>
  </si>
  <si>
    <t>class 40</t>
    <phoneticPr fontId="1" type="noConversion"/>
  </si>
  <si>
    <r>
      <t>output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</si>
  <si>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weight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</si>
  <si>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（假设不倒</t>
    </r>
    <r>
      <rPr>
        <sz val="11"/>
        <color theme="1"/>
        <rFont val="Times New Roman"/>
        <family val="1"/>
      </rPr>
      <t>input</t>
    </r>
    <r>
      <rPr>
        <sz val="11"/>
        <color theme="1"/>
        <rFont val="宋体"/>
        <family val="3"/>
        <charset val="134"/>
      </rPr>
      <t>，只倒</t>
    </r>
    <r>
      <rPr>
        <sz val="11"/>
        <color theme="1"/>
        <rFont val="Times New Roman"/>
        <family val="1"/>
      </rPr>
      <t>Filter,Weight</t>
    </r>
    <r>
      <rPr>
        <sz val="11"/>
        <color theme="1"/>
        <rFont val="宋体"/>
        <family val="3"/>
        <charset val="134"/>
      </rPr>
      <t>存储空间为</t>
    </r>
    <r>
      <rPr>
        <sz val="11"/>
        <color theme="1"/>
        <rFont val="Times New Roman"/>
        <family val="1"/>
      </rPr>
      <t>5KB=5120</t>
    </r>
    <r>
      <rPr>
        <sz val="11"/>
        <color theme="1"/>
        <rFont val="宋体"/>
        <family val="3"/>
        <charset val="134"/>
      </rPr>
      <t>，片上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Times New Roman"/>
        <family val="1"/>
      </rPr>
      <t>8x8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act</t>
    </r>
    <r>
      <rPr>
        <sz val="11"/>
        <color theme="1"/>
        <rFont val="宋体"/>
        <family val="3"/>
        <charset val="134"/>
      </rPr>
      <t>存储也为</t>
    </r>
    <r>
      <rPr>
        <sz val="11"/>
        <color theme="1"/>
        <rFont val="Times New Roman"/>
        <family val="1"/>
      </rPr>
      <t>5KB)</t>
    </r>
    <phoneticPr fontId="1" type="noConversion"/>
  </si>
  <si>
    <t>数据片外搬运效率(个/cycle)</t>
    <phoneticPr fontId="1" type="noConversion"/>
  </si>
  <si>
    <t>数据片外搬运周期数</t>
    <phoneticPr fontId="1" type="noConversion"/>
  </si>
  <si>
    <t>数据片外搬运量/K</t>
    <phoneticPr fontId="1" type="noConversion"/>
  </si>
  <si>
    <r>
      <rPr>
        <sz val="11"/>
        <color theme="1"/>
        <rFont val="宋体"/>
        <family val="3"/>
        <charset val="134"/>
      </rPr>
      <t>带宽</t>
    </r>
    <r>
      <rPr>
        <sz val="11"/>
        <color theme="1"/>
        <rFont val="Times New Roman"/>
        <family val="1"/>
      </rPr>
      <t>42bit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个特征</t>
    </r>
    <r>
      <rPr>
        <sz val="11"/>
        <color theme="1"/>
        <rFont val="Times New Roman"/>
        <family val="1"/>
      </rPr>
      <t>8bit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个坐标</t>
    </r>
    <r>
      <rPr>
        <sz val="11"/>
        <color theme="1"/>
        <rFont val="Times New Roman"/>
        <family val="1"/>
      </rPr>
      <t>16bit*2.5</t>
    </r>
    <phoneticPr fontId="1" type="noConversion"/>
  </si>
  <si>
    <t>乘法</t>
    <phoneticPr fontId="1" type="noConversion"/>
  </si>
  <si>
    <t>计算周期数/K</t>
    <phoneticPr fontId="1" type="noConversion"/>
  </si>
  <si>
    <t>计算量/K</t>
    <phoneticPr fontId="1" type="noConversion"/>
  </si>
  <si>
    <t>距离计算</t>
    <phoneticPr fontId="1" type="noConversion"/>
  </si>
  <si>
    <t>距离比较</t>
    <phoneticPr fontId="1" type="noConversion"/>
  </si>
  <si>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Times New Roman"/>
        <family val="1"/>
      </rPr>
      <t>s/100MHz</t>
    </r>
    <phoneticPr fontId="1" type="noConversion"/>
  </si>
  <si>
    <t>总计</t>
    <phoneticPr fontId="1" type="noConversion"/>
  </si>
  <si>
    <t>8x8=64MAC</t>
    <phoneticPr fontId="1" type="noConversion"/>
  </si>
  <si>
    <t>1024MAC</t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</si>
  <si>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 K/K</t>
    </r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</si>
  <si>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without K/K</t>
    </r>
    <phoneticPr fontId="1" type="noConversion"/>
  </si>
  <si>
    <t>MLP</t>
    <phoneticPr fontId="1" type="noConversion"/>
  </si>
  <si>
    <t>Conv1d</t>
    <phoneticPr fontId="1" type="noConversion"/>
  </si>
  <si>
    <t>SetAbstraction</t>
    <phoneticPr fontId="1" type="noConversion"/>
  </si>
  <si>
    <t>InvResMLP</t>
    <phoneticPr fontId="1" type="noConversion"/>
  </si>
  <si>
    <t>ReLU</t>
    <phoneticPr fontId="1" type="noConversion"/>
  </si>
  <si>
    <t>skipconv (Conv1d)</t>
    <phoneticPr fontId="1" type="noConversion"/>
  </si>
  <si>
    <t>Conv2d</t>
    <phoneticPr fontId="1" type="noConversion"/>
  </si>
  <si>
    <t>BatchNorm2d</t>
    <phoneticPr fontId="1" type="noConversion"/>
  </si>
  <si>
    <t>BatchNorm2d+ReLU</t>
    <phoneticPr fontId="1" type="noConversion"/>
  </si>
  <si>
    <t>Conv2d</t>
    <phoneticPr fontId="1" type="noConversion"/>
  </si>
  <si>
    <t>Stage3</t>
    <phoneticPr fontId="1" type="noConversion"/>
  </si>
  <si>
    <t>Stage4</t>
    <phoneticPr fontId="1" type="noConversion"/>
  </si>
  <si>
    <t>Stage5</t>
    <phoneticPr fontId="1" type="noConversion"/>
  </si>
  <si>
    <t>BatchNorm2d+ReLU</t>
    <phoneticPr fontId="1" type="noConversion"/>
  </si>
  <si>
    <t>No name</t>
    <phoneticPr fontId="1" type="noConversion"/>
  </si>
  <si>
    <t>Global Pooling</t>
    <phoneticPr fontId="1" type="noConversion"/>
  </si>
  <si>
    <t>Liner</t>
    <phoneticPr fontId="1" type="noConversion"/>
  </si>
  <si>
    <t>Linear</t>
    <phoneticPr fontId="1" type="noConversion"/>
  </si>
  <si>
    <t>ReLU</t>
  </si>
  <si>
    <t>model_encoder_encoder_0_0_convs_0_0</t>
  </si>
  <si>
    <t>[64, 3, 1024]</t>
  </si>
  <si>
    <t>[64, 32, 1024]</t>
  </si>
  <si>
    <t>[32, 3, 1]</t>
  </si>
  <si>
    <t>model_encoder_encoder_1_0_skipconv_0</t>
  </si>
  <si>
    <t>[64, 32, 512]</t>
  </si>
  <si>
    <t>[64, 64, 512]</t>
  </si>
  <si>
    <t>[64, 32, 1]</t>
    <phoneticPr fontId="1" type="noConversion"/>
  </si>
  <si>
    <t>model_encoder_encoder_1_0_act_fake_q</t>
  </si>
  <si>
    <t>model_encoder_encoder_1_0_convs_0_0</t>
  </si>
  <si>
    <t>model_encoder_encoder_1_0_convs_0_1</t>
    <phoneticPr fontId="1" type="noConversion"/>
  </si>
  <si>
    <t>[64, 35, 512, 32]</t>
  </si>
  <si>
    <t>[64, 32, 512, 32]</t>
  </si>
  <si>
    <t>[32, 35, 1, 1]</t>
  </si>
  <si>
    <t>[32]</t>
    <phoneticPr fontId="1" type="noConversion"/>
  </si>
  <si>
    <t>[64, 64, 512, 32]</t>
  </si>
  <si>
    <t>model_encoder_encoder_1_0_convs_1_0</t>
  </si>
  <si>
    <t>[64, 32, 1, 1]</t>
  </si>
  <si>
    <t>model_encoder_encoder_1_0_convs_1_1</t>
  </si>
  <si>
    <t>[64]</t>
  </si>
  <si>
    <t>model_encoder_encoder_2_0_act_fake_q</t>
  </si>
  <si>
    <t>model_encoder_encoder_2_0_convs_0_0</t>
  </si>
  <si>
    <t>[64, 128, 256]</t>
  </si>
  <si>
    <t>[64, 67, 256, 32]</t>
  </si>
  <si>
    <t>[64, 64, 256, 32]</t>
  </si>
  <si>
    <t>[64, 67, 1, 1]</t>
  </si>
  <si>
    <t>model_encoder_encoder_2_0_convs_0_1</t>
  </si>
  <si>
    <t>model_encoder_encoder_1_0_convs_0_2_fake_q</t>
  </si>
  <si>
    <t>model_encoder_encoder_2_0_convs_0_2_fake_q</t>
  </si>
  <si>
    <t>model_encoder_encoder_2_0_convs_1_0</t>
  </si>
  <si>
    <t>[64, 128, 256, 32]</t>
  </si>
  <si>
    <t>[128]</t>
  </si>
  <si>
    <t>[128, 64, 1, 1]</t>
  </si>
  <si>
    <t>model_encoder_encoder_2_0_convs_1_1</t>
  </si>
  <si>
    <t>model_encoder_encoder_2_0_skipconv_0</t>
  </si>
  <si>
    <t>[64, 64, 256]</t>
  </si>
  <si>
    <t>[128, 64, 1]</t>
  </si>
  <si>
    <t>QueryAndGroup</t>
  </si>
  <si>
    <t>grouper</t>
    <phoneticPr fontId="1" type="noConversion"/>
  </si>
  <si>
    <t>model_encoder_encoder_1_0_grouper</t>
    <phoneticPr fontId="1" type="noConversion"/>
  </si>
  <si>
    <t>xyz: [64, 1024, 3] 
feature: [64, 32, 1024]</t>
    <phoneticPr fontId="1" type="noConversion"/>
  </si>
  <si>
    <t>model_encoder_encoder_2_0_grouper</t>
    <phoneticPr fontId="1" type="noConversion"/>
  </si>
  <si>
    <t>g_xyz: [64, 3, 512, 32] 
g_feature: [64, 32, 512, 32]</t>
    <phoneticPr fontId="1" type="noConversion"/>
  </si>
  <si>
    <t>g_xyz: [64, 3, 256, 32] 
g_feature: [64, 64, 256, 32]</t>
    <phoneticPr fontId="1" type="noConversion"/>
  </si>
  <si>
    <t>xyz: [64, 512, 3] 
feature: [64, 64, 512]</t>
    <phoneticPr fontId="1" type="noConversion"/>
  </si>
  <si>
    <t>[512,512]</t>
  </si>
  <si>
    <t>[256,512]</t>
    <phoneticPr fontId="1" type="noConversion"/>
  </si>
  <si>
    <t>[40,256]</t>
    <phoneticPr fontId="1" type="noConversion"/>
  </si>
  <si>
    <t>[512,512,1,1]</t>
    <phoneticPr fontId="1" type="noConversion"/>
  </si>
  <si>
    <t>[512,256,1,1]</t>
    <phoneticPr fontId="1" type="noConversion"/>
  </si>
  <si>
    <t>[256,259,1,1]</t>
    <phoneticPr fontId="1" type="noConversion"/>
  </si>
  <si>
    <t>[512,256,1]</t>
    <phoneticPr fontId="1" type="noConversion"/>
  </si>
  <si>
    <t>[256,128,1,1]</t>
    <phoneticPr fontId="1" type="noConversion"/>
  </si>
  <si>
    <t>[128,131,1,1]</t>
    <phoneticPr fontId="1" type="noConversion"/>
  </si>
  <si>
    <t>[256,128,1]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</si>
</sst>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);[Red]\(0\)"/>
    <numFmt numFmtId="178" formatCode="0.0_);[Red]\(0.0\)"/>
    <numFmt numFmtId="179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177" fontId="2" fillId="3" borderId="1" xfId="0" applyNumberFormat="1" applyFont="1" applyFill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right" vertical="center"/>
    </xf>
    <xf numFmtId="177" fontId="2" fillId="2" borderId="1" xfId="0" applyNumberFormat="1" applyFont="1" applyFill="1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77" fontId="2" fillId="4" borderId="1" xfId="0" applyNumberFormat="1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right" vertical="center"/>
    </xf>
    <xf numFmtId="178" fontId="2" fillId="0" borderId="1" xfId="0" applyNumberFormat="1" applyFont="1" applyBorder="1" applyAlignment="1">
      <alignment horizontal="right" vertical="center"/>
    </xf>
    <xf numFmtId="178" fontId="2" fillId="3" borderId="1" xfId="0" applyNumberFormat="1" applyFont="1" applyFill="1" applyBorder="1" applyAlignment="1">
      <alignment horizontal="right" vertical="center"/>
    </xf>
    <xf numFmtId="178" fontId="2" fillId="2" borderId="1" xfId="0" applyNumberFormat="1" applyFont="1" applyFill="1" applyBorder="1" applyAlignment="1">
      <alignment horizontal="right" vertical="center"/>
    </xf>
    <xf numFmtId="178" fontId="2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9" fontId="4" fillId="0" borderId="1" xfId="0" applyNumberFormat="1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179" fontId="2" fillId="3" borderId="1" xfId="0" applyNumberFormat="1" applyFont="1" applyFill="1" applyBorder="1" applyAlignment="1">
      <alignment horizontal="right" vertical="center"/>
    </xf>
    <xf numFmtId="176" fontId="5" fillId="3" borderId="1" xfId="0" applyNumberFormat="1" applyFont="1" applyFill="1" applyBorder="1" applyAlignment="1">
      <alignment horizontal="right" vertical="center"/>
    </xf>
    <xf numFmtId="179" fontId="2" fillId="2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77" fontId="2" fillId="0" borderId="4" xfId="0" applyNumberFormat="1" applyFont="1" applyBorder="1" applyAlignment="1">
      <alignment horizontal="right" vertical="center"/>
    </xf>
    <xf numFmtId="178" fontId="2" fillId="0" borderId="4" xfId="0" applyNumberFormat="1" applyFont="1" applyBorder="1" applyAlignment="1">
      <alignment horizontal="right" vertical="center"/>
    </xf>
    <xf numFmtId="179" fontId="2" fillId="0" borderId="4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177" fontId="2" fillId="5" borderId="1" xfId="0" applyNumberFormat="1" applyFont="1" applyFill="1" applyBorder="1" applyAlignment="1">
      <alignment horizontal="right" vertical="center"/>
    </xf>
    <xf numFmtId="178" fontId="2" fillId="5" borderId="1" xfId="0" applyNumberFormat="1" applyFont="1" applyFill="1" applyBorder="1" applyAlignment="1">
      <alignment horizontal="right" vertical="center"/>
    </xf>
    <xf numFmtId="179" fontId="2" fillId="5" borderId="1" xfId="0" applyNumberFormat="1" applyFont="1" applyFill="1" applyBorder="1" applyAlignment="1">
      <alignment horizontal="right" vertical="center"/>
    </xf>
    <xf numFmtId="176" fontId="2" fillId="5" borderId="1" xfId="0" applyNumberFormat="1" applyFont="1" applyFill="1" applyBorder="1" applyAlignment="1">
      <alignment horizontal="right" vertical="center"/>
    </xf>
    <xf numFmtId="179" fontId="2" fillId="4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right" vertical="center"/>
    </xf>
    <xf numFmtId="177" fontId="2" fillId="5" borderId="4" xfId="0" applyNumberFormat="1" applyFont="1" applyFill="1" applyBorder="1" applyAlignment="1">
      <alignment horizontal="right" vertical="center"/>
    </xf>
    <xf numFmtId="178" fontId="2" fillId="5" borderId="4" xfId="0" applyNumberFormat="1" applyFont="1" applyFill="1" applyBorder="1" applyAlignment="1">
      <alignment horizontal="right" vertical="center"/>
    </xf>
    <xf numFmtId="179" fontId="2" fillId="5" borderId="4" xfId="0" applyNumberFormat="1" applyFont="1" applyFill="1" applyBorder="1" applyAlignment="1">
      <alignment horizontal="right" vertical="center"/>
    </xf>
    <xf numFmtId="176" fontId="2" fillId="5" borderId="4" xfId="0" applyNumberFormat="1" applyFont="1" applyFill="1" applyBorder="1" applyAlignment="1">
      <alignment horizontal="right" vertical="center"/>
    </xf>
    <xf numFmtId="179" fontId="4" fillId="0" borderId="8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177" fontId="2" fillId="6" borderId="1" xfId="0" applyNumberFormat="1" applyFont="1" applyFill="1" applyBorder="1" applyAlignment="1">
      <alignment horizontal="right" vertical="center"/>
    </xf>
    <xf numFmtId="178" fontId="2" fillId="6" borderId="1" xfId="0" applyNumberFormat="1" applyFont="1" applyFill="1" applyBorder="1" applyAlignment="1">
      <alignment horizontal="right" vertical="center"/>
    </xf>
    <xf numFmtId="179" fontId="2" fillId="6" borderId="1" xfId="0" applyNumberFormat="1" applyFont="1" applyFill="1" applyBorder="1" applyAlignment="1">
      <alignment horizontal="right" vertical="center"/>
    </xf>
    <xf numFmtId="176" fontId="2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177" fontId="2" fillId="7" borderId="1" xfId="0" applyNumberFormat="1" applyFont="1" applyFill="1" applyBorder="1" applyAlignment="1">
      <alignment horizontal="right" vertical="center"/>
    </xf>
    <xf numFmtId="178" fontId="2" fillId="7" borderId="1" xfId="0" applyNumberFormat="1" applyFont="1" applyFill="1" applyBorder="1" applyAlignment="1">
      <alignment horizontal="right" vertical="center"/>
    </xf>
    <xf numFmtId="179" fontId="2" fillId="7" borderId="1" xfId="0" applyNumberFormat="1" applyFont="1" applyFill="1" applyBorder="1" applyAlignment="1">
      <alignment horizontal="right" vertical="center"/>
    </xf>
    <xf numFmtId="176" fontId="5" fillId="7" borderId="1" xfId="0" applyNumberFormat="1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zoomScaleNormal="100" workbookViewId="0">
      <pane xSplit="3" ySplit="1" topLeftCell="F13" activePane="bottomRight" state="frozen"/>
      <selection pane="topRight" activeCell="D1" sqref="D1"/>
      <selection pane="bottomLeft" activeCell="A2" sqref="A2"/>
      <selection pane="bottomRight" activeCell="G35" sqref="A1:Y44"/>
    </sheetView>
  </sheetViews>
  <sheetFormatPr defaultColWidth="8.875" defaultRowHeight="15" x14ac:dyDescent="0.2"/>
  <cols>
    <col min="1" max="1" width="8.875" style="1"/>
    <col min="2" max="2" width="12.625" style="1" customWidth="1"/>
    <col min="3" max="3" width="29.5" style="1" customWidth="1"/>
    <col min="4" max="11" width="8.875" style="1"/>
    <col min="12" max="12" width="18.375" style="5" customWidth="1"/>
    <col min="13" max="13" width="12.625" style="5" customWidth="1"/>
    <col min="14" max="14" width="20.5" style="5" customWidth="1"/>
    <col min="15" max="15" width="18.125" style="13" customWidth="1"/>
    <col min="16" max="16" width="32.5" style="19" customWidth="1"/>
    <col min="17" max="17" width="17.625" style="1" customWidth="1"/>
    <col min="18" max="18" width="16.125" style="4" customWidth="1"/>
    <col min="19" max="19" width="15.5" style="1" customWidth="1"/>
    <col min="20" max="20" width="9.5" style="1" customWidth="1"/>
    <col min="21" max="21" width="8.875" style="1"/>
    <col min="22" max="22" width="14.5" style="1" customWidth="1"/>
    <col min="23" max="23" width="8.875" style="1"/>
    <col min="24" max="24" width="10" style="1" customWidth="1"/>
    <col min="25" max="16384" width="8.875" style="1"/>
  </cols>
  <sheetData>
    <row r="1" spans="1:25" x14ac:dyDescent="0.2">
      <c r="A1" s="1" t="s">
        <v>0</v>
      </c>
      <c r="D1" s="78" t="s">
        <v>1</v>
      </c>
      <c r="E1" s="80"/>
      <c r="F1" s="79"/>
      <c r="G1" s="78" t="s">
        <v>2</v>
      </c>
      <c r="H1" s="80"/>
      <c r="I1" s="79"/>
      <c r="J1" s="78" t="s">
        <v>3</v>
      </c>
      <c r="K1" s="79"/>
      <c r="L1" s="5" t="s">
        <v>47</v>
      </c>
      <c r="M1" s="5" t="s">
        <v>48</v>
      </c>
      <c r="N1" s="5" t="s">
        <v>31</v>
      </c>
      <c r="O1" s="13" t="s">
        <v>32</v>
      </c>
      <c r="P1" s="18" t="s">
        <v>36</v>
      </c>
      <c r="Q1" s="17" t="s">
        <v>34</v>
      </c>
      <c r="R1" s="20" t="s">
        <v>35</v>
      </c>
      <c r="S1" s="81" t="s">
        <v>40</v>
      </c>
      <c r="T1" s="82"/>
      <c r="U1" s="83"/>
      <c r="V1" s="78" t="s">
        <v>45</v>
      </c>
      <c r="W1" s="79"/>
      <c r="X1" s="78" t="s">
        <v>46</v>
      </c>
      <c r="Y1" s="79"/>
    </row>
    <row r="2" spans="1:25" s="33" customFormat="1" ht="15.75" thickBot="1" x14ac:dyDescent="0.25">
      <c r="D2" s="33" t="s">
        <v>4</v>
      </c>
      <c r="E2" s="33" t="s">
        <v>5</v>
      </c>
      <c r="F2" s="33" t="s">
        <v>6</v>
      </c>
      <c r="G2" s="33" t="s">
        <v>7</v>
      </c>
      <c r="H2" s="33" t="s">
        <v>5</v>
      </c>
      <c r="I2" s="33" t="s">
        <v>8</v>
      </c>
      <c r="J2" s="33" t="s">
        <v>9</v>
      </c>
      <c r="K2" s="33" t="s">
        <v>6</v>
      </c>
      <c r="L2" s="34"/>
      <c r="M2" s="34"/>
      <c r="N2" s="34"/>
      <c r="O2" s="35"/>
      <c r="P2" s="52" t="s">
        <v>33</v>
      </c>
      <c r="Q2" s="33" t="s">
        <v>37</v>
      </c>
      <c r="R2" s="36"/>
      <c r="S2" s="31" t="s">
        <v>38</v>
      </c>
      <c r="T2" s="31" t="s">
        <v>41</v>
      </c>
      <c r="U2" s="31" t="s">
        <v>42</v>
      </c>
      <c r="V2" s="31" t="s">
        <v>39</v>
      </c>
      <c r="W2" s="33" t="s">
        <v>43</v>
      </c>
      <c r="X2" s="31" t="s">
        <v>39</v>
      </c>
      <c r="Y2" s="33" t="s">
        <v>43</v>
      </c>
    </row>
    <row r="3" spans="1:25" s="47" customFormat="1" x14ac:dyDescent="0.2">
      <c r="A3" s="47" t="s">
        <v>10</v>
      </c>
      <c r="C3" s="47" t="s">
        <v>14</v>
      </c>
      <c r="D3" s="47">
        <v>1024</v>
      </c>
      <c r="E3" s="47">
        <v>1</v>
      </c>
      <c r="F3" s="47">
        <v>3</v>
      </c>
      <c r="G3" s="47">
        <v>1024</v>
      </c>
      <c r="H3" s="47">
        <v>1</v>
      </c>
      <c r="I3" s="47">
        <v>32</v>
      </c>
      <c r="J3" s="47">
        <f>I3</f>
        <v>32</v>
      </c>
      <c r="K3" s="47">
        <f>F3</f>
        <v>3</v>
      </c>
      <c r="L3" s="48">
        <f>D3*E3*F3/1024</f>
        <v>3</v>
      </c>
      <c r="M3" s="8"/>
      <c r="N3" s="48">
        <f>G3*H3*I3/1024</f>
        <v>32</v>
      </c>
      <c r="O3" s="49">
        <f>J3*K3/1024</f>
        <v>9.375E-2</v>
      </c>
      <c r="P3" s="50">
        <f>(D3*E3*F3+G3*H3*I3+J3*K3*(IF(J3*K3&gt;5120, 1, 0))*D3*E3*F3/5120)/1024</f>
        <v>35</v>
      </c>
      <c r="Q3" s="47">
        <v>5</v>
      </c>
      <c r="R3" s="51">
        <f>P3/Q3</f>
        <v>7</v>
      </c>
      <c r="S3" s="47">
        <f>G3*H3*I3*F3/1024</f>
        <v>96</v>
      </c>
      <c r="V3" s="47">
        <f>S3/64</f>
        <v>1.5</v>
      </c>
    </row>
    <row r="4" spans="1:25" s="2" customFormat="1" x14ac:dyDescent="0.2">
      <c r="A4" s="71" t="s">
        <v>21</v>
      </c>
      <c r="B4" s="70" t="s">
        <v>13</v>
      </c>
      <c r="C4" s="2" t="s">
        <v>11</v>
      </c>
      <c r="D4" s="2">
        <v>1024</v>
      </c>
      <c r="E4" s="2">
        <v>1</v>
      </c>
      <c r="F4" s="2">
        <v>3</v>
      </c>
      <c r="G4" s="2">
        <v>512</v>
      </c>
      <c r="H4" s="2">
        <v>1</v>
      </c>
      <c r="I4" s="2">
        <v>3</v>
      </c>
      <c r="J4" s="2">
        <f t="shared" ref="J4:J43" si="0">I4</f>
        <v>3</v>
      </c>
      <c r="K4" s="2">
        <f t="shared" ref="K4:K43" si="1">F4</f>
        <v>3</v>
      </c>
      <c r="L4" s="6">
        <f t="shared" ref="L4:L43" si="2">D4*E4*F4/1024</f>
        <v>3</v>
      </c>
      <c r="M4" s="8">
        <f t="shared" ref="M4:M21" si="3">D4*F4/1024</f>
        <v>3</v>
      </c>
      <c r="N4" s="6">
        <f t="shared" ref="N4:N43" si="4">G4*H4*I4/1024</f>
        <v>1.5</v>
      </c>
      <c r="O4" s="14"/>
      <c r="P4" s="21">
        <f>2*D4*D4/1024+G4/2</f>
        <v>2304</v>
      </c>
      <c r="Q4" s="2">
        <v>2</v>
      </c>
      <c r="R4" s="22">
        <f t="shared" ref="R4:R43" si="5">P4/Q4</f>
        <v>1152</v>
      </c>
      <c r="T4" s="2">
        <f>D4^2/2/1024</f>
        <v>512</v>
      </c>
      <c r="U4" s="24">
        <f>D4^2*3/4/1024</f>
        <v>768</v>
      </c>
    </row>
    <row r="5" spans="1:25" s="2" customFormat="1" x14ac:dyDescent="0.2">
      <c r="A5" s="71"/>
      <c r="B5" s="70"/>
      <c r="C5" s="2" t="s">
        <v>12</v>
      </c>
      <c r="D5" s="2">
        <v>512</v>
      </c>
      <c r="E5" s="2">
        <v>1</v>
      </c>
      <c r="F5" s="2">
        <v>32</v>
      </c>
      <c r="G5" s="2">
        <v>512</v>
      </c>
      <c r="H5" s="2">
        <v>24</v>
      </c>
      <c r="I5" s="2">
        <v>32</v>
      </c>
      <c r="J5" s="2">
        <f t="shared" si="0"/>
        <v>32</v>
      </c>
      <c r="K5" s="2">
        <f t="shared" si="1"/>
        <v>32</v>
      </c>
      <c r="L5" s="6">
        <f t="shared" si="2"/>
        <v>16</v>
      </c>
      <c r="M5" s="8">
        <f t="shared" si="3"/>
        <v>16</v>
      </c>
      <c r="N5" s="6">
        <f t="shared" si="4"/>
        <v>384</v>
      </c>
      <c r="O5" s="14"/>
      <c r="P5" s="21">
        <f>(D5*G5+G5*H5*F5+G5*H5*I5)/1024</f>
        <v>1024</v>
      </c>
      <c r="Q5" s="2">
        <v>2</v>
      </c>
      <c r="R5" s="22">
        <f t="shared" si="5"/>
        <v>512</v>
      </c>
      <c r="T5" s="2">
        <f>G5*D5/1024</f>
        <v>256</v>
      </c>
      <c r="U5" s="24">
        <f>G5*D5*H5/1024</f>
        <v>6144</v>
      </c>
    </row>
    <row r="6" spans="1:25" s="3" customFormat="1" x14ac:dyDescent="0.2">
      <c r="A6" s="72"/>
      <c r="B6" s="72" t="s">
        <v>18</v>
      </c>
      <c r="C6" s="3" t="s">
        <v>22</v>
      </c>
      <c r="D6" s="3">
        <v>512</v>
      </c>
      <c r="E6" s="3">
        <v>24</v>
      </c>
      <c r="F6" s="3">
        <v>32</v>
      </c>
      <c r="G6" s="3">
        <v>512</v>
      </c>
      <c r="H6" s="8">
        <v>24</v>
      </c>
      <c r="I6" s="8">
        <v>64</v>
      </c>
      <c r="J6" s="9">
        <f t="shared" si="0"/>
        <v>64</v>
      </c>
      <c r="K6" s="3">
        <f t="shared" si="1"/>
        <v>32</v>
      </c>
      <c r="L6" s="8">
        <f t="shared" si="2"/>
        <v>384</v>
      </c>
      <c r="M6" s="8">
        <f t="shared" si="3"/>
        <v>16</v>
      </c>
      <c r="N6" s="8">
        <f t="shared" si="4"/>
        <v>768</v>
      </c>
      <c r="O6" s="15">
        <f t="shared" ref="O6:O43" si="6">J6*K6/1024</f>
        <v>2</v>
      </c>
      <c r="P6" s="23">
        <f t="shared" ref="P6:P43" si="7">(D6*E6*F6+G6*H6*I6+J6*K6*(IF(J6*K6&gt;5120, 1, 0))*D6*E6*F6/5120)/1024</f>
        <v>1152</v>
      </c>
      <c r="Q6" s="3">
        <v>5</v>
      </c>
      <c r="R6" s="9">
        <f t="shared" si="5"/>
        <v>230.4</v>
      </c>
      <c r="S6" s="3">
        <f>G6*H6*I6*F6/1024</f>
        <v>24576</v>
      </c>
      <c r="V6" s="3">
        <f>S6/64</f>
        <v>384</v>
      </c>
      <c r="W6" s="3">
        <f>V6/10^5</f>
        <v>3.8400000000000001E-3</v>
      </c>
      <c r="X6" s="3">
        <f>S6/1024</f>
        <v>24</v>
      </c>
    </row>
    <row r="7" spans="1:25" s="3" customFormat="1" x14ac:dyDescent="0.2">
      <c r="A7" s="72"/>
      <c r="B7" s="72"/>
      <c r="C7" s="72" t="s">
        <v>23</v>
      </c>
      <c r="D7" s="3">
        <v>512</v>
      </c>
      <c r="E7" s="3">
        <v>24</v>
      </c>
      <c r="F7" s="3">
        <v>64</v>
      </c>
      <c r="G7" s="3">
        <v>512</v>
      </c>
      <c r="H7" s="3">
        <v>24</v>
      </c>
      <c r="I7" s="3">
        <v>16</v>
      </c>
      <c r="J7" s="8">
        <f t="shared" si="0"/>
        <v>16</v>
      </c>
      <c r="K7" s="8">
        <f t="shared" si="1"/>
        <v>64</v>
      </c>
      <c r="L7" s="8">
        <f t="shared" si="2"/>
        <v>768</v>
      </c>
      <c r="M7" s="8">
        <f t="shared" si="3"/>
        <v>32</v>
      </c>
      <c r="N7" s="8">
        <f t="shared" si="4"/>
        <v>192</v>
      </c>
      <c r="O7" s="15">
        <f t="shared" si="6"/>
        <v>1</v>
      </c>
      <c r="P7" s="23">
        <f t="shared" si="7"/>
        <v>960</v>
      </c>
      <c r="Q7" s="3">
        <v>5</v>
      </c>
      <c r="R7" s="9">
        <f t="shared" si="5"/>
        <v>192</v>
      </c>
      <c r="S7" s="3">
        <f t="shared" ref="S7:S8" si="8">G7*H7*I7*F7/1024</f>
        <v>12288</v>
      </c>
      <c r="V7" s="3">
        <f t="shared" ref="V7:V8" si="9">S7/64</f>
        <v>192</v>
      </c>
      <c r="W7" s="3">
        <f t="shared" ref="W7:W8" si="10">V7/10^5</f>
        <v>1.92E-3</v>
      </c>
      <c r="X7" s="3">
        <f>S7/1024</f>
        <v>12</v>
      </c>
    </row>
    <row r="8" spans="1:25" s="3" customFormat="1" x14ac:dyDescent="0.2">
      <c r="A8" s="72"/>
      <c r="B8" s="72"/>
      <c r="C8" s="72"/>
      <c r="D8" s="3">
        <v>512</v>
      </c>
      <c r="E8" s="3">
        <v>24</v>
      </c>
      <c r="F8" s="3">
        <v>16</v>
      </c>
      <c r="G8" s="3">
        <v>512</v>
      </c>
      <c r="H8" s="3">
        <v>24</v>
      </c>
      <c r="I8" s="3">
        <v>64</v>
      </c>
      <c r="J8" s="3">
        <f t="shared" si="0"/>
        <v>64</v>
      </c>
      <c r="K8" s="3">
        <f t="shared" si="1"/>
        <v>16</v>
      </c>
      <c r="L8" s="8">
        <f t="shared" si="2"/>
        <v>192</v>
      </c>
      <c r="M8" s="8">
        <f t="shared" si="3"/>
        <v>8</v>
      </c>
      <c r="N8" s="8">
        <f t="shared" si="4"/>
        <v>768</v>
      </c>
      <c r="O8" s="15">
        <f t="shared" si="6"/>
        <v>1</v>
      </c>
      <c r="P8" s="23">
        <f t="shared" si="7"/>
        <v>960</v>
      </c>
      <c r="Q8" s="3">
        <v>5</v>
      </c>
      <c r="R8" s="9">
        <f t="shared" si="5"/>
        <v>192</v>
      </c>
      <c r="S8" s="3">
        <f t="shared" si="8"/>
        <v>12288</v>
      </c>
      <c r="V8" s="3">
        <f t="shared" si="9"/>
        <v>192</v>
      </c>
      <c r="W8" s="3">
        <f t="shared" si="10"/>
        <v>1.92E-3</v>
      </c>
      <c r="X8" s="3">
        <f>S8/1024</f>
        <v>12</v>
      </c>
    </row>
    <row r="9" spans="1:25" x14ac:dyDescent="0.2">
      <c r="A9" s="71"/>
      <c r="B9" s="1" t="s">
        <v>16</v>
      </c>
      <c r="C9" s="1" t="s">
        <v>17</v>
      </c>
      <c r="D9" s="1">
        <v>512</v>
      </c>
      <c r="E9" s="1">
        <v>24</v>
      </c>
      <c r="F9" s="1">
        <v>64</v>
      </c>
      <c r="G9" s="1">
        <v>512</v>
      </c>
      <c r="H9" s="1">
        <v>1</v>
      </c>
      <c r="I9" s="1">
        <v>64</v>
      </c>
      <c r="M9" s="8"/>
    </row>
    <row r="10" spans="1:25" s="10" customFormat="1" x14ac:dyDescent="0.2">
      <c r="A10" s="73"/>
      <c r="B10" s="73" t="s">
        <v>19</v>
      </c>
      <c r="C10" s="73" t="s">
        <v>15</v>
      </c>
      <c r="D10" s="10">
        <v>512</v>
      </c>
      <c r="E10" s="10">
        <v>1</v>
      </c>
      <c r="F10" s="11">
        <v>64</v>
      </c>
      <c r="G10" s="11">
        <v>512</v>
      </c>
      <c r="H10" s="12">
        <v>1</v>
      </c>
      <c r="I10" s="10">
        <v>16</v>
      </c>
      <c r="J10" s="10">
        <f t="shared" si="0"/>
        <v>16</v>
      </c>
      <c r="K10" s="10">
        <f t="shared" si="1"/>
        <v>64</v>
      </c>
      <c r="L10" s="11">
        <f t="shared" si="2"/>
        <v>32</v>
      </c>
      <c r="M10" s="8">
        <f t="shared" si="3"/>
        <v>32</v>
      </c>
      <c r="N10" s="11">
        <f t="shared" si="4"/>
        <v>8</v>
      </c>
      <c r="O10" s="16">
        <f t="shared" si="6"/>
        <v>1</v>
      </c>
      <c r="P10" s="45">
        <f t="shared" si="7"/>
        <v>40</v>
      </c>
      <c r="Q10" s="10">
        <v>5</v>
      </c>
      <c r="R10" s="12">
        <f t="shared" si="5"/>
        <v>8</v>
      </c>
      <c r="S10" s="10">
        <f t="shared" ref="S10:S11" si="11">G10*H10*I10*F10/1024</f>
        <v>512</v>
      </c>
      <c r="V10" s="10">
        <f>S10/64</f>
        <v>8</v>
      </c>
      <c r="W10" s="10">
        <f>V10/(10^5)</f>
        <v>8.0000000000000007E-5</v>
      </c>
      <c r="X10" s="10">
        <f>S10/1024</f>
        <v>0.5</v>
      </c>
    </row>
    <row r="11" spans="1:25" s="10" customFormat="1" x14ac:dyDescent="0.2">
      <c r="A11" s="73"/>
      <c r="B11" s="73"/>
      <c r="C11" s="73"/>
      <c r="D11" s="10">
        <v>512</v>
      </c>
      <c r="E11" s="10">
        <v>1</v>
      </c>
      <c r="F11" s="10">
        <v>16</v>
      </c>
      <c r="G11" s="10">
        <v>512</v>
      </c>
      <c r="H11" s="10">
        <v>1</v>
      </c>
      <c r="I11" s="10">
        <v>64</v>
      </c>
      <c r="J11" s="10">
        <f t="shared" si="0"/>
        <v>64</v>
      </c>
      <c r="K11" s="10">
        <f t="shared" si="1"/>
        <v>16</v>
      </c>
      <c r="L11" s="11">
        <f t="shared" si="2"/>
        <v>8</v>
      </c>
      <c r="M11" s="8">
        <f t="shared" si="3"/>
        <v>8</v>
      </c>
      <c r="N11" s="11">
        <f t="shared" si="4"/>
        <v>32</v>
      </c>
      <c r="O11" s="16">
        <f t="shared" si="6"/>
        <v>1</v>
      </c>
      <c r="P11" s="45">
        <f t="shared" si="7"/>
        <v>40</v>
      </c>
      <c r="Q11" s="10">
        <v>5</v>
      </c>
      <c r="R11" s="12">
        <f t="shared" si="5"/>
        <v>8</v>
      </c>
      <c r="S11" s="10">
        <f t="shared" si="11"/>
        <v>512</v>
      </c>
      <c r="V11" s="10">
        <f>S11/64</f>
        <v>8</v>
      </c>
      <c r="W11" s="10">
        <f>V11/(10^5)</f>
        <v>8.0000000000000007E-5</v>
      </c>
      <c r="X11" s="10">
        <f>S11/1024</f>
        <v>0.5</v>
      </c>
    </row>
    <row r="12" spans="1:25" s="2" customFormat="1" x14ac:dyDescent="0.2">
      <c r="A12" s="71" t="s">
        <v>20</v>
      </c>
      <c r="B12" s="70" t="s">
        <v>13</v>
      </c>
      <c r="C12" s="2" t="s">
        <v>11</v>
      </c>
      <c r="D12" s="2">
        <v>512</v>
      </c>
      <c r="E12" s="2">
        <v>1</v>
      </c>
      <c r="F12" s="2">
        <v>3</v>
      </c>
      <c r="G12" s="2">
        <v>256</v>
      </c>
      <c r="H12" s="2">
        <v>1</v>
      </c>
      <c r="I12" s="2">
        <v>3</v>
      </c>
      <c r="J12" s="2">
        <f t="shared" si="0"/>
        <v>3</v>
      </c>
      <c r="K12" s="2">
        <f t="shared" si="1"/>
        <v>3</v>
      </c>
      <c r="L12" s="6">
        <f t="shared" si="2"/>
        <v>1.5</v>
      </c>
      <c r="M12" s="8">
        <f t="shared" si="3"/>
        <v>1.5</v>
      </c>
      <c r="N12" s="6">
        <f t="shared" si="4"/>
        <v>0.75</v>
      </c>
      <c r="O12" s="14"/>
      <c r="P12" s="19">
        <f>2*D12*D12/1024</f>
        <v>512</v>
      </c>
      <c r="Q12" s="2">
        <v>2</v>
      </c>
      <c r="R12" s="4">
        <f t="shared" si="5"/>
        <v>256</v>
      </c>
      <c r="T12" s="2">
        <f>D12^2/2/1024</f>
        <v>128</v>
      </c>
      <c r="U12" s="2">
        <f>D12^2*3/4/1024</f>
        <v>192</v>
      </c>
    </row>
    <row r="13" spans="1:25" s="2" customFormat="1" x14ac:dyDescent="0.2">
      <c r="A13" s="71"/>
      <c r="B13" s="70"/>
      <c r="C13" s="2" t="s">
        <v>12</v>
      </c>
      <c r="D13" s="2">
        <v>256</v>
      </c>
      <c r="E13" s="2">
        <v>1</v>
      </c>
      <c r="F13" s="2">
        <v>3</v>
      </c>
      <c r="G13" s="2">
        <v>256</v>
      </c>
      <c r="H13" s="2">
        <v>24</v>
      </c>
      <c r="I13" s="2">
        <v>64</v>
      </c>
      <c r="J13" s="2">
        <f t="shared" si="0"/>
        <v>64</v>
      </c>
      <c r="K13" s="2">
        <f t="shared" si="1"/>
        <v>3</v>
      </c>
      <c r="L13" s="6">
        <f t="shared" si="2"/>
        <v>0.75</v>
      </c>
      <c r="M13" s="8">
        <f t="shared" si="3"/>
        <v>0.75</v>
      </c>
      <c r="N13" s="6">
        <f t="shared" si="4"/>
        <v>384</v>
      </c>
      <c r="O13" s="14"/>
      <c r="P13" s="19">
        <f>(D13*G13+G13*H13)/1024</f>
        <v>70</v>
      </c>
      <c r="Q13" s="2">
        <v>2</v>
      </c>
      <c r="R13" s="4">
        <f t="shared" si="5"/>
        <v>35</v>
      </c>
      <c r="T13" s="2">
        <f>G13*D13/1024</f>
        <v>64</v>
      </c>
      <c r="U13" s="2">
        <f>G13*D13*H13/1024</f>
        <v>1536</v>
      </c>
    </row>
    <row r="14" spans="1:25" s="3" customFormat="1" x14ac:dyDescent="0.2">
      <c r="A14" s="72"/>
      <c r="B14" s="72" t="s">
        <v>18</v>
      </c>
      <c r="C14" s="3" t="s">
        <v>14</v>
      </c>
      <c r="D14" s="3">
        <v>256</v>
      </c>
      <c r="E14" s="3">
        <v>24</v>
      </c>
      <c r="F14" s="3">
        <v>64</v>
      </c>
      <c r="G14" s="3">
        <v>256</v>
      </c>
      <c r="H14" s="8">
        <v>24</v>
      </c>
      <c r="I14" s="8">
        <v>128</v>
      </c>
      <c r="J14" s="9">
        <f t="shared" si="0"/>
        <v>128</v>
      </c>
      <c r="K14" s="3">
        <f t="shared" si="1"/>
        <v>64</v>
      </c>
      <c r="L14" s="8">
        <f t="shared" si="2"/>
        <v>384</v>
      </c>
      <c r="M14" s="8">
        <f t="shared" si="3"/>
        <v>16</v>
      </c>
      <c r="N14" s="8">
        <f t="shared" si="4"/>
        <v>768</v>
      </c>
      <c r="O14" s="15">
        <f t="shared" si="6"/>
        <v>8</v>
      </c>
      <c r="P14" s="19">
        <f t="shared" si="7"/>
        <v>1766.4</v>
      </c>
      <c r="Q14" s="3">
        <v>5</v>
      </c>
      <c r="R14" s="4">
        <f t="shared" si="5"/>
        <v>353.28000000000003</v>
      </c>
      <c r="S14" s="3">
        <f>G14*H14*I14*F14/1024</f>
        <v>49152</v>
      </c>
      <c r="V14" s="3">
        <f>S14/64</f>
        <v>768</v>
      </c>
      <c r="W14" s="3">
        <f>V14/10^5</f>
        <v>7.6800000000000002E-3</v>
      </c>
      <c r="X14" s="3">
        <f t="shared" ref="X14:X16" si="12">S14/1024</f>
        <v>48</v>
      </c>
    </row>
    <row r="15" spans="1:25" s="3" customFormat="1" x14ac:dyDescent="0.2">
      <c r="A15" s="72"/>
      <c r="B15" s="72"/>
      <c r="C15" s="72" t="s">
        <v>15</v>
      </c>
      <c r="D15" s="3">
        <v>256</v>
      </c>
      <c r="E15" s="3">
        <v>24</v>
      </c>
      <c r="F15" s="3">
        <v>128</v>
      </c>
      <c r="G15" s="3">
        <v>256</v>
      </c>
      <c r="H15" s="3">
        <v>24</v>
      </c>
      <c r="I15" s="3">
        <v>32</v>
      </c>
      <c r="J15" s="8">
        <f t="shared" si="0"/>
        <v>32</v>
      </c>
      <c r="K15" s="8">
        <f t="shared" si="1"/>
        <v>128</v>
      </c>
      <c r="L15" s="8">
        <f t="shared" si="2"/>
        <v>768</v>
      </c>
      <c r="M15" s="8">
        <f t="shared" si="3"/>
        <v>32</v>
      </c>
      <c r="N15" s="8">
        <f t="shared" si="4"/>
        <v>192</v>
      </c>
      <c r="O15" s="15">
        <f t="shared" si="6"/>
        <v>4</v>
      </c>
      <c r="P15" s="19">
        <f t="shared" si="7"/>
        <v>960</v>
      </c>
      <c r="Q15" s="3">
        <v>5</v>
      </c>
      <c r="R15" s="4">
        <f t="shared" si="5"/>
        <v>192</v>
      </c>
      <c r="S15" s="3">
        <f t="shared" ref="S15:S16" si="13">G15*H15*I15*F15/1024</f>
        <v>24576</v>
      </c>
      <c r="V15" s="3">
        <f t="shared" ref="V15:V16" si="14">S15/64</f>
        <v>384</v>
      </c>
      <c r="W15" s="3">
        <f t="shared" ref="W15:W16" si="15">V15/10^5</f>
        <v>3.8400000000000001E-3</v>
      </c>
      <c r="X15" s="3">
        <f t="shared" si="12"/>
        <v>24</v>
      </c>
    </row>
    <row r="16" spans="1:25" s="3" customFormat="1" x14ac:dyDescent="0.2">
      <c r="A16" s="72"/>
      <c r="B16" s="72"/>
      <c r="C16" s="72"/>
      <c r="D16" s="3">
        <v>256</v>
      </c>
      <c r="E16" s="3">
        <v>24</v>
      </c>
      <c r="F16" s="3">
        <v>32</v>
      </c>
      <c r="G16" s="3">
        <v>256</v>
      </c>
      <c r="H16" s="3">
        <v>24</v>
      </c>
      <c r="I16" s="3">
        <v>128</v>
      </c>
      <c r="J16" s="3">
        <f t="shared" si="0"/>
        <v>128</v>
      </c>
      <c r="K16" s="3">
        <f t="shared" si="1"/>
        <v>32</v>
      </c>
      <c r="L16" s="8">
        <f t="shared" si="2"/>
        <v>192</v>
      </c>
      <c r="M16" s="8">
        <f t="shared" si="3"/>
        <v>8</v>
      </c>
      <c r="N16" s="8">
        <f t="shared" si="4"/>
        <v>768</v>
      </c>
      <c r="O16" s="15">
        <f t="shared" si="6"/>
        <v>4</v>
      </c>
      <c r="P16" s="19">
        <f t="shared" si="7"/>
        <v>960</v>
      </c>
      <c r="Q16" s="3">
        <v>5</v>
      </c>
      <c r="R16" s="4">
        <f t="shared" si="5"/>
        <v>192</v>
      </c>
      <c r="S16" s="3">
        <f t="shared" si="13"/>
        <v>24576</v>
      </c>
      <c r="V16" s="3">
        <f t="shared" si="14"/>
        <v>384</v>
      </c>
      <c r="W16" s="3">
        <f t="shared" si="15"/>
        <v>3.8400000000000001E-3</v>
      </c>
      <c r="X16" s="3">
        <f t="shared" si="12"/>
        <v>24</v>
      </c>
    </row>
    <row r="17" spans="1:24" x14ac:dyDescent="0.2">
      <c r="A17" s="71"/>
      <c r="B17" s="1" t="s">
        <v>16</v>
      </c>
      <c r="C17" s="1" t="s">
        <v>17</v>
      </c>
      <c r="D17" s="1">
        <v>256</v>
      </c>
      <c r="E17" s="1">
        <v>24</v>
      </c>
      <c r="F17" s="1">
        <v>128</v>
      </c>
      <c r="G17" s="1">
        <v>256</v>
      </c>
      <c r="H17" s="1">
        <v>1</v>
      </c>
      <c r="I17" s="1">
        <v>128</v>
      </c>
      <c r="M17" s="8"/>
    </row>
    <row r="18" spans="1:24" s="10" customFormat="1" x14ac:dyDescent="0.2">
      <c r="A18" s="73"/>
      <c r="B18" s="73" t="s">
        <v>19</v>
      </c>
      <c r="C18" s="73" t="s">
        <v>15</v>
      </c>
      <c r="D18" s="10">
        <v>256</v>
      </c>
      <c r="E18" s="10">
        <v>1</v>
      </c>
      <c r="F18" s="11">
        <v>128</v>
      </c>
      <c r="G18" s="11">
        <v>256</v>
      </c>
      <c r="H18" s="12">
        <v>1</v>
      </c>
      <c r="I18" s="10">
        <v>32</v>
      </c>
      <c r="J18" s="10">
        <f t="shared" si="0"/>
        <v>32</v>
      </c>
      <c r="K18" s="10">
        <f t="shared" si="1"/>
        <v>128</v>
      </c>
      <c r="L18" s="11">
        <f t="shared" si="2"/>
        <v>32</v>
      </c>
      <c r="M18" s="8">
        <f t="shared" si="3"/>
        <v>32</v>
      </c>
      <c r="N18" s="11">
        <f t="shared" si="4"/>
        <v>8</v>
      </c>
      <c r="O18" s="16">
        <f t="shared" si="6"/>
        <v>4</v>
      </c>
      <c r="P18" s="45">
        <f t="shared" si="7"/>
        <v>40</v>
      </c>
      <c r="Q18" s="10">
        <v>5</v>
      </c>
      <c r="R18" s="12">
        <f t="shared" si="5"/>
        <v>8</v>
      </c>
      <c r="S18" s="10">
        <f t="shared" ref="S18:S19" si="16">G18*H18*I18*F18/1024</f>
        <v>1024</v>
      </c>
      <c r="V18" s="10">
        <f>S18/64</f>
        <v>16</v>
      </c>
      <c r="W18" s="10">
        <f>V18/(10^5)</f>
        <v>1.6000000000000001E-4</v>
      </c>
      <c r="X18" s="10">
        <f>S18/1024</f>
        <v>1</v>
      </c>
    </row>
    <row r="19" spans="1:24" s="10" customFormat="1" x14ac:dyDescent="0.2">
      <c r="A19" s="73"/>
      <c r="B19" s="73"/>
      <c r="C19" s="73"/>
      <c r="D19" s="10">
        <v>256</v>
      </c>
      <c r="E19" s="10">
        <v>1</v>
      </c>
      <c r="F19" s="10">
        <v>32</v>
      </c>
      <c r="G19" s="10">
        <v>256</v>
      </c>
      <c r="H19" s="10">
        <v>1</v>
      </c>
      <c r="I19" s="10">
        <v>128</v>
      </c>
      <c r="J19" s="10">
        <f t="shared" si="0"/>
        <v>128</v>
      </c>
      <c r="K19" s="10">
        <f t="shared" si="1"/>
        <v>32</v>
      </c>
      <c r="L19" s="11">
        <f t="shared" si="2"/>
        <v>8</v>
      </c>
      <c r="M19" s="8">
        <f t="shared" si="3"/>
        <v>8</v>
      </c>
      <c r="N19" s="11">
        <f t="shared" si="4"/>
        <v>32</v>
      </c>
      <c r="O19" s="16">
        <f t="shared" si="6"/>
        <v>4</v>
      </c>
      <c r="P19" s="45">
        <f t="shared" si="7"/>
        <v>40</v>
      </c>
      <c r="Q19" s="10">
        <v>5</v>
      </c>
      <c r="R19" s="12">
        <f t="shared" si="5"/>
        <v>8</v>
      </c>
      <c r="S19" s="10">
        <f t="shared" si="16"/>
        <v>1024</v>
      </c>
      <c r="V19" s="10">
        <f>S19/64</f>
        <v>16</v>
      </c>
      <c r="W19" s="10">
        <f>V19/(10^5)</f>
        <v>1.6000000000000001E-4</v>
      </c>
      <c r="X19" s="10">
        <f>S19/1024</f>
        <v>1</v>
      </c>
    </row>
    <row r="20" spans="1:24" s="2" customFormat="1" x14ac:dyDescent="0.2">
      <c r="A20" s="71" t="s">
        <v>24</v>
      </c>
      <c r="B20" s="70" t="s">
        <v>13</v>
      </c>
      <c r="C20" s="2" t="s">
        <v>11</v>
      </c>
      <c r="D20" s="2">
        <v>256</v>
      </c>
      <c r="E20" s="2">
        <v>1</v>
      </c>
      <c r="F20" s="2">
        <v>3</v>
      </c>
      <c r="G20" s="2">
        <v>128</v>
      </c>
      <c r="H20" s="2">
        <v>1</v>
      </c>
      <c r="I20" s="2">
        <v>3</v>
      </c>
      <c r="J20" s="2">
        <f t="shared" si="0"/>
        <v>3</v>
      </c>
      <c r="K20" s="2">
        <f t="shared" si="1"/>
        <v>3</v>
      </c>
      <c r="L20" s="6">
        <f t="shared" si="2"/>
        <v>0.75</v>
      </c>
      <c r="M20" s="8">
        <f t="shared" si="3"/>
        <v>0.75</v>
      </c>
      <c r="N20" s="6">
        <f t="shared" si="4"/>
        <v>0.375</v>
      </c>
      <c r="O20" s="14"/>
      <c r="P20" s="21">
        <f>2*D20*D20/1024</f>
        <v>128</v>
      </c>
      <c r="Q20" s="2">
        <v>2</v>
      </c>
      <c r="R20" s="7">
        <f t="shared" si="5"/>
        <v>64</v>
      </c>
      <c r="T20" s="2">
        <f>D20^2/2/1024</f>
        <v>32</v>
      </c>
      <c r="U20" s="2">
        <f>D20^2*3/4/1024</f>
        <v>48</v>
      </c>
    </row>
    <row r="21" spans="1:24" s="2" customFormat="1" x14ac:dyDescent="0.2">
      <c r="A21" s="71"/>
      <c r="B21" s="70"/>
      <c r="C21" s="2" t="s">
        <v>12</v>
      </c>
      <c r="D21" s="2">
        <v>128</v>
      </c>
      <c r="E21" s="2">
        <v>1</v>
      </c>
      <c r="F21" s="2">
        <v>3</v>
      </c>
      <c r="G21" s="2">
        <v>128</v>
      </c>
      <c r="H21" s="2">
        <v>24</v>
      </c>
      <c r="I21" s="2">
        <v>128</v>
      </c>
      <c r="J21" s="2">
        <f t="shared" si="0"/>
        <v>128</v>
      </c>
      <c r="K21" s="2">
        <f t="shared" si="1"/>
        <v>3</v>
      </c>
      <c r="L21" s="6">
        <f t="shared" si="2"/>
        <v>0.375</v>
      </c>
      <c r="M21" s="8">
        <f t="shared" si="3"/>
        <v>0.375</v>
      </c>
      <c r="N21" s="6">
        <f t="shared" si="4"/>
        <v>384</v>
      </c>
      <c r="O21" s="14"/>
      <c r="P21" s="21">
        <f>(D21*G21+G21*H21)/1024</f>
        <v>19</v>
      </c>
      <c r="Q21" s="2">
        <v>2</v>
      </c>
      <c r="R21" s="7">
        <f t="shared" si="5"/>
        <v>9.5</v>
      </c>
      <c r="T21" s="2">
        <f>G21*D21/1024</f>
        <v>16</v>
      </c>
      <c r="U21" s="2">
        <f>G21*D21*H21/1024</f>
        <v>384</v>
      </c>
    </row>
    <row r="22" spans="1:24" s="3" customFormat="1" x14ac:dyDescent="0.2">
      <c r="A22" s="72"/>
      <c r="B22" s="72" t="s">
        <v>18</v>
      </c>
      <c r="C22" s="3" t="s">
        <v>14</v>
      </c>
      <c r="D22" s="3">
        <v>128</v>
      </c>
      <c r="E22" s="3">
        <v>24</v>
      </c>
      <c r="F22" s="8">
        <v>128</v>
      </c>
      <c r="G22" s="8">
        <v>128</v>
      </c>
      <c r="H22" s="9">
        <v>24</v>
      </c>
      <c r="I22" s="3">
        <v>256</v>
      </c>
      <c r="J22" s="3">
        <f t="shared" si="0"/>
        <v>256</v>
      </c>
      <c r="K22" s="3">
        <f t="shared" si="1"/>
        <v>128</v>
      </c>
      <c r="L22" s="8">
        <f t="shared" si="2"/>
        <v>384</v>
      </c>
      <c r="M22" s="8">
        <f>D22*F22/1024</f>
        <v>16</v>
      </c>
      <c r="N22" s="8">
        <f t="shared" si="4"/>
        <v>768</v>
      </c>
      <c r="O22" s="15">
        <f t="shared" si="6"/>
        <v>32</v>
      </c>
      <c r="P22" s="19">
        <f t="shared" si="7"/>
        <v>3609.6</v>
      </c>
      <c r="Q22" s="3">
        <v>5</v>
      </c>
      <c r="R22" s="4">
        <f t="shared" si="5"/>
        <v>721.92</v>
      </c>
      <c r="S22" s="3">
        <f>G22*H22*I22*F22/1024</f>
        <v>98304</v>
      </c>
      <c r="V22" s="3">
        <f>S22/64</f>
        <v>1536</v>
      </c>
      <c r="W22" s="3">
        <f>V22/10^5</f>
        <v>1.536E-2</v>
      </c>
      <c r="X22" s="3">
        <f t="shared" ref="X22:X25" si="17">S22/1024</f>
        <v>96</v>
      </c>
    </row>
    <row r="23" spans="1:24" s="3" customFormat="1" x14ac:dyDescent="0.2">
      <c r="A23" s="72"/>
      <c r="B23" s="72"/>
      <c r="C23" s="72" t="s">
        <v>15</v>
      </c>
      <c r="D23" s="3">
        <v>128</v>
      </c>
      <c r="E23" s="3">
        <v>24</v>
      </c>
      <c r="F23" s="3">
        <v>256</v>
      </c>
      <c r="G23" s="3">
        <v>128</v>
      </c>
      <c r="H23" s="8">
        <v>24</v>
      </c>
      <c r="I23" s="8">
        <v>64</v>
      </c>
      <c r="J23" s="9">
        <f t="shared" si="0"/>
        <v>64</v>
      </c>
      <c r="K23" s="3">
        <f t="shared" si="1"/>
        <v>256</v>
      </c>
      <c r="L23" s="8">
        <f t="shared" si="2"/>
        <v>768</v>
      </c>
      <c r="M23" s="8">
        <f>D23*F23/1024</f>
        <v>32</v>
      </c>
      <c r="N23" s="8">
        <f t="shared" si="4"/>
        <v>192</v>
      </c>
      <c r="O23" s="15">
        <f t="shared" si="6"/>
        <v>16</v>
      </c>
      <c r="P23" s="19">
        <f t="shared" si="7"/>
        <v>3417.6</v>
      </c>
      <c r="Q23" s="3">
        <v>5</v>
      </c>
      <c r="R23" s="4">
        <f t="shared" si="5"/>
        <v>683.52</v>
      </c>
      <c r="S23" s="3">
        <f t="shared" ref="S23:S25" si="18">G23*H23*I23*F23/1024</f>
        <v>49152</v>
      </c>
      <c r="V23" s="3">
        <f t="shared" ref="V23:V25" si="19">S23/64</f>
        <v>768</v>
      </c>
      <c r="W23" s="3">
        <f t="shared" ref="W23:W25" si="20">V23/10^5</f>
        <v>7.6800000000000002E-3</v>
      </c>
      <c r="X23" s="3">
        <f t="shared" si="17"/>
        <v>48</v>
      </c>
    </row>
    <row r="24" spans="1:24" s="3" customFormat="1" x14ac:dyDescent="0.2">
      <c r="A24" s="72"/>
      <c r="B24" s="72"/>
      <c r="C24" s="72"/>
      <c r="D24" s="3">
        <v>128</v>
      </c>
      <c r="E24" s="3">
        <v>24</v>
      </c>
      <c r="F24" s="3">
        <v>64</v>
      </c>
      <c r="G24" s="3">
        <v>128</v>
      </c>
      <c r="H24" s="3">
        <v>24</v>
      </c>
      <c r="I24" s="3">
        <v>256</v>
      </c>
      <c r="J24" s="8">
        <f t="shared" si="0"/>
        <v>256</v>
      </c>
      <c r="K24" s="8">
        <f t="shared" si="1"/>
        <v>64</v>
      </c>
      <c r="L24" s="8">
        <f t="shared" si="2"/>
        <v>192</v>
      </c>
      <c r="M24" s="8">
        <f t="shared" ref="M24:M37" si="21">D24*F24/1024</f>
        <v>8</v>
      </c>
      <c r="N24" s="8">
        <f t="shared" si="4"/>
        <v>768</v>
      </c>
      <c r="O24" s="15">
        <f t="shared" si="6"/>
        <v>16</v>
      </c>
      <c r="P24" s="19">
        <f t="shared" si="7"/>
        <v>1574.4</v>
      </c>
      <c r="Q24" s="3">
        <v>5</v>
      </c>
      <c r="R24" s="4">
        <f t="shared" si="5"/>
        <v>314.88</v>
      </c>
      <c r="S24" s="3">
        <f t="shared" si="18"/>
        <v>49152</v>
      </c>
      <c r="V24" s="3">
        <f t="shared" si="19"/>
        <v>768</v>
      </c>
      <c r="W24" s="3">
        <f t="shared" si="20"/>
        <v>7.6800000000000002E-3</v>
      </c>
      <c r="X24" s="3">
        <f t="shared" si="17"/>
        <v>48</v>
      </c>
    </row>
    <row r="25" spans="1:24" s="3" customFormat="1" x14ac:dyDescent="0.2">
      <c r="A25" s="72"/>
      <c r="B25" s="72"/>
      <c r="C25" s="72"/>
      <c r="D25" s="3">
        <v>128</v>
      </c>
      <c r="E25" s="3">
        <v>24</v>
      </c>
      <c r="F25" s="3">
        <v>256</v>
      </c>
      <c r="G25" s="3">
        <v>128</v>
      </c>
      <c r="H25" s="3">
        <v>24</v>
      </c>
      <c r="I25" s="3">
        <v>256</v>
      </c>
      <c r="J25" s="3">
        <f t="shared" si="0"/>
        <v>256</v>
      </c>
      <c r="K25" s="3">
        <f t="shared" si="1"/>
        <v>256</v>
      </c>
      <c r="L25" s="8">
        <f t="shared" si="2"/>
        <v>768</v>
      </c>
      <c r="M25" s="8">
        <f t="shared" si="21"/>
        <v>32</v>
      </c>
      <c r="N25" s="8">
        <f t="shared" si="4"/>
        <v>768</v>
      </c>
      <c r="O25" s="15">
        <f t="shared" si="6"/>
        <v>64</v>
      </c>
      <c r="P25" s="19">
        <f t="shared" si="7"/>
        <v>11366.4</v>
      </c>
      <c r="Q25" s="3">
        <v>5</v>
      </c>
      <c r="R25" s="4">
        <f t="shared" si="5"/>
        <v>2273.2799999999997</v>
      </c>
      <c r="S25" s="3">
        <f t="shared" si="18"/>
        <v>196608</v>
      </c>
      <c r="V25" s="3">
        <f t="shared" si="19"/>
        <v>3072</v>
      </c>
      <c r="W25" s="3">
        <f t="shared" si="20"/>
        <v>3.0720000000000001E-2</v>
      </c>
      <c r="X25" s="3">
        <f t="shared" si="17"/>
        <v>192</v>
      </c>
    </row>
    <row r="26" spans="1:24" x14ac:dyDescent="0.2">
      <c r="A26" s="71"/>
      <c r="B26" s="1" t="s">
        <v>16</v>
      </c>
      <c r="C26" s="1" t="s">
        <v>17</v>
      </c>
      <c r="D26" s="1">
        <v>128</v>
      </c>
      <c r="E26" s="1">
        <v>24</v>
      </c>
      <c r="F26" s="1">
        <v>256</v>
      </c>
      <c r="G26" s="1">
        <v>128</v>
      </c>
      <c r="H26" s="1">
        <v>1</v>
      </c>
      <c r="I26" s="1">
        <v>256</v>
      </c>
      <c r="M26" s="8"/>
    </row>
    <row r="27" spans="1:24" s="10" customFormat="1" x14ac:dyDescent="0.2">
      <c r="A27" s="73"/>
      <c r="B27" s="77" t="s">
        <v>19</v>
      </c>
      <c r="C27" s="73" t="s">
        <v>15</v>
      </c>
      <c r="D27" s="10">
        <v>128</v>
      </c>
      <c r="E27" s="10">
        <v>1</v>
      </c>
      <c r="F27" s="10">
        <v>256</v>
      </c>
      <c r="G27" s="10">
        <v>128</v>
      </c>
      <c r="H27" s="10">
        <v>1</v>
      </c>
      <c r="I27" s="10">
        <v>64</v>
      </c>
      <c r="J27" s="10">
        <f>I27</f>
        <v>64</v>
      </c>
      <c r="K27" s="10">
        <f t="shared" si="1"/>
        <v>256</v>
      </c>
      <c r="L27" s="11">
        <f t="shared" si="2"/>
        <v>32</v>
      </c>
      <c r="M27" s="8">
        <f t="shared" si="21"/>
        <v>32</v>
      </c>
      <c r="N27" s="11">
        <f t="shared" si="4"/>
        <v>8</v>
      </c>
      <c r="O27" s="16">
        <f t="shared" si="6"/>
        <v>16</v>
      </c>
      <c r="P27" s="45">
        <f t="shared" si="7"/>
        <v>142.4</v>
      </c>
      <c r="Q27" s="10">
        <v>5</v>
      </c>
      <c r="R27" s="12">
        <f t="shared" si="5"/>
        <v>28.48</v>
      </c>
      <c r="S27" s="10">
        <f t="shared" ref="S27:S29" si="22">G27*H27*I27*F27/1024</f>
        <v>2048</v>
      </c>
      <c r="V27" s="10">
        <f>S27/64</f>
        <v>32</v>
      </c>
      <c r="W27" s="10">
        <f>V27/(10^5)</f>
        <v>3.2000000000000003E-4</v>
      </c>
      <c r="X27" s="10">
        <f>S27/1024</f>
        <v>2</v>
      </c>
    </row>
    <row r="28" spans="1:24" s="10" customFormat="1" x14ac:dyDescent="0.2">
      <c r="A28" s="73"/>
      <c r="B28" s="73"/>
      <c r="C28" s="73"/>
      <c r="D28" s="10">
        <v>128</v>
      </c>
      <c r="E28" s="10">
        <v>1</v>
      </c>
      <c r="F28" s="11">
        <v>64</v>
      </c>
      <c r="G28" s="11">
        <v>128</v>
      </c>
      <c r="H28" s="12">
        <v>1</v>
      </c>
      <c r="I28" s="10">
        <v>256</v>
      </c>
      <c r="J28" s="10">
        <f t="shared" si="0"/>
        <v>256</v>
      </c>
      <c r="K28" s="10">
        <f t="shared" si="1"/>
        <v>64</v>
      </c>
      <c r="L28" s="11">
        <f t="shared" si="2"/>
        <v>8</v>
      </c>
      <c r="M28" s="8">
        <f t="shared" si="21"/>
        <v>8</v>
      </c>
      <c r="N28" s="11">
        <f t="shared" si="4"/>
        <v>32</v>
      </c>
      <c r="O28" s="16">
        <f t="shared" si="6"/>
        <v>16</v>
      </c>
      <c r="P28" s="45">
        <f t="shared" si="7"/>
        <v>65.599999999999994</v>
      </c>
      <c r="Q28" s="10">
        <v>5</v>
      </c>
      <c r="R28" s="12">
        <f t="shared" si="5"/>
        <v>13.12</v>
      </c>
      <c r="S28" s="10">
        <f t="shared" si="22"/>
        <v>2048</v>
      </c>
      <c r="V28" s="10">
        <f>S28/64</f>
        <v>32</v>
      </c>
      <c r="W28" s="10">
        <f>V28/(10^5)</f>
        <v>3.2000000000000003E-4</v>
      </c>
      <c r="X28" s="10">
        <f>S28/1024</f>
        <v>2</v>
      </c>
    </row>
    <row r="29" spans="1:24" s="10" customFormat="1" x14ac:dyDescent="0.2">
      <c r="A29" s="73"/>
      <c r="B29" s="73"/>
      <c r="C29" s="73"/>
      <c r="D29" s="10">
        <v>128</v>
      </c>
      <c r="E29" s="10">
        <v>1</v>
      </c>
      <c r="F29" s="10">
        <v>256</v>
      </c>
      <c r="G29" s="10">
        <v>128</v>
      </c>
      <c r="H29" s="10">
        <v>1</v>
      </c>
      <c r="I29" s="10">
        <v>256</v>
      </c>
      <c r="J29" s="10">
        <f t="shared" si="0"/>
        <v>256</v>
      </c>
      <c r="K29" s="10">
        <f t="shared" si="1"/>
        <v>256</v>
      </c>
      <c r="L29" s="11">
        <f t="shared" si="2"/>
        <v>32</v>
      </c>
      <c r="M29" s="8">
        <f t="shared" si="21"/>
        <v>32</v>
      </c>
      <c r="N29" s="11">
        <f t="shared" si="4"/>
        <v>32</v>
      </c>
      <c r="O29" s="16">
        <f t="shared" si="6"/>
        <v>64</v>
      </c>
      <c r="P29" s="45">
        <f t="shared" si="7"/>
        <v>473.6</v>
      </c>
      <c r="Q29" s="10">
        <v>5</v>
      </c>
      <c r="R29" s="12">
        <f t="shared" si="5"/>
        <v>94.72</v>
      </c>
      <c r="S29" s="10">
        <f t="shared" si="22"/>
        <v>8192</v>
      </c>
      <c r="V29" s="10">
        <f>S29/64</f>
        <v>128</v>
      </c>
      <c r="W29" s="10">
        <f>V29/(10^5)</f>
        <v>1.2800000000000001E-3</v>
      </c>
      <c r="X29" s="10">
        <f>S29/1024</f>
        <v>8</v>
      </c>
    </row>
    <row r="30" spans="1:24" s="2" customFormat="1" x14ac:dyDescent="0.2">
      <c r="A30" s="71" t="s">
        <v>25</v>
      </c>
      <c r="B30" s="70" t="s">
        <v>13</v>
      </c>
      <c r="C30" s="2" t="s">
        <v>11</v>
      </c>
      <c r="D30" s="2">
        <v>128</v>
      </c>
      <c r="E30" s="2">
        <v>1</v>
      </c>
      <c r="F30" s="2">
        <v>3</v>
      </c>
      <c r="G30" s="2">
        <v>64</v>
      </c>
      <c r="H30" s="2">
        <v>1</v>
      </c>
      <c r="I30" s="2">
        <v>3</v>
      </c>
      <c r="J30" s="2">
        <f t="shared" si="0"/>
        <v>3</v>
      </c>
      <c r="K30" s="2">
        <f t="shared" si="1"/>
        <v>3</v>
      </c>
      <c r="L30" s="6">
        <f t="shared" si="2"/>
        <v>0.375</v>
      </c>
      <c r="M30" s="8">
        <f t="shared" si="21"/>
        <v>0.375</v>
      </c>
      <c r="N30" s="6">
        <f t="shared" si="4"/>
        <v>0.1875</v>
      </c>
      <c r="O30" s="14"/>
      <c r="P30" s="19">
        <f>2*D30*D30/1024</f>
        <v>32</v>
      </c>
      <c r="Q30" s="2">
        <v>2</v>
      </c>
      <c r="R30" s="4">
        <f t="shared" si="5"/>
        <v>16</v>
      </c>
      <c r="T30" s="2">
        <f>D30^2/2/1024</f>
        <v>8</v>
      </c>
      <c r="U30" s="2">
        <f>D30^2*3/4/1024</f>
        <v>12</v>
      </c>
    </row>
    <row r="31" spans="1:24" s="2" customFormat="1" x14ac:dyDescent="0.2">
      <c r="A31" s="71"/>
      <c r="B31" s="70"/>
      <c r="C31" s="2" t="s">
        <v>12</v>
      </c>
      <c r="D31" s="2">
        <v>64</v>
      </c>
      <c r="E31" s="2">
        <v>1</v>
      </c>
      <c r="F31" s="2">
        <v>3</v>
      </c>
      <c r="G31" s="2">
        <v>64</v>
      </c>
      <c r="H31" s="2">
        <v>24</v>
      </c>
      <c r="I31" s="2">
        <v>256</v>
      </c>
      <c r="J31" s="2">
        <f t="shared" si="0"/>
        <v>256</v>
      </c>
      <c r="K31" s="2">
        <f t="shared" si="1"/>
        <v>3</v>
      </c>
      <c r="L31" s="6">
        <f t="shared" si="2"/>
        <v>0.1875</v>
      </c>
      <c r="M31" s="8">
        <f t="shared" si="21"/>
        <v>0.1875</v>
      </c>
      <c r="N31" s="6">
        <f t="shared" si="4"/>
        <v>384</v>
      </c>
      <c r="O31" s="14"/>
      <c r="P31" s="19">
        <f>(D31*G31+G31*H31)/1024</f>
        <v>5.5</v>
      </c>
      <c r="Q31" s="2">
        <v>2</v>
      </c>
      <c r="R31" s="4">
        <f t="shared" si="5"/>
        <v>2.75</v>
      </c>
      <c r="T31" s="2">
        <f>G31*D31/1024</f>
        <v>4</v>
      </c>
      <c r="U31" s="2">
        <f>G31*D31*H31/1024</f>
        <v>96</v>
      </c>
    </row>
    <row r="32" spans="1:24" s="3" customFormat="1" x14ac:dyDescent="0.2">
      <c r="A32" s="72"/>
      <c r="B32" s="72" t="s">
        <v>18</v>
      </c>
      <c r="C32" s="3" t="s">
        <v>14</v>
      </c>
      <c r="D32" s="3">
        <v>64</v>
      </c>
      <c r="E32" s="3">
        <v>24</v>
      </c>
      <c r="F32" s="3">
        <v>256</v>
      </c>
      <c r="G32" s="3">
        <v>64</v>
      </c>
      <c r="H32" s="8">
        <v>24</v>
      </c>
      <c r="I32" s="8">
        <v>256</v>
      </c>
      <c r="J32" s="9">
        <f t="shared" si="0"/>
        <v>256</v>
      </c>
      <c r="K32" s="3">
        <f t="shared" si="1"/>
        <v>256</v>
      </c>
      <c r="L32" s="8">
        <f t="shared" si="2"/>
        <v>384</v>
      </c>
      <c r="M32" s="8">
        <f t="shared" si="21"/>
        <v>16</v>
      </c>
      <c r="N32" s="8">
        <f t="shared" si="4"/>
        <v>384</v>
      </c>
      <c r="O32" s="15">
        <f t="shared" si="6"/>
        <v>64</v>
      </c>
      <c r="P32" s="23">
        <f t="shared" si="7"/>
        <v>5683.2</v>
      </c>
      <c r="Q32" s="3">
        <v>5</v>
      </c>
      <c r="R32" s="9">
        <f t="shared" si="5"/>
        <v>1136.6399999999999</v>
      </c>
      <c r="S32" s="3">
        <f>G32*H32*I32*F32/1024</f>
        <v>98304</v>
      </c>
      <c r="V32" s="3">
        <f>S32/64</f>
        <v>1536</v>
      </c>
      <c r="W32" s="3">
        <f>V32/10^5</f>
        <v>1.536E-2</v>
      </c>
      <c r="X32" s="3">
        <f t="shared" ref="X32:X34" si="23">S32/1024</f>
        <v>96</v>
      </c>
    </row>
    <row r="33" spans="1:24" s="3" customFormat="1" x14ac:dyDescent="0.2">
      <c r="A33" s="72"/>
      <c r="B33" s="72"/>
      <c r="C33" s="72" t="s">
        <v>15</v>
      </c>
      <c r="D33" s="3">
        <v>64</v>
      </c>
      <c r="E33" s="3">
        <v>24</v>
      </c>
      <c r="F33" s="3">
        <v>256</v>
      </c>
      <c r="G33" s="3">
        <v>64</v>
      </c>
      <c r="H33" s="3">
        <v>24</v>
      </c>
      <c r="I33" s="3">
        <v>64</v>
      </c>
      <c r="J33" s="8">
        <f t="shared" si="0"/>
        <v>64</v>
      </c>
      <c r="K33" s="8">
        <f t="shared" si="1"/>
        <v>256</v>
      </c>
      <c r="L33" s="8">
        <f t="shared" si="2"/>
        <v>384</v>
      </c>
      <c r="M33" s="8">
        <f t="shared" si="21"/>
        <v>16</v>
      </c>
      <c r="N33" s="8">
        <f t="shared" si="4"/>
        <v>96</v>
      </c>
      <c r="O33" s="15">
        <f t="shared" si="6"/>
        <v>16</v>
      </c>
      <c r="P33" s="19">
        <f t="shared" si="7"/>
        <v>1708.8</v>
      </c>
      <c r="Q33" s="3">
        <v>5</v>
      </c>
      <c r="R33" s="4">
        <f t="shared" si="5"/>
        <v>341.76</v>
      </c>
      <c r="S33" s="3">
        <f t="shared" ref="S33:S34" si="24">G33*H33*I33*F33/1024</f>
        <v>24576</v>
      </c>
      <c r="V33" s="3">
        <f t="shared" ref="V33:V34" si="25">S33/64</f>
        <v>384</v>
      </c>
      <c r="W33" s="3">
        <f t="shared" ref="W33:W34" si="26">V33/10^5</f>
        <v>3.8400000000000001E-3</v>
      </c>
      <c r="X33" s="3">
        <f t="shared" si="23"/>
        <v>24</v>
      </c>
    </row>
    <row r="34" spans="1:24" s="3" customFormat="1" x14ac:dyDescent="0.2">
      <c r="A34" s="72"/>
      <c r="B34" s="72"/>
      <c r="C34" s="72"/>
      <c r="D34" s="3">
        <v>64</v>
      </c>
      <c r="E34" s="3">
        <v>24</v>
      </c>
      <c r="F34" s="3">
        <v>64</v>
      </c>
      <c r="G34" s="3">
        <v>64</v>
      </c>
      <c r="H34" s="3">
        <v>24</v>
      </c>
      <c r="I34" s="3">
        <v>256</v>
      </c>
      <c r="J34" s="3">
        <f t="shared" si="0"/>
        <v>256</v>
      </c>
      <c r="K34" s="3">
        <f t="shared" si="1"/>
        <v>64</v>
      </c>
      <c r="L34" s="8">
        <f t="shared" si="2"/>
        <v>96</v>
      </c>
      <c r="M34" s="8">
        <f t="shared" si="21"/>
        <v>4</v>
      </c>
      <c r="N34" s="8">
        <f t="shared" si="4"/>
        <v>384</v>
      </c>
      <c r="O34" s="15">
        <f t="shared" si="6"/>
        <v>16</v>
      </c>
      <c r="P34" s="19">
        <f t="shared" si="7"/>
        <v>787.2</v>
      </c>
      <c r="Q34" s="3">
        <v>5</v>
      </c>
      <c r="R34" s="4">
        <f t="shared" si="5"/>
        <v>157.44</v>
      </c>
      <c r="S34" s="3">
        <f t="shared" si="24"/>
        <v>24576</v>
      </c>
      <c r="V34" s="3">
        <f t="shared" si="25"/>
        <v>384</v>
      </c>
      <c r="W34" s="3">
        <f t="shared" si="26"/>
        <v>3.8400000000000001E-3</v>
      </c>
      <c r="X34" s="3">
        <f t="shared" si="23"/>
        <v>24</v>
      </c>
    </row>
    <row r="35" spans="1:24" x14ac:dyDescent="0.2">
      <c r="A35" s="71"/>
      <c r="B35" s="1" t="s">
        <v>16</v>
      </c>
      <c r="C35" s="1" t="s">
        <v>17</v>
      </c>
      <c r="D35" s="1">
        <v>64</v>
      </c>
      <c r="E35" s="1">
        <v>24</v>
      </c>
      <c r="F35" s="1">
        <v>256</v>
      </c>
      <c r="G35" s="1">
        <v>64</v>
      </c>
      <c r="H35" s="1">
        <v>1</v>
      </c>
      <c r="I35" s="1">
        <v>256</v>
      </c>
      <c r="M35" s="8"/>
    </row>
    <row r="36" spans="1:24" s="10" customFormat="1" x14ac:dyDescent="0.2">
      <c r="A36" s="73"/>
      <c r="B36" s="73" t="s">
        <v>19</v>
      </c>
      <c r="C36" s="73" t="s">
        <v>15</v>
      </c>
      <c r="D36" s="10">
        <v>64</v>
      </c>
      <c r="E36" s="10">
        <v>1</v>
      </c>
      <c r="F36" s="11">
        <v>256</v>
      </c>
      <c r="G36" s="11">
        <v>64</v>
      </c>
      <c r="H36" s="12">
        <v>1</v>
      </c>
      <c r="I36" s="10">
        <v>64</v>
      </c>
      <c r="J36" s="10">
        <f t="shared" si="0"/>
        <v>64</v>
      </c>
      <c r="K36" s="10">
        <f t="shared" si="1"/>
        <v>256</v>
      </c>
      <c r="L36" s="11">
        <f t="shared" si="2"/>
        <v>16</v>
      </c>
      <c r="M36" s="8">
        <f t="shared" si="21"/>
        <v>16</v>
      </c>
      <c r="N36" s="11">
        <f t="shared" si="4"/>
        <v>4</v>
      </c>
      <c r="O36" s="16">
        <f t="shared" si="6"/>
        <v>16</v>
      </c>
      <c r="P36" s="45">
        <f t="shared" si="7"/>
        <v>71.2</v>
      </c>
      <c r="Q36" s="10">
        <v>5</v>
      </c>
      <c r="R36" s="12">
        <f t="shared" si="5"/>
        <v>14.24</v>
      </c>
      <c r="S36" s="10">
        <f t="shared" ref="S36:S39" si="27">G36*H36*I36*F36/1024</f>
        <v>1024</v>
      </c>
      <c r="V36" s="10">
        <f>S36/64</f>
        <v>16</v>
      </c>
      <c r="W36" s="10">
        <f>V36/(10^5)</f>
        <v>1.6000000000000001E-4</v>
      </c>
      <c r="X36" s="10">
        <f>S36/1024</f>
        <v>1</v>
      </c>
    </row>
    <row r="37" spans="1:24" s="10" customFormat="1" x14ac:dyDescent="0.2">
      <c r="A37" s="73"/>
      <c r="B37" s="73"/>
      <c r="C37" s="73"/>
      <c r="D37" s="10">
        <v>64</v>
      </c>
      <c r="E37" s="10">
        <v>1</v>
      </c>
      <c r="F37" s="10">
        <v>64</v>
      </c>
      <c r="G37" s="10">
        <v>64</v>
      </c>
      <c r="H37" s="10">
        <v>1</v>
      </c>
      <c r="I37" s="10">
        <v>256</v>
      </c>
      <c r="J37" s="10">
        <f t="shared" si="0"/>
        <v>256</v>
      </c>
      <c r="K37" s="10">
        <f t="shared" si="1"/>
        <v>64</v>
      </c>
      <c r="L37" s="11">
        <f t="shared" si="2"/>
        <v>4</v>
      </c>
      <c r="M37" s="8">
        <f t="shared" si="21"/>
        <v>4</v>
      </c>
      <c r="N37" s="11">
        <f t="shared" si="4"/>
        <v>16</v>
      </c>
      <c r="O37" s="16">
        <f t="shared" si="6"/>
        <v>16</v>
      </c>
      <c r="P37" s="45">
        <f t="shared" si="7"/>
        <v>32.799999999999997</v>
      </c>
      <c r="Q37" s="10">
        <v>5</v>
      </c>
      <c r="R37" s="12">
        <f t="shared" si="5"/>
        <v>6.56</v>
      </c>
      <c r="S37" s="10">
        <f t="shared" si="27"/>
        <v>1024</v>
      </c>
      <c r="V37" s="10">
        <f>S37/64</f>
        <v>16</v>
      </c>
      <c r="W37" s="10">
        <f>V37/(10^5)</f>
        <v>1.6000000000000001E-4</v>
      </c>
      <c r="X37" s="10">
        <f>S37/1024</f>
        <v>1</v>
      </c>
    </row>
    <row r="38" spans="1:24" x14ac:dyDescent="0.2">
      <c r="A38" s="74" t="s">
        <v>26</v>
      </c>
      <c r="C38" s="1" t="s">
        <v>17</v>
      </c>
      <c r="D38" s="1">
        <v>64</v>
      </c>
      <c r="E38" s="1">
        <v>1</v>
      </c>
      <c r="F38" s="1">
        <v>256</v>
      </c>
      <c r="G38" s="39">
        <v>1</v>
      </c>
      <c r="H38" s="39">
        <v>1</v>
      </c>
      <c r="I38" s="39">
        <v>256</v>
      </c>
    </row>
    <row r="39" spans="1:24" s="40" customFormat="1" x14ac:dyDescent="0.2">
      <c r="A39" s="75"/>
      <c r="C39" s="40" t="s">
        <v>27</v>
      </c>
      <c r="D39" s="40">
        <v>1</v>
      </c>
      <c r="E39" s="40">
        <v>1</v>
      </c>
      <c r="F39" s="40">
        <v>256</v>
      </c>
      <c r="G39" s="40">
        <v>1</v>
      </c>
      <c r="H39" s="40">
        <v>1</v>
      </c>
      <c r="I39" s="40">
        <v>512</v>
      </c>
      <c r="J39" s="40">
        <f>I39</f>
        <v>512</v>
      </c>
      <c r="K39" s="40">
        <f>F39</f>
        <v>256</v>
      </c>
      <c r="L39" s="41">
        <f t="shared" si="2"/>
        <v>0.25</v>
      </c>
      <c r="M39" s="41"/>
      <c r="N39" s="41">
        <f t="shared" si="4"/>
        <v>0.5</v>
      </c>
      <c r="O39" s="42">
        <f t="shared" si="6"/>
        <v>128</v>
      </c>
      <c r="P39" s="43">
        <f t="shared" si="7"/>
        <v>7.15</v>
      </c>
      <c r="Q39" s="40">
        <v>5</v>
      </c>
      <c r="R39" s="44">
        <f t="shared" si="5"/>
        <v>1.4300000000000002</v>
      </c>
      <c r="S39" s="40">
        <f t="shared" si="27"/>
        <v>128</v>
      </c>
    </row>
    <row r="40" spans="1:24" s="40" customFormat="1" x14ac:dyDescent="0.2">
      <c r="A40" s="75"/>
      <c r="B40" s="46"/>
      <c r="C40" s="40" t="s">
        <v>28</v>
      </c>
      <c r="D40" s="40">
        <v>1</v>
      </c>
      <c r="E40" s="40">
        <v>1</v>
      </c>
      <c r="F40" s="40">
        <v>512</v>
      </c>
      <c r="G40" s="40">
        <v>1</v>
      </c>
      <c r="H40" s="40">
        <v>1</v>
      </c>
      <c r="I40" s="40">
        <v>256</v>
      </c>
      <c r="J40" s="40">
        <f t="shared" si="0"/>
        <v>256</v>
      </c>
      <c r="K40" s="40">
        <f t="shared" si="1"/>
        <v>512</v>
      </c>
      <c r="L40" s="41"/>
      <c r="M40" s="41"/>
      <c r="N40" s="41"/>
      <c r="O40" s="42"/>
      <c r="P40" s="43"/>
      <c r="R40" s="44"/>
    </row>
    <row r="41" spans="1:24" s="40" customFormat="1" x14ac:dyDescent="0.2">
      <c r="A41" s="75"/>
      <c r="B41" s="46"/>
      <c r="C41" s="40" t="s">
        <v>29</v>
      </c>
      <c r="D41" s="40">
        <v>1</v>
      </c>
      <c r="E41" s="40">
        <v>1</v>
      </c>
      <c r="F41" s="40">
        <v>256</v>
      </c>
      <c r="G41" s="40">
        <v>1</v>
      </c>
      <c r="H41" s="40">
        <v>1</v>
      </c>
      <c r="I41" s="40">
        <v>256</v>
      </c>
      <c r="J41" s="40">
        <f t="shared" si="0"/>
        <v>256</v>
      </c>
      <c r="K41" s="40">
        <f t="shared" si="1"/>
        <v>256</v>
      </c>
      <c r="L41" s="41">
        <f t="shared" si="2"/>
        <v>0.25</v>
      </c>
      <c r="M41" s="41"/>
      <c r="N41" s="41">
        <f t="shared" si="4"/>
        <v>0.25</v>
      </c>
      <c r="O41" s="42">
        <f t="shared" si="6"/>
        <v>64</v>
      </c>
      <c r="P41" s="43">
        <f t="shared" si="7"/>
        <v>3.7</v>
      </c>
      <c r="Q41" s="40">
        <v>5</v>
      </c>
      <c r="R41" s="44">
        <f t="shared" si="5"/>
        <v>0.74</v>
      </c>
      <c r="S41" s="40">
        <f t="shared" ref="S41:S43" si="28">G41*H41*I41*F41/1024</f>
        <v>64</v>
      </c>
    </row>
    <row r="42" spans="1:24" s="40" customFormat="1" x14ac:dyDescent="0.2">
      <c r="A42" s="75"/>
      <c r="B42" s="46"/>
      <c r="C42" s="40" t="s">
        <v>28</v>
      </c>
      <c r="D42" s="40">
        <v>1</v>
      </c>
      <c r="E42" s="40">
        <v>1</v>
      </c>
      <c r="F42" s="40">
        <v>256</v>
      </c>
      <c r="G42" s="40">
        <v>1</v>
      </c>
      <c r="H42" s="40">
        <v>1</v>
      </c>
      <c r="I42" s="40">
        <v>128</v>
      </c>
      <c r="J42" s="40">
        <f t="shared" si="0"/>
        <v>128</v>
      </c>
      <c r="K42" s="40">
        <f t="shared" si="1"/>
        <v>256</v>
      </c>
      <c r="L42" s="41"/>
      <c r="M42" s="41"/>
      <c r="N42" s="41"/>
      <c r="O42" s="42"/>
      <c r="P42" s="43"/>
      <c r="R42" s="44"/>
    </row>
    <row r="43" spans="1:24" s="40" customFormat="1" x14ac:dyDescent="0.2">
      <c r="A43" s="76"/>
      <c r="C43" s="40" t="s">
        <v>30</v>
      </c>
      <c r="D43" s="40">
        <v>1</v>
      </c>
      <c r="E43" s="40">
        <v>1</v>
      </c>
      <c r="F43" s="40">
        <v>128</v>
      </c>
      <c r="G43" s="40">
        <v>1</v>
      </c>
      <c r="H43" s="40">
        <v>1</v>
      </c>
      <c r="I43" s="40">
        <v>40</v>
      </c>
      <c r="J43" s="40">
        <f t="shared" si="0"/>
        <v>40</v>
      </c>
      <c r="K43" s="40">
        <f t="shared" si="1"/>
        <v>128</v>
      </c>
      <c r="L43" s="41">
        <f t="shared" si="2"/>
        <v>0.125</v>
      </c>
      <c r="M43" s="41"/>
      <c r="N43" s="41">
        <f t="shared" si="4"/>
        <v>3.90625E-2</v>
      </c>
      <c r="O43" s="42">
        <f t="shared" si="6"/>
        <v>5</v>
      </c>
      <c r="P43" s="43">
        <f t="shared" si="7"/>
        <v>0.1640625</v>
      </c>
      <c r="Q43" s="40">
        <v>5</v>
      </c>
      <c r="R43" s="44">
        <f t="shared" si="5"/>
        <v>3.2812500000000001E-2</v>
      </c>
      <c r="S43" s="40">
        <f t="shared" si="28"/>
        <v>5</v>
      </c>
    </row>
    <row r="44" spans="1:24" s="33" customFormat="1" ht="15.75" thickBot="1" x14ac:dyDescent="0.25">
      <c r="A44" s="31" t="s">
        <v>44</v>
      </c>
      <c r="B44" s="32"/>
      <c r="C44" s="32"/>
      <c r="L44" s="33">
        <f>SUM(L3:L43)</f>
        <v>5862.5625</v>
      </c>
      <c r="N44" s="33">
        <f>SUM(N3:N43)</f>
        <v>8559.6015625</v>
      </c>
      <c r="O44" s="33">
        <f>SUM(O3:O43)</f>
        <v>579.09375</v>
      </c>
      <c r="P44" s="33">
        <f>SUM(P3:P43)</f>
        <v>39991.714062499996</v>
      </c>
      <c r="R44" s="33">
        <f t="shared" ref="R44:W44" si="29">SUM(R3:R43)</f>
        <v>9226.6928124999995</v>
      </c>
      <c r="S44" s="38">
        <f t="shared" si="29"/>
        <v>705829</v>
      </c>
      <c r="T44" s="33">
        <f t="shared" si="29"/>
        <v>1020</v>
      </c>
      <c r="U44" s="33">
        <f t="shared" si="29"/>
        <v>9180</v>
      </c>
      <c r="V44" s="33">
        <f t="shared" si="29"/>
        <v>11025.5</v>
      </c>
      <c r="W44" s="37">
        <f t="shared" si="29"/>
        <v>0.11023999999999998</v>
      </c>
    </row>
    <row r="45" spans="1:24" s="25" customFormat="1" x14ac:dyDescent="0.2">
      <c r="B45" s="26"/>
      <c r="C45" s="26"/>
      <c r="L45" s="27"/>
      <c r="M45" s="27"/>
      <c r="N45" s="27"/>
      <c r="O45" s="28"/>
      <c r="P45" s="29"/>
      <c r="R45" s="30"/>
    </row>
  </sheetData>
  <mergeCells count="31">
    <mergeCell ref="V1:W1"/>
    <mergeCell ref="X1:Y1"/>
    <mergeCell ref="D1:F1"/>
    <mergeCell ref="G1:I1"/>
    <mergeCell ref="J1:K1"/>
    <mergeCell ref="S1:U1"/>
    <mergeCell ref="A38:A43"/>
    <mergeCell ref="C10:C11"/>
    <mergeCell ref="C7:C8"/>
    <mergeCell ref="A4:A11"/>
    <mergeCell ref="B6:B8"/>
    <mergeCell ref="B10:B11"/>
    <mergeCell ref="B4:B5"/>
    <mergeCell ref="B27:B29"/>
    <mergeCell ref="C27:C29"/>
    <mergeCell ref="B12:B13"/>
    <mergeCell ref="B14:B16"/>
    <mergeCell ref="C15:C16"/>
    <mergeCell ref="B18:B19"/>
    <mergeCell ref="C18:C19"/>
    <mergeCell ref="A20:A29"/>
    <mergeCell ref="A12:A19"/>
    <mergeCell ref="B20:B21"/>
    <mergeCell ref="A30:A37"/>
    <mergeCell ref="B22:B25"/>
    <mergeCell ref="C23:C25"/>
    <mergeCell ref="B30:B31"/>
    <mergeCell ref="B32:B34"/>
    <mergeCell ref="C33:C34"/>
    <mergeCell ref="B36:B37"/>
    <mergeCell ref="C36:C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8"/>
  <sheetViews>
    <sheetView topLeftCell="A4" workbookViewId="0">
      <selection sqref="A1:Y38"/>
    </sheetView>
  </sheetViews>
  <sheetFormatPr defaultColWidth="8.875" defaultRowHeight="14.25" x14ac:dyDescent="0.2"/>
  <cols>
    <col min="1" max="1" width="11.625" customWidth="1"/>
    <col min="2" max="2" width="12.625" customWidth="1"/>
    <col min="3" max="3" width="21.625" customWidth="1"/>
  </cols>
  <sheetData>
    <row r="1" spans="1:25" ht="15" x14ac:dyDescent="0.2">
      <c r="A1" s="1" t="s">
        <v>0</v>
      </c>
      <c r="B1" s="1"/>
      <c r="C1" s="1"/>
      <c r="D1" s="78" t="s">
        <v>1</v>
      </c>
      <c r="E1" s="80"/>
      <c r="F1" s="79"/>
      <c r="G1" s="78" t="s">
        <v>2</v>
      </c>
      <c r="H1" s="80"/>
      <c r="I1" s="79"/>
      <c r="J1" s="78" t="s">
        <v>3</v>
      </c>
      <c r="K1" s="79"/>
      <c r="L1" s="5" t="s">
        <v>47</v>
      </c>
      <c r="M1" s="5" t="s">
        <v>48</v>
      </c>
      <c r="N1" s="5" t="s">
        <v>31</v>
      </c>
      <c r="O1" s="13" t="s">
        <v>32</v>
      </c>
      <c r="P1" s="18" t="s">
        <v>36</v>
      </c>
      <c r="Q1" s="17" t="s">
        <v>34</v>
      </c>
      <c r="R1" s="20" t="s">
        <v>35</v>
      </c>
      <c r="S1" s="81" t="s">
        <v>40</v>
      </c>
      <c r="T1" s="82"/>
      <c r="U1" s="83"/>
      <c r="V1" s="78" t="s">
        <v>45</v>
      </c>
      <c r="W1" s="79"/>
      <c r="X1" s="78" t="s">
        <v>46</v>
      </c>
      <c r="Y1" s="79"/>
    </row>
    <row r="2" spans="1:25" ht="15.75" thickBot="1" x14ac:dyDescent="0.25">
      <c r="A2" s="33"/>
      <c r="B2" s="33"/>
      <c r="C2" s="33"/>
      <c r="D2" s="33" t="s">
        <v>4</v>
      </c>
      <c r="E2" s="33" t="s">
        <v>5</v>
      </c>
      <c r="F2" s="33" t="s">
        <v>6</v>
      </c>
      <c r="G2" s="33" t="s">
        <v>7</v>
      </c>
      <c r="H2" s="33" t="s">
        <v>5</v>
      </c>
      <c r="I2" s="33" t="s">
        <v>8</v>
      </c>
      <c r="J2" s="33" t="s">
        <v>9</v>
      </c>
      <c r="K2" s="33" t="s">
        <v>6</v>
      </c>
      <c r="L2" s="34"/>
      <c r="M2" s="34"/>
      <c r="N2" s="34"/>
      <c r="O2" s="35"/>
      <c r="P2" s="52" t="s">
        <v>33</v>
      </c>
      <c r="Q2" s="33" t="s">
        <v>37</v>
      </c>
      <c r="R2" s="36"/>
      <c r="S2" s="31" t="s">
        <v>38</v>
      </c>
      <c r="T2" s="31" t="s">
        <v>41</v>
      </c>
      <c r="U2" s="31" t="s">
        <v>42</v>
      </c>
      <c r="V2" s="31" t="s">
        <v>39</v>
      </c>
      <c r="W2" s="33" t="s">
        <v>43</v>
      </c>
      <c r="X2" s="31" t="s">
        <v>39</v>
      </c>
      <c r="Y2" s="33" t="s">
        <v>43</v>
      </c>
    </row>
    <row r="3" spans="1:25" ht="15" x14ac:dyDescent="0.2">
      <c r="A3" s="47" t="s">
        <v>49</v>
      </c>
      <c r="B3" s="47"/>
      <c r="C3" s="47" t="s">
        <v>50</v>
      </c>
      <c r="D3" s="47">
        <v>1024</v>
      </c>
      <c r="E3" s="47"/>
      <c r="F3" s="47">
        <v>3</v>
      </c>
      <c r="G3" s="47">
        <v>1024</v>
      </c>
      <c r="H3" s="47"/>
      <c r="I3" s="47">
        <v>32</v>
      </c>
      <c r="J3" s="47">
        <f>I3</f>
        <v>32</v>
      </c>
      <c r="K3" s="47">
        <f>F3</f>
        <v>3</v>
      </c>
      <c r="L3" s="48"/>
      <c r="M3" s="48"/>
      <c r="N3" s="48"/>
      <c r="O3" s="49"/>
      <c r="P3" s="50"/>
      <c r="Q3" s="47"/>
      <c r="R3" s="51"/>
      <c r="S3" s="47"/>
      <c r="T3" s="47"/>
      <c r="U3" s="47"/>
      <c r="V3" s="47"/>
      <c r="W3" s="47"/>
      <c r="X3" s="47"/>
      <c r="Y3" s="47"/>
    </row>
    <row r="4" spans="1:25" ht="15" x14ac:dyDescent="0.2">
      <c r="A4" s="71" t="s">
        <v>21</v>
      </c>
      <c r="B4" s="70" t="s">
        <v>51</v>
      </c>
      <c r="C4" s="2" t="s">
        <v>54</v>
      </c>
      <c r="D4" s="2">
        <v>1024</v>
      </c>
      <c r="E4" s="2"/>
      <c r="F4" s="2">
        <v>32</v>
      </c>
      <c r="G4" s="2">
        <v>512</v>
      </c>
      <c r="H4" s="2"/>
      <c r="I4" s="2">
        <v>64</v>
      </c>
      <c r="J4" s="2">
        <f t="shared" ref="J4:J6" si="0">I4</f>
        <v>64</v>
      </c>
      <c r="K4" s="2">
        <f t="shared" ref="K4:K6" si="1">F4</f>
        <v>32</v>
      </c>
      <c r="L4" s="6"/>
      <c r="M4" s="6"/>
      <c r="N4" s="6"/>
      <c r="O4" s="14"/>
      <c r="P4" s="21"/>
      <c r="Q4" s="2"/>
      <c r="R4" s="22"/>
      <c r="S4" s="2"/>
      <c r="T4" s="2"/>
      <c r="U4" s="24"/>
      <c r="V4" s="2"/>
      <c r="W4" s="2"/>
      <c r="X4" s="2"/>
      <c r="Y4" s="2"/>
    </row>
    <row r="5" spans="1:25" ht="15" x14ac:dyDescent="0.2">
      <c r="A5" s="71"/>
      <c r="B5" s="70"/>
      <c r="C5" s="2" t="s">
        <v>53</v>
      </c>
      <c r="D5" s="2"/>
      <c r="E5" s="2"/>
      <c r="F5" s="2"/>
      <c r="G5" s="2"/>
      <c r="H5" s="2"/>
      <c r="I5" s="2"/>
      <c r="J5" s="2"/>
      <c r="K5" s="2"/>
      <c r="L5" s="6"/>
      <c r="M5" s="6"/>
      <c r="N5" s="6"/>
      <c r="O5" s="14"/>
      <c r="P5" s="21"/>
      <c r="Q5" s="2"/>
      <c r="R5" s="22"/>
      <c r="S5" s="2"/>
      <c r="T5" s="2"/>
      <c r="U5" s="24"/>
      <c r="V5" s="2"/>
      <c r="W5" s="2"/>
      <c r="X5" s="2"/>
      <c r="Y5" s="2"/>
    </row>
    <row r="6" spans="1:25" ht="15" x14ac:dyDescent="0.2">
      <c r="A6" s="72"/>
      <c r="B6" s="72" t="s">
        <v>52</v>
      </c>
      <c r="C6" s="3" t="s">
        <v>55</v>
      </c>
      <c r="D6" s="3"/>
      <c r="E6" s="3"/>
      <c r="F6" s="3">
        <v>35</v>
      </c>
      <c r="G6" s="3"/>
      <c r="H6" s="8"/>
      <c r="I6" s="8">
        <v>32</v>
      </c>
      <c r="J6" s="8">
        <f t="shared" si="0"/>
        <v>32</v>
      </c>
      <c r="K6" s="3">
        <f t="shared" si="1"/>
        <v>35</v>
      </c>
      <c r="L6" s="8"/>
      <c r="M6" s="8"/>
      <c r="N6" s="8"/>
      <c r="O6" s="15"/>
      <c r="P6" s="23"/>
      <c r="Q6" s="3"/>
      <c r="R6" s="9"/>
      <c r="S6" s="3"/>
      <c r="T6" s="3"/>
      <c r="U6" s="3"/>
      <c r="V6" s="3"/>
      <c r="W6" s="3"/>
      <c r="X6" s="3"/>
      <c r="Y6" s="3"/>
    </row>
    <row r="7" spans="1:25" ht="15" x14ac:dyDescent="0.2">
      <c r="A7" s="72"/>
      <c r="B7" s="72"/>
      <c r="C7" s="3" t="s">
        <v>57</v>
      </c>
      <c r="D7" s="3"/>
      <c r="E7" s="3"/>
      <c r="F7" s="3">
        <v>32</v>
      </c>
      <c r="G7" s="3"/>
      <c r="H7" s="3"/>
      <c r="I7" s="3">
        <v>32</v>
      </c>
      <c r="J7" s="8"/>
      <c r="K7" s="8"/>
      <c r="L7" s="8"/>
      <c r="M7" s="8"/>
      <c r="N7" s="8"/>
      <c r="O7" s="15"/>
      <c r="P7" s="23"/>
      <c r="Q7" s="3"/>
      <c r="R7" s="9"/>
      <c r="S7" s="3"/>
      <c r="T7" s="3"/>
      <c r="U7" s="3"/>
      <c r="V7" s="3"/>
      <c r="W7" s="3"/>
      <c r="X7" s="3"/>
      <c r="Y7" s="3"/>
    </row>
    <row r="8" spans="1:25" ht="15" x14ac:dyDescent="0.2">
      <c r="A8" s="72"/>
      <c r="B8" s="72"/>
      <c r="C8" s="3" t="s">
        <v>58</v>
      </c>
      <c r="D8" s="3"/>
      <c r="E8" s="3"/>
      <c r="F8" s="3">
        <v>32</v>
      </c>
      <c r="G8" s="3"/>
      <c r="H8" s="3"/>
      <c r="I8" s="3">
        <v>64</v>
      </c>
      <c r="J8" s="3">
        <f>I8</f>
        <v>64</v>
      </c>
      <c r="K8" s="3">
        <f>F8</f>
        <v>32</v>
      </c>
      <c r="L8" s="8"/>
      <c r="M8" s="8"/>
      <c r="N8" s="8"/>
      <c r="O8" s="15"/>
      <c r="P8" s="23"/>
      <c r="Q8" s="3"/>
      <c r="R8" s="9"/>
      <c r="S8" s="3"/>
      <c r="T8" s="3"/>
      <c r="U8" s="3"/>
      <c r="V8" s="3"/>
      <c r="W8" s="3"/>
      <c r="X8" s="3"/>
      <c r="Y8" s="3"/>
    </row>
    <row r="9" spans="1:25" ht="15" x14ac:dyDescent="0.2">
      <c r="A9" s="72"/>
      <c r="B9" s="72"/>
      <c r="C9" s="3" t="s">
        <v>56</v>
      </c>
      <c r="D9" s="3"/>
      <c r="E9" s="3"/>
      <c r="F9" s="3">
        <v>64</v>
      </c>
      <c r="G9" s="3"/>
      <c r="H9" s="3"/>
      <c r="I9" s="3">
        <v>64</v>
      </c>
      <c r="J9" s="3"/>
      <c r="K9" s="3"/>
      <c r="L9" s="8"/>
      <c r="M9" s="8"/>
      <c r="N9" s="8"/>
      <c r="O9" s="15"/>
      <c r="P9" s="23"/>
      <c r="Q9" s="3"/>
      <c r="R9" s="9"/>
      <c r="S9" s="3"/>
      <c r="T9" s="3"/>
      <c r="U9" s="3"/>
      <c r="V9" s="3"/>
      <c r="W9" s="3"/>
      <c r="X9" s="3"/>
      <c r="Y9" s="3"/>
    </row>
    <row r="10" spans="1:25" ht="15" x14ac:dyDescent="0.2">
      <c r="A10" s="71" t="s">
        <v>20</v>
      </c>
      <c r="B10" s="70" t="s">
        <v>51</v>
      </c>
      <c r="C10" s="2" t="s">
        <v>54</v>
      </c>
      <c r="D10" s="2">
        <v>512</v>
      </c>
      <c r="E10" s="2"/>
      <c r="F10" s="2">
        <v>64</v>
      </c>
      <c r="G10" s="2">
        <v>256</v>
      </c>
      <c r="H10" s="2"/>
      <c r="I10" s="2">
        <v>128</v>
      </c>
      <c r="J10" s="2">
        <f t="shared" ref="J10" si="2">I10</f>
        <v>128</v>
      </c>
      <c r="K10" s="2">
        <f t="shared" ref="K10" si="3">F10</f>
        <v>64</v>
      </c>
      <c r="L10" s="6"/>
      <c r="M10" s="6"/>
      <c r="N10" s="6"/>
      <c r="O10" s="14"/>
      <c r="P10" s="21"/>
      <c r="Q10" s="2"/>
      <c r="R10" s="22"/>
      <c r="S10" s="2"/>
      <c r="T10" s="2"/>
      <c r="U10" s="24"/>
      <c r="V10" s="2"/>
      <c r="W10" s="2"/>
      <c r="X10" s="2"/>
      <c r="Y10" s="2"/>
    </row>
    <row r="11" spans="1:25" ht="15" x14ac:dyDescent="0.2">
      <c r="A11" s="71"/>
      <c r="B11" s="70"/>
      <c r="C11" s="2" t="s">
        <v>53</v>
      </c>
      <c r="D11" s="2"/>
      <c r="E11" s="2"/>
      <c r="F11" s="2"/>
      <c r="G11" s="2"/>
      <c r="H11" s="2"/>
      <c r="I11" s="2"/>
      <c r="J11" s="2"/>
      <c r="K11" s="2"/>
      <c r="L11" s="6"/>
      <c r="M11" s="6"/>
      <c r="N11" s="6"/>
      <c r="O11" s="14"/>
      <c r="P11" s="21"/>
      <c r="Q11" s="2"/>
      <c r="R11" s="22"/>
      <c r="S11" s="2"/>
      <c r="T11" s="2"/>
      <c r="U11" s="24"/>
      <c r="V11" s="2"/>
      <c r="W11" s="2"/>
      <c r="X11" s="2"/>
      <c r="Y11" s="2"/>
    </row>
    <row r="12" spans="1:25" ht="15" x14ac:dyDescent="0.2">
      <c r="A12" s="72"/>
      <c r="B12" s="72" t="s">
        <v>52</v>
      </c>
      <c r="C12" s="3" t="s">
        <v>55</v>
      </c>
      <c r="D12" s="3"/>
      <c r="E12" s="3"/>
      <c r="F12" s="3">
        <v>67</v>
      </c>
      <c r="G12" s="3"/>
      <c r="H12" s="8"/>
      <c r="I12" s="8">
        <v>64</v>
      </c>
      <c r="J12" s="8">
        <f t="shared" ref="J12" si="4">I12</f>
        <v>64</v>
      </c>
      <c r="K12" s="3">
        <f t="shared" ref="K12" si="5">F12</f>
        <v>67</v>
      </c>
      <c r="L12" s="8"/>
      <c r="M12" s="8"/>
      <c r="N12" s="8"/>
      <c r="O12" s="15"/>
      <c r="P12" s="23"/>
      <c r="Q12" s="3"/>
      <c r="R12" s="9"/>
      <c r="S12" s="3"/>
      <c r="T12" s="3"/>
      <c r="U12" s="3"/>
      <c r="V12" s="3"/>
      <c r="W12" s="3"/>
      <c r="X12" s="3"/>
      <c r="Y12" s="3"/>
    </row>
    <row r="13" spans="1:25" ht="15" x14ac:dyDescent="0.2">
      <c r="A13" s="72"/>
      <c r="B13" s="72"/>
      <c r="C13" s="3" t="s">
        <v>57</v>
      </c>
      <c r="D13" s="3"/>
      <c r="E13" s="3"/>
      <c r="F13" s="3">
        <v>64</v>
      </c>
      <c r="G13" s="3"/>
      <c r="H13" s="3"/>
      <c r="I13" s="3">
        <v>64</v>
      </c>
      <c r="J13" s="8"/>
      <c r="K13" s="8"/>
      <c r="L13" s="8"/>
      <c r="M13" s="8"/>
      <c r="N13" s="8"/>
      <c r="O13" s="15"/>
      <c r="P13" s="23"/>
      <c r="Q13" s="3"/>
      <c r="R13" s="9"/>
      <c r="S13" s="3"/>
      <c r="T13" s="3"/>
      <c r="U13" s="3"/>
      <c r="V13" s="3"/>
      <c r="W13" s="3"/>
      <c r="X13" s="3"/>
      <c r="Y13" s="3"/>
    </row>
    <row r="14" spans="1:25" ht="15" x14ac:dyDescent="0.2">
      <c r="A14" s="72"/>
      <c r="B14" s="72"/>
      <c r="C14" s="3" t="s">
        <v>58</v>
      </c>
      <c r="D14" s="3"/>
      <c r="E14" s="3"/>
      <c r="F14" s="3">
        <v>64</v>
      </c>
      <c r="G14" s="3"/>
      <c r="H14" s="3"/>
      <c r="I14" s="3">
        <v>128</v>
      </c>
      <c r="J14" s="3">
        <f>I14</f>
        <v>128</v>
      </c>
      <c r="K14" s="3">
        <f>F14</f>
        <v>64</v>
      </c>
      <c r="L14" s="8"/>
      <c r="M14" s="8"/>
      <c r="N14" s="8"/>
      <c r="O14" s="15"/>
      <c r="P14" s="23"/>
      <c r="Q14" s="3"/>
      <c r="R14" s="9"/>
      <c r="S14" s="3"/>
      <c r="T14" s="3"/>
      <c r="U14" s="3"/>
      <c r="V14" s="3"/>
      <c r="W14" s="3"/>
      <c r="X14" s="3"/>
      <c r="Y14" s="3"/>
    </row>
    <row r="15" spans="1:25" ht="15" x14ac:dyDescent="0.2">
      <c r="A15" s="72"/>
      <c r="B15" s="72"/>
      <c r="C15" s="3" t="s">
        <v>56</v>
      </c>
      <c r="D15" s="3"/>
      <c r="E15" s="3"/>
      <c r="F15" s="3">
        <v>128</v>
      </c>
      <c r="G15" s="3"/>
      <c r="H15" s="3"/>
      <c r="I15" s="3">
        <v>128</v>
      </c>
      <c r="J15" s="3"/>
      <c r="K15" s="3"/>
      <c r="L15" s="8"/>
      <c r="M15" s="8"/>
      <c r="N15" s="8"/>
      <c r="O15" s="15"/>
      <c r="P15" s="23"/>
      <c r="Q15" s="3"/>
      <c r="R15" s="9"/>
      <c r="S15" s="3"/>
      <c r="T15" s="3"/>
      <c r="U15" s="3"/>
      <c r="V15" s="3"/>
      <c r="W15" s="3"/>
      <c r="X15" s="3"/>
      <c r="Y15" s="3"/>
    </row>
    <row r="16" spans="1:25" ht="15" x14ac:dyDescent="0.2">
      <c r="A16" s="71" t="s">
        <v>59</v>
      </c>
      <c r="B16" s="70" t="s">
        <v>51</v>
      </c>
      <c r="C16" s="2" t="s">
        <v>54</v>
      </c>
      <c r="D16" s="2">
        <v>256</v>
      </c>
      <c r="E16" s="2"/>
      <c r="F16" s="2">
        <v>128</v>
      </c>
      <c r="G16" s="2">
        <v>128</v>
      </c>
      <c r="H16" s="2"/>
      <c r="I16" s="2">
        <v>256</v>
      </c>
      <c r="J16" s="2">
        <f t="shared" ref="J16" si="6">I16</f>
        <v>256</v>
      </c>
      <c r="K16" s="2">
        <f t="shared" ref="K16" si="7">F16</f>
        <v>128</v>
      </c>
      <c r="L16" s="6"/>
      <c r="M16" s="6"/>
      <c r="N16" s="6"/>
      <c r="O16" s="14"/>
      <c r="P16" s="21"/>
      <c r="Q16" s="2"/>
      <c r="R16" s="22"/>
      <c r="S16" s="2"/>
      <c r="T16" s="2"/>
      <c r="U16" s="24"/>
      <c r="V16" s="2"/>
      <c r="W16" s="2"/>
      <c r="X16" s="2"/>
      <c r="Y16" s="2"/>
    </row>
    <row r="17" spans="1:25" ht="15" x14ac:dyDescent="0.2">
      <c r="A17" s="71"/>
      <c r="B17" s="70"/>
      <c r="C17" s="2" t="s">
        <v>53</v>
      </c>
      <c r="D17" s="2"/>
      <c r="E17" s="2"/>
      <c r="F17" s="2"/>
      <c r="G17" s="2"/>
      <c r="H17" s="2"/>
      <c r="I17" s="2"/>
      <c r="J17" s="2"/>
      <c r="K17" s="2"/>
      <c r="L17" s="6"/>
      <c r="M17" s="6"/>
      <c r="N17" s="6"/>
      <c r="O17" s="14"/>
      <c r="P17" s="21"/>
      <c r="Q17" s="2"/>
      <c r="R17" s="22"/>
      <c r="S17" s="2"/>
      <c r="T17" s="2"/>
      <c r="U17" s="24"/>
      <c r="V17" s="2"/>
      <c r="W17" s="2"/>
      <c r="X17" s="2"/>
      <c r="Y17" s="2"/>
    </row>
    <row r="18" spans="1:25" ht="15" x14ac:dyDescent="0.2">
      <c r="A18" s="72"/>
      <c r="B18" s="72" t="s">
        <v>52</v>
      </c>
      <c r="C18" s="3" t="s">
        <v>55</v>
      </c>
      <c r="D18" s="3"/>
      <c r="E18" s="3"/>
      <c r="F18" s="3">
        <v>131</v>
      </c>
      <c r="G18" s="3"/>
      <c r="H18" s="8"/>
      <c r="I18" s="8">
        <v>128</v>
      </c>
      <c r="J18" s="8">
        <f t="shared" ref="J18" si="8">I18</f>
        <v>128</v>
      </c>
      <c r="K18" s="3">
        <f t="shared" ref="K18" si="9">F18</f>
        <v>131</v>
      </c>
      <c r="L18" s="8"/>
      <c r="M18" s="8"/>
      <c r="N18" s="8"/>
      <c r="O18" s="15"/>
      <c r="P18" s="23"/>
      <c r="Q18" s="3"/>
      <c r="R18" s="9"/>
      <c r="S18" s="3"/>
      <c r="T18" s="3"/>
      <c r="U18" s="3"/>
      <c r="V18" s="3"/>
      <c r="W18" s="3"/>
      <c r="X18" s="3"/>
      <c r="Y18" s="3"/>
    </row>
    <row r="19" spans="1:25" ht="15" x14ac:dyDescent="0.2">
      <c r="A19" s="72"/>
      <c r="B19" s="72"/>
      <c r="C19" s="3" t="s">
        <v>57</v>
      </c>
      <c r="D19" s="3"/>
      <c r="E19" s="3"/>
      <c r="F19" s="3">
        <v>128</v>
      </c>
      <c r="G19" s="3"/>
      <c r="H19" s="3"/>
      <c r="I19" s="3">
        <v>128</v>
      </c>
      <c r="J19" s="8"/>
      <c r="K19" s="8"/>
      <c r="L19" s="8"/>
      <c r="M19" s="8"/>
      <c r="N19" s="8"/>
      <c r="O19" s="15"/>
      <c r="P19" s="23"/>
      <c r="Q19" s="3"/>
      <c r="R19" s="9"/>
      <c r="S19" s="3"/>
      <c r="T19" s="3"/>
      <c r="U19" s="3"/>
      <c r="V19" s="3"/>
      <c r="W19" s="3"/>
      <c r="X19" s="3"/>
      <c r="Y19" s="3"/>
    </row>
    <row r="20" spans="1:25" ht="15" x14ac:dyDescent="0.2">
      <c r="A20" s="72"/>
      <c r="B20" s="72"/>
      <c r="C20" s="3" t="s">
        <v>58</v>
      </c>
      <c r="D20" s="3"/>
      <c r="E20" s="3"/>
      <c r="F20" s="3">
        <v>128</v>
      </c>
      <c r="G20" s="3"/>
      <c r="H20" s="3"/>
      <c r="I20" s="3">
        <v>256</v>
      </c>
      <c r="J20" s="3">
        <f>I20</f>
        <v>256</v>
      </c>
      <c r="K20" s="3">
        <f>F20</f>
        <v>128</v>
      </c>
      <c r="L20" s="8"/>
      <c r="M20" s="8"/>
      <c r="N20" s="8"/>
      <c r="O20" s="15"/>
      <c r="P20" s="23"/>
      <c r="Q20" s="3"/>
      <c r="R20" s="9"/>
      <c r="S20" s="3"/>
      <c r="T20" s="3"/>
      <c r="U20" s="3"/>
      <c r="V20" s="3"/>
      <c r="W20" s="3"/>
      <c r="X20" s="3"/>
      <c r="Y20" s="3"/>
    </row>
    <row r="21" spans="1:25" ht="15" x14ac:dyDescent="0.2">
      <c r="A21" s="72"/>
      <c r="B21" s="72"/>
      <c r="C21" s="3" t="s">
        <v>56</v>
      </c>
      <c r="D21" s="3"/>
      <c r="E21" s="3"/>
      <c r="F21" s="3">
        <v>256</v>
      </c>
      <c r="G21" s="3"/>
      <c r="H21" s="3"/>
      <c r="I21" s="3">
        <v>256</v>
      </c>
      <c r="J21" s="3"/>
      <c r="K21" s="3"/>
      <c r="L21" s="8"/>
      <c r="M21" s="8"/>
      <c r="N21" s="8"/>
      <c r="O21" s="15"/>
      <c r="P21" s="23"/>
      <c r="Q21" s="3"/>
      <c r="R21" s="9"/>
      <c r="S21" s="3"/>
      <c r="T21" s="3"/>
      <c r="U21" s="3"/>
      <c r="V21" s="3"/>
      <c r="W21" s="3"/>
      <c r="X21" s="3"/>
      <c r="Y21" s="3"/>
    </row>
    <row r="22" spans="1:25" ht="15" x14ac:dyDescent="0.2">
      <c r="A22" s="71" t="s">
        <v>60</v>
      </c>
      <c r="B22" s="70" t="s">
        <v>51</v>
      </c>
      <c r="C22" s="2" t="s">
        <v>54</v>
      </c>
      <c r="D22" s="2">
        <v>128</v>
      </c>
      <c r="E22" s="2"/>
      <c r="F22" s="2">
        <v>256</v>
      </c>
      <c r="G22" s="2">
        <v>64</v>
      </c>
      <c r="H22" s="2"/>
      <c r="I22" s="2">
        <v>512</v>
      </c>
      <c r="J22" s="2">
        <f t="shared" ref="J22" si="10">I22</f>
        <v>512</v>
      </c>
      <c r="K22" s="2">
        <f t="shared" ref="K22" si="11">F22</f>
        <v>256</v>
      </c>
      <c r="L22" s="6"/>
      <c r="M22" s="6"/>
      <c r="N22" s="6"/>
      <c r="O22" s="14"/>
      <c r="P22" s="21"/>
      <c r="Q22" s="2"/>
      <c r="R22" s="22"/>
      <c r="S22" s="2"/>
      <c r="T22" s="2"/>
      <c r="U22" s="24"/>
      <c r="V22" s="2"/>
      <c r="W22" s="2"/>
      <c r="X22" s="2"/>
      <c r="Y22" s="2"/>
    </row>
    <row r="23" spans="1:25" ht="15" x14ac:dyDescent="0.2">
      <c r="A23" s="71"/>
      <c r="B23" s="70"/>
      <c r="C23" s="2" t="s">
        <v>53</v>
      </c>
      <c r="D23" s="2"/>
      <c r="E23" s="2"/>
      <c r="F23" s="2"/>
      <c r="G23" s="2"/>
      <c r="H23" s="2"/>
      <c r="I23" s="2"/>
      <c r="J23" s="2"/>
      <c r="K23" s="2"/>
      <c r="L23" s="6"/>
      <c r="M23" s="6"/>
      <c r="N23" s="6"/>
      <c r="O23" s="14"/>
      <c r="P23" s="21"/>
      <c r="Q23" s="2"/>
      <c r="R23" s="22"/>
      <c r="S23" s="2"/>
      <c r="T23" s="2"/>
      <c r="U23" s="24"/>
      <c r="V23" s="2"/>
      <c r="W23" s="2"/>
      <c r="X23" s="2"/>
      <c r="Y23" s="2"/>
    </row>
    <row r="24" spans="1:25" ht="15" x14ac:dyDescent="0.2">
      <c r="A24" s="72"/>
      <c r="B24" s="72" t="s">
        <v>52</v>
      </c>
      <c r="C24" s="3" t="s">
        <v>55</v>
      </c>
      <c r="D24" s="3"/>
      <c r="E24" s="3"/>
      <c r="F24" s="3">
        <v>259</v>
      </c>
      <c r="G24" s="3"/>
      <c r="H24" s="8"/>
      <c r="I24" s="8">
        <v>256</v>
      </c>
      <c r="J24" s="8">
        <f t="shared" ref="J24" si="12">I24</f>
        <v>256</v>
      </c>
      <c r="K24" s="3">
        <f t="shared" ref="K24" si="13">F24</f>
        <v>259</v>
      </c>
      <c r="L24" s="8"/>
      <c r="M24" s="8"/>
      <c r="N24" s="8"/>
      <c r="O24" s="15"/>
      <c r="P24" s="23"/>
      <c r="Q24" s="3"/>
      <c r="R24" s="9"/>
      <c r="S24" s="3"/>
      <c r="T24" s="3"/>
      <c r="U24" s="3"/>
      <c r="V24" s="3"/>
      <c r="W24" s="3"/>
      <c r="X24" s="3"/>
      <c r="Y24" s="3"/>
    </row>
    <row r="25" spans="1:25" ht="15" x14ac:dyDescent="0.2">
      <c r="A25" s="72"/>
      <c r="B25" s="72"/>
      <c r="C25" s="3" t="s">
        <v>57</v>
      </c>
      <c r="D25" s="3"/>
      <c r="E25" s="3"/>
      <c r="F25" s="3">
        <v>256</v>
      </c>
      <c r="G25" s="3"/>
      <c r="H25" s="3"/>
      <c r="I25" s="3">
        <v>256</v>
      </c>
      <c r="J25" s="8"/>
      <c r="K25" s="8"/>
      <c r="L25" s="8"/>
      <c r="M25" s="8"/>
      <c r="N25" s="8"/>
      <c r="O25" s="15"/>
      <c r="P25" s="23"/>
      <c r="Q25" s="3"/>
      <c r="R25" s="9"/>
      <c r="S25" s="3"/>
      <c r="T25" s="3"/>
      <c r="U25" s="3"/>
      <c r="V25" s="3"/>
      <c r="W25" s="3"/>
      <c r="X25" s="3"/>
      <c r="Y25" s="3"/>
    </row>
    <row r="26" spans="1:25" ht="15" x14ac:dyDescent="0.2">
      <c r="A26" s="72"/>
      <c r="B26" s="72"/>
      <c r="C26" s="3" t="s">
        <v>58</v>
      </c>
      <c r="D26" s="3"/>
      <c r="E26" s="3"/>
      <c r="F26" s="3">
        <v>256</v>
      </c>
      <c r="G26" s="3"/>
      <c r="H26" s="3"/>
      <c r="I26" s="3">
        <v>512</v>
      </c>
      <c r="J26" s="3">
        <f>I26</f>
        <v>512</v>
      </c>
      <c r="K26" s="3">
        <f>F26</f>
        <v>256</v>
      </c>
      <c r="L26" s="8"/>
      <c r="M26" s="8"/>
      <c r="N26" s="8"/>
      <c r="O26" s="15"/>
      <c r="P26" s="23"/>
      <c r="Q26" s="3"/>
      <c r="R26" s="9"/>
      <c r="S26" s="3"/>
      <c r="T26" s="3"/>
      <c r="U26" s="3"/>
      <c r="V26" s="3"/>
      <c r="W26" s="3"/>
      <c r="X26" s="3"/>
      <c r="Y26" s="3"/>
    </row>
    <row r="27" spans="1:25" ht="15" x14ac:dyDescent="0.2">
      <c r="A27" s="72"/>
      <c r="B27" s="72"/>
      <c r="C27" s="3" t="s">
        <v>56</v>
      </c>
      <c r="D27" s="3"/>
      <c r="E27" s="3"/>
      <c r="F27" s="3">
        <v>512</v>
      </c>
      <c r="G27" s="3"/>
      <c r="H27" s="3"/>
      <c r="I27" s="3">
        <v>512</v>
      </c>
      <c r="J27" s="3"/>
      <c r="K27" s="3"/>
      <c r="L27" s="8"/>
      <c r="M27" s="8"/>
      <c r="N27" s="8"/>
      <c r="O27" s="15"/>
      <c r="P27" s="23"/>
      <c r="Q27" s="3"/>
      <c r="R27" s="9"/>
      <c r="S27" s="3"/>
      <c r="T27" s="3"/>
      <c r="U27" s="3"/>
      <c r="V27" s="3"/>
      <c r="W27" s="3"/>
      <c r="X27" s="3"/>
      <c r="Y27" s="3"/>
    </row>
    <row r="28" spans="1:25" ht="15" x14ac:dyDescent="0.2">
      <c r="A28" s="71" t="s">
        <v>61</v>
      </c>
      <c r="B28" s="84" t="s">
        <v>63</v>
      </c>
      <c r="C28" s="57" t="s">
        <v>55</v>
      </c>
      <c r="D28" s="57"/>
      <c r="E28" s="57"/>
      <c r="F28" s="57">
        <v>512</v>
      </c>
      <c r="G28" s="57"/>
      <c r="H28" s="58"/>
      <c r="I28" s="58">
        <v>512</v>
      </c>
      <c r="J28" s="58">
        <f t="shared" ref="J28" si="14">I28</f>
        <v>512</v>
      </c>
      <c r="K28" s="57">
        <f t="shared" ref="K28" si="15">F28</f>
        <v>512</v>
      </c>
      <c r="L28" s="58"/>
      <c r="M28" s="58"/>
      <c r="N28" s="58"/>
      <c r="O28" s="59"/>
      <c r="P28" s="60"/>
      <c r="Q28" s="57"/>
      <c r="R28" s="61"/>
      <c r="S28" s="57"/>
      <c r="T28" s="57"/>
      <c r="U28" s="57"/>
      <c r="V28" s="57"/>
      <c r="W28" s="57"/>
      <c r="X28" s="57"/>
      <c r="Y28" s="57"/>
    </row>
    <row r="29" spans="1:25" ht="15" x14ac:dyDescent="0.2">
      <c r="A29" s="71"/>
      <c r="B29" s="84"/>
      <c r="C29" s="57" t="s">
        <v>57</v>
      </c>
      <c r="D29" s="57"/>
      <c r="E29" s="57"/>
      <c r="F29" s="57">
        <v>512</v>
      </c>
      <c r="G29" s="57"/>
      <c r="H29" s="57"/>
      <c r="I29" s="57">
        <v>512</v>
      </c>
      <c r="J29" s="58"/>
      <c r="K29" s="58"/>
      <c r="L29" s="58"/>
      <c r="M29" s="58"/>
      <c r="N29" s="58"/>
      <c r="O29" s="59"/>
      <c r="P29" s="60"/>
      <c r="Q29" s="57"/>
      <c r="R29" s="61"/>
      <c r="S29" s="57"/>
      <c r="T29" s="57"/>
      <c r="U29" s="57"/>
      <c r="V29" s="57"/>
      <c r="W29" s="57"/>
      <c r="X29" s="57"/>
      <c r="Y29" s="57"/>
    </row>
    <row r="30" spans="1:25" ht="15" x14ac:dyDescent="0.2">
      <c r="A30" s="72"/>
      <c r="B30" s="84"/>
      <c r="C30" s="57" t="s">
        <v>58</v>
      </c>
      <c r="D30" s="57"/>
      <c r="E30" s="57"/>
      <c r="F30" s="57">
        <v>512</v>
      </c>
      <c r="G30" s="57"/>
      <c r="H30" s="57"/>
      <c r="I30" s="57">
        <v>512</v>
      </c>
      <c r="J30" s="57">
        <f>I30</f>
        <v>512</v>
      </c>
      <c r="K30" s="57">
        <f>F30</f>
        <v>512</v>
      </c>
      <c r="L30" s="58"/>
      <c r="M30" s="58"/>
      <c r="N30" s="58"/>
      <c r="O30" s="59"/>
      <c r="P30" s="60"/>
      <c r="Q30" s="57"/>
      <c r="R30" s="61"/>
      <c r="S30" s="57"/>
      <c r="T30" s="57"/>
      <c r="U30" s="57"/>
      <c r="V30" s="57"/>
      <c r="W30" s="57"/>
      <c r="X30" s="57"/>
      <c r="Y30" s="57"/>
    </row>
    <row r="31" spans="1:25" ht="15" x14ac:dyDescent="0.2">
      <c r="A31" s="72"/>
      <c r="B31" s="84"/>
      <c r="C31" s="57" t="s">
        <v>57</v>
      </c>
      <c r="D31" s="57"/>
      <c r="E31" s="57"/>
      <c r="F31" s="57">
        <v>512</v>
      </c>
      <c r="G31" s="57"/>
      <c r="H31" s="57"/>
      <c r="I31" s="57">
        <v>512</v>
      </c>
      <c r="J31" s="57"/>
      <c r="K31" s="57"/>
      <c r="L31" s="58"/>
      <c r="M31" s="58"/>
      <c r="N31" s="58"/>
      <c r="O31" s="59"/>
      <c r="P31" s="60"/>
      <c r="Q31" s="57"/>
      <c r="R31" s="61"/>
      <c r="S31" s="57"/>
      <c r="T31" s="57"/>
      <c r="U31" s="57"/>
      <c r="V31" s="57"/>
      <c r="W31" s="57"/>
      <c r="X31" s="57"/>
      <c r="Y31" s="57"/>
    </row>
    <row r="32" spans="1:25" ht="15" x14ac:dyDescent="0.2">
      <c r="A32" s="74" t="s">
        <v>64</v>
      </c>
      <c r="B32" s="85" t="s">
        <v>63</v>
      </c>
      <c r="C32" s="1" t="s">
        <v>65</v>
      </c>
      <c r="D32" s="1"/>
      <c r="E32" s="1"/>
      <c r="F32" s="1">
        <v>512</v>
      </c>
      <c r="G32" s="39"/>
      <c r="H32" s="39"/>
      <c r="I32" s="39">
        <v>512</v>
      </c>
      <c r="J32" s="1"/>
      <c r="K32" s="1"/>
      <c r="L32" s="5"/>
      <c r="M32" s="5"/>
      <c r="N32" s="5"/>
      <c r="O32" s="13"/>
      <c r="P32" s="19"/>
      <c r="Q32" s="1"/>
      <c r="R32" s="4"/>
      <c r="S32" s="1"/>
      <c r="T32" s="1"/>
      <c r="U32" s="1"/>
      <c r="V32" s="1"/>
      <c r="W32" s="1"/>
      <c r="X32" s="1"/>
      <c r="Y32" s="1"/>
    </row>
    <row r="33" spans="1:25" ht="15" x14ac:dyDescent="0.2">
      <c r="A33" s="75"/>
      <c r="B33" s="86"/>
      <c r="C33" s="40" t="s">
        <v>62</v>
      </c>
      <c r="D33" s="40"/>
      <c r="E33" s="40"/>
      <c r="F33" s="40">
        <v>512</v>
      </c>
      <c r="G33" s="40"/>
      <c r="H33" s="40"/>
      <c r="I33" s="40">
        <v>512</v>
      </c>
      <c r="J33" s="40">
        <f>I33</f>
        <v>512</v>
      </c>
      <c r="K33" s="40">
        <f>F33</f>
        <v>512</v>
      </c>
      <c r="L33" s="41"/>
      <c r="M33" s="41"/>
      <c r="N33" s="41"/>
      <c r="O33" s="42"/>
      <c r="P33" s="43"/>
      <c r="Q33" s="40"/>
      <c r="R33" s="44"/>
      <c r="S33" s="40"/>
      <c r="T33" s="40"/>
      <c r="U33" s="40"/>
      <c r="V33" s="40"/>
      <c r="W33" s="40"/>
      <c r="X33" s="40"/>
      <c r="Y33" s="40"/>
    </row>
    <row r="34" spans="1:25" ht="15" x14ac:dyDescent="0.2">
      <c r="A34" s="75"/>
      <c r="B34" s="46"/>
      <c r="C34" s="40" t="s">
        <v>28</v>
      </c>
      <c r="D34" s="40"/>
      <c r="E34" s="40"/>
      <c r="F34" s="40">
        <v>512</v>
      </c>
      <c r="G34" s="40"/>
      <c r="H34" s="40"/>
      <c r="I34" s="40">
        <v>512</v>
      </c>
      <c r="J34" s="40">
        <f>I34</f>
        <v>512</v>
      </c>
      <c r="K34" s="40">
        <f>F34</f>
        <v>512</v>
      </c>
      <c r="L34" s="41"/>
      <c r="M34" s="41"/>
      <c r="N34" s="41"/>
      <c r="O34" s="42"/>
      <c r="P34" s="43"/>
      <c r="Q34" s="40"/>
      <c r="R34" s="44"/>
      <c r="S34" s="40"/>
      <c r="T34" s="40"/>
      <c r="U34" s="40"/>
      <c r="V34" s="40"/>
      <c r="W34" s="40"/>
      <c r="X34" s="40"/>
      <c r="Y34" s="40"/>
    </row>
    <row r="35" spans="1:25" ht="15" x14ac:dyDescent="0.2">
      <c r="A35" s="75"/>
      <c r="B35" s="85" t="s">
        <v>63</v>
      </c>
      <c r="C35" s="1" t="s">
        <v>65</v>
      </c>
      <c r="D35" s="1"/>
      <c r="E35" s="1"/>
      <c r="F35" s="1">
        <v>512</v>
      </c>
      <c r="G35" s="39"/>
      <c r="H35" s="39"/>
      <c r="I35" s="39">
        <v>256</v>
      </c>
      <c r="J35" s="1"/>
      <c r="K35" s="1"/>
      <c r="L35" s="41"/>
      <c r="M35" s="41"/>
      <c r="N35" s="41"/>
      <c r="O35" s="42"/>
      <c r="P35" s="43"/>
      <c r="Q35" s="40"/>
      <c r="R35" s="44"/>
      <c r="S35" s="40"/>
      <c r="T35" s="40"/>
      <c r="U35" s="40"/>
      <c r="V35" s="40"/>
      <c r="W35" s="40"/>
      <c r="X35" s="40"/>
      <c r="Y35" s="40"/>
    </row>
    <row r="36" spans="1:25" ht="15" x14ac:dyDescent="0.2">
      <c r="A36" s="75"/>
      <c r="B36" s="86"/>
      <c r="C36" s="40" t="s">
        <v>62</v>
      </c>
      <c r="D36" s="40"/>
      <c r="E36" s="40"/>
      <c r="F36" s="40">
        <v>256</v>
      </c>
      <c r="G36" s="40"/>
      <c r="H36" s="40"/>
      <c r="I36" s="40">
        <v>256</v>
      </c>
      <c r="J36" s="40">
        <f>I36</f>
        <v>256</v>
      </c>
      <c r="K36" s="40">
        <f>F36</f>
        <v>256</v>
      </c>
      <c r="L36" s="41"/>
      <c r="M36" s="41"/>
      <c r="N36" s="41"/>
      <c r="O36" s="42"/>
      <c r="P36" s="43"/>
      <c r="Q36" s="40"/>
      <c r="R36" s="44"/>
      <c r="S36" s="40"/>
      <c r="T36" s="40"/>
      <c r="U36" s="40"/>
      <c r="V36" s="40"/>
      <c r="W36" s="40"/>
      <c r="X36" s="40"/>
      <c r="Y36" s="40"/>
    </row>
    <row r="37" spans="1:25" ht="15" x14ac:dyDescent="0.2">
      <c r="A37" s="76"/>
      <c r="B37" s="40"/>
      <c r="C37" s="40" t="s">
        <v>66</v>
      </c>
      <c r="D37" s="40"/>
      <c r="E37" s="40"/>
      <c r="F37" s="40">
        <v>256</v>
      </c>
      <c r="G37" s="40"/>
      <c r="H37" s="40"/>
      <c r="I37" s="40">
        <v>40</v>
      </c>
      <c r="J37" s="40">
        <f>I37</f>
        <v>40</v>
      </c>
      <c r="K37" s="40">
        <f>F37</f>
        <v>256</v>
      </c>
      <c r="L37" s="41"/>
      <c r="M37" s="41"/>
      <c r="N37" s="41"/>
      <c r="O37" s="42"/>
      <c r="P37" s="43"/>
      <c r="Q37" s="40"/>
      <c r="R37" s="44"/>
      <c r="S37" s="40"/>
      <c r="T37" s="40"/>
      <c r="U37" s="40"/>
      <c r="V37" s="40"/>
      <c r="W37" s="40"/>
      <c r="X37" s="40"/>
      <c r="Y37" s="40"/>
    </row>
    <row r="38" spans="1:25" ht="15.75" thickBot="1" x14ac:dyDescent="0.25">
      <c r="A38" s="31" t="s">
        <v>44</v>
      </c>
      <c r="B38" s="32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8"/>
      <c r="T38" s="33"/>
      <c r="U38" s="33"/>
      <c r="V38" s="33"/>
      <c r="W38" s="37"/>
      <c r="X38" s="33"/>
      <c r="Y38" s="33"/>
    </row>
  </sheetData>
  <mergeCells count="23">
    <mergeCell ref="J1:K1"/>
    <mergeCell ref="S1:U1"/>
    <mergeCell ref="V1:W1"/>
    <mergeCell ref="X1:Y1"/>
    <mergeCell ref="A4:A9"/>
    <mergeCell ref="B4:B5"/>
    <mergeCell ref="B6:B9"/>
    <mergeCell ref="D1:F1"/>
    <mergeCell ref="G1:I1"/>
    <mergeCell ref="A32:A37"/>
    <mergeCell ref="A10:A15"/>
    <mergeCell ref="B12:B15"/>
    <mergeCell ref="A16:A21"/>
    <mergeCell ref="B18:B21"/>
    <mergeCell ref="A22:A27"/>
    <mergeCell ref="B22:B23"/>
    <mergeCell ref="B24:B27"/>
    <mergeCell ref="A28:A31"/>
    <mergeCell ref="B28:B31"/>
    <mergeCell ref="B32:B33"/>
    <mergeCell ref="B35:B36"/>
    <mergeCell ref="B10:B11"/>
    <mergeCell ref="B16:B1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2E97-491D-468A-94CB-6056243322EE}">
  <dimension ref="A1:U46"/>
  <sheetViews>
    <sheetView tabSelected="1" zoomScale="115" zoomScaleNormal="115" workbookViewId="0">
      <selection activeCell="G3" sqref="G3"/>
    </sheetView>
  </sheetViews>
  <sheetFormatPr defaultColWidth="8.875" defaultRowHeight="14.25" x14ac:dyDescent="0.2"/>
  <cols>
    <col min="2" max="2" width="37.875" customWidth="1"/>
    <col min="3" max="3" width="13.125" customWidth="1"/>
    <col min="4" max="4" width="16.125" customWidth="1"/>
    <col min="5" max="5" width="20.375" customWidth="1"/>
    <col min="6" max="6" width="21.125" customWidth="1"/>
    <col min="7" max="7" width="16.125" customWidth="1"/>
  </cols>
  <sheetData>
    <row r="1" spans="1:21" ht="15" x14ac:dyDescent="0.2">
      <c r="A1" s="1" t="s">
        <v>0</v>
      </c>
      <c r="B1" s="1"/>
      <c r="C1" s="1"/>
      <c r="D1" s="1"/>
      <c r="E1" s="53" t="s">
        <v>1</v>
      </c>
      <c r="F1" s="53" t="s">
        <v>2</v>
      </c>
      <c r="G1" s="53" t="s">
        <v>3</v>
      </c>
      <c r="H1" s="5" t="s">
        <v>47</v>
      </c>
      <c r="I1" s="5" t="s">
        <v>48</v>
      </c>
      <c r="J1" s="5" t="s">
        <v>31</v>
      </c>
      <c r="K1" s="13" t="s">
        <v>32</v>
      </c>
      <c r="L1" s="18" t="s">
        <v>36</v>
      </c>
      <c r="M1" s="17" t="s">
        <v>34</v>
      </c>
      <c r="N1" s="20" t="s">
        <v>35</v>
      </c>
      <c r="O1" s="81" t="s">
        <v>40</v>
      </c>
      <c r="P1" s="82"/>
      <c r="Q1" s="83"/>
      <c r="R1" s="78" t="s">
        <v>45</v>
      </c>
      <c r="S1" s="79"/>
      <c r="T1" s="78" t="s">
        <v>46</v>
      </c>
      <c r="U1" s="79"/>
    </row>
    <row r="2" spans="1:21" ht="15.75" thickBot="1" x14ac:dyDescent="0.25">
      <c r="A2" s="33"/>
      <c r="B2" s="33"/>
      <c r="C2" s="33"/>
      <c r="D2" s="33"/>
      <c r="E2" s="33"/>
      <c r="F2" s="33" t="s">
        <v>7</v>
      </c>
      <c r="G2" s="33" t="s">
        <v>9</v>
      </c>
      <c r="H2" s="34"/>
      <c r="I2" s="34"/>
      <c r="J2" s="34"/>
      <c r="K2" s="35"/>
      <c r="L2" s="52" t="s">
        <v>33</v>
      </c>
      <c r="M2" s="33" t="s">
        <v>37</v>
      </c>
      <c r="N2" s="36"/>
      <c r="O2" s="31" t="s">
        <v>38</v>
      </c>
      <c r="P2" s="31" t="s">
        <v>41</v>
      </c>
      <c r="Q2" s="31" t="s">
        <v>42</v>
      </c>
      <c r="R2" s="31" t="s">
        <v>39</v>
      </c>
      <c r="S2" s="33" t="s">
        <v>43</v>
      </c>
      <c r="T2" s="31" t="s">
        <v>39</v>
      </c>
      <c r="U2" s="33" t="s">
        <v>43</v>
      </c>
    </row>
    <row r="3" spans="1:21" ht="15" x14ac:dyDescent="0.2">
      <c r="A3" s="47" t="s">
        <v>49</v>
      </c>
      <c r="B3" s="3" t="s">
        <v>68</v>
      </c>
      <c r="C3" s="47"/>
      <c r="D3" s="47" t="s">
        <v>50</v>
      </c>
      <c r="E3" s="48" t="s">
        <v>69</v>
      </c>
      <c r="F3" s="48" t="s">
        <v>70</v>
      </c>
      <c r="G3" s="48" t="s">
        <v>71</v>
      </c>
      <c r="H3" s="48"/>
      <c r="I3" s="48"/>
      <c r="J3" s="48"/>
      <c r="K3" s="49"/>
      <c r="L3" s="50"/>
      <c r="M3" s="47"/>
      <c r="N3" s="51"/>
      <c r="O3" s="47"/>
      <c r="P3" s="47"/>
      <c r="Q3" s="47"/>
      <c r="R3" s="47"/>
      <c r="S3" s="47"/>
      <c r="T3" s="47"/>
      <c r="U3" s="47"/>
    </row>
    <row r="4" spans="1:21" ht="15" x14ac:dyDescent="0.2">
      <c r="A4" s="71" t="s">
        <v>21</v>
      </c>
      <c r="B4" s="1" t="s">
        <v>72</v>
      </c>
      <c r="C4" s="70" t="s">
        <v>51</v>
      </c>
      <c r="D4" s="2" t="s">
        <v>54</v>
      </c>
      <c r="E4" s="6" t="s">
        <v>73</v>
      </c>
      <c r="F4" s="6" t="s">
        <v>74</v>
      </c>
      <c r="G4" s="6" t="s">
        <v>75</v>
      </c>
      <c r="H4" s="6"/>
      <c r="I4" s="6"/>
      <c r="J4" s="6"/>
      <c r="K4" s="14"/>
      <c r="L4" s="21"/>
      <c r="M4" s="2"/>
      <c r="N4" s="22"/>
      <c r="O4" s="2"/>
      <c r="P4" s="2"/>
      <c r="Q4" s="24"/>
      <c r="R4" s="2"/>
      <c r="S4" s="2"/>
      <c r="T4" s="2"/>
      <c r="U4" s="2"/>
    </row>
    <row r="5" spans="1:21" ht="15" x14ac:dyDescent="0.2">
      <c r="A5" s="71"/>
      <c r="B5" s="1" t="s">
        <v>76</v>
      </c>
      <c r="C5" s="70"/>
      <c r="D5" s="2" t="s">
        <v>53</v>
      </c>
      <c r="E5" s="2" t="s">
        <v>74</v>
      </c>
      <c r="F5" s="2" t="s">
        <v>74</v>
      </c>
      <c r="G5" s="2">
        <v>1</v>
      </c>
      <c r="H5" s="6"/>
      <c r="I5" s="6"/>
      <c r="J5" s="6"/>
      <c r="K5" s="14"/>
      <c r="L5" s="21"/>
      <c r="M5" s="2"/>
      <c r="N5" s="22"/>
      <c r="O5" s="2"/>
      <c r="P5" s="2"/>
      <c r="Q5" s="24"/>
      <c r="R5" s="2"/>
      <c r="S5" s="2"/>
      <c r="T5" s="2"/>
      <c r="U5" s="2"/>
    </row>
    <row r="6" spans="1:21" ht="30" x14ac:dyDescent="0.2">
      <c r="A6" s="71"/>
      <c r="B6" s="62" t="s">
        <v>107</v>
      </c>
      <c r="C6" s="62" t="s">
        <v>105</v>
      </c>
      <c r="D6" s="62" t="s">
        <v>106</v>
      </c>
      <c r="E6" s="68" t="s">
        <v>108</v>
      </c>
      <c r="F6" s="68" t="s">
        <v>110</v>
      </c>
      <c r="G6" s="62"/>
      <c r="H6" s="63"/>
      <c r="I6" s="63"/>
      <c r="J6" s="63"/>
      <c r="K6" s="64"/>
      <c r="L6" s="65"/>
      <c r="M6" s="62"/>
      <c r="N6" s="66"/>
      <c r="O6" s="62"/>
      <c r="P6" s="62"/>
      <c r="Q6" s="67"/>
      <c r="R6" s="62"/>
      <c r="S6" s="62"/>
      <c r="T6" s="62"/>
      <c r="U6" s="62"/>
    </row>
    <row r="7" spans="1:21" ht="15" x14ac:dyDescent="0.2">
      <c r="A7" s="72"/>
      <c r="B7" s="3" t="s">
        <v>77</v>
      </c>
      <c r="C7" s="72" t="s">
        <v>52</v>
      </c>
      <c r="D7" s="69" t="s">
        <v>55</v>
      </c>
      <c r="E7" s="3" t="s">
        <v>79</v>
      </c>
      <c r="F7" s="3" t="s">
        <v>80</v>
      </c>
      <c r="G7" s="3" t="s">
        <v>81</v>
      </c>
      <c r="H7" s="8"/>
      <c r="I7" s="8"/>
      <c r="J7" s="8"/>
      <c r="K7" s="15"/>
      <c r="L7" s="23"/>
      <c r="M7" s="3"/>
      <c r="N7" s="9"/>
      <c r="O7" s="3"/>
      <c r="P7" s="3"/>
      <c r="Q7" s="3"/>
      <c r="R7" s="3"/>
      <c r="S7" s="3"/>
      <c r="T7" s="3"/>
      <c r="U7" s="3"/>
    </row>
    <row r="8" spans="1:21" ht="15" x14ac:dyDescent="0.2">
      <c r="A8" s="72"/>
      <c r="B8" s="3" t="s">
        <v>78</v>
      </c>
      <c r="C8" s="72"/>
      <c r="D8" s="3" t="s">
        <v>56</v>
      </c>
      <c r="E8" s="3" t="s">
        <v>80</v>
      </c>
      <c r="F8" s="3" t="s">
        <v>80</v>
      </c>
      <c r="G8" s="8" t="s">
        <v>82</v>
      </c>
      <c r="H8" s="8"/>
      <c r="I8" s="8"/>
      <c r="J8" s="8"/>
      <c r="K8" s="15"/>
      <c r="L8" s="23"/>
      <c r="M8" s="3"/>
      <c r="N8" s="9"/>
      <c r="O8" s="3"/>
      <c r="P8" s="3"/>
      <c r="Q8" s="3"/>
      <c r="R8" s="3"/>
      <c r="S8" s="3"/>
      <c r="T8" s="3"/>
      <c r="U8" s="3"/>
    </row>
    <row r="9" spans="1:21" ht="15" x14ac:dyDescent="0.2">
      <c r="A9" s="72"/>
      <c r="B9" s="3" t="s">
        <v>95</v>
      </c>
      <c r="C9" s="72"/>
      <c r="D9" s="3" t="s">
        <v>53</v>
      </c>
      <c r="E9" s="3" t="s">
        <v>80</v>
      </c>
      <c r="F9" s="3" t="s">
        <v>80</v>
      </c>
      <c r="G9" s="8">
        <v>1</v>
      </c>
      <c r="H9" s="8"/>
      <c r="I9" s="8"/>
      <c r="J9" s="8"/>
      <c r="K9" s="15"/>
      <c r="L9" s="23"/>
      <c r="M9" s="3"/>
      <c r="N9" s="9"/>
      <c r="O9" s="3"/>
      <c r="P9" s="3"/>
      <c r="Q9" s="3"/>
      <c r="R9" s="3"/>
      <c r="S9" s="3"/>
      <c r="T9" s="3"/>
      <c r="U9" s="3"/>
    </row>
    <row r="10" spans="1:21" ht="15" x14ac:dyDescent="0.2">
      <c r="A10" s="72"/>
      <c r="B10" s="3" t="s">
        <v>84</v>
      </c>
      <c r="C10" s="72"/>
      <c r="D10" s="69" t="s">
        <v>55</v>
      </c>
      <c r="E10" s="3" t="s">
        <v>80</v>
      </c>
      <c r="F10" s="3" t="s">
        <v>83</v>
      </c>
      <c r="G10" s="3" t="s">
        <v>85</v>
      </c>
      <c r="H10" s="8"/>
      <c r="I10" s="8"/>
      <c r="J10" s="8"/>
      <c r="K10" s="15"/>
      <c r="L10" s="23"/>
      <c r="M10" s="3"/>
      <c r="N10" s="9"/>
      <c r="O10" s="3"/>
      <c r="P10" s="3"/>
      <c r="Q10" s="3"/>
      <c r="R10" s="3"/>
      <c r="S10" s="3"/>
      <c r="T10" s="3"/>
      <c r="U10" s="3"/>
    </row>
    <row r="11" spans="1:21" ht="15" x14ac:dyDescent="0.2">
      <c r="A11" s="72"/>
      <c r="B11" s="3" t="s">
        <v>86</v>
      </c>
      <c r="C11" s="72"/>
      <c r="D11" s="3" t="s">
        <v>56</v>
      </c>
      <c r="E11" s="3" t="s">
        <v>83</v>
      </c>
      <c r="F11" s="3" t="s">
        <v>83</v>
      </c>
      <c r="G11" s="3" t="s">
        <v>87</v>
      </c>
      <c r="H11" s="8"/>
      <c r="I11" s="8"/>
      <c r="J11" s="8"/>
      <c r="K11" s="15"/>
      <c r="L11" s="23"/>
      <c r="M11" s="3"/>
      <c r="N11" s="9"/>
      <c r="O11" s="3"/>
      <c r="P11" s="3"/>
      <c r="Q11" s="3"/>
      <c r="R11" s="3"/>
      <c r="S11" s="3"/>
      <c r="T11" s="3"/>
      <c r="U11" s="3"/>
    </row>
    <row r="12" spans="1:21" ht="15" x14ac:dyDescent="0.2">
      <c r="A12" s="3"/>
      <c r="B12" s="3"/>
      <c r="C12" s="3"/>
      <c r="D12" s="3"/>
      <c r="E12" s="3"/>
      <c r="F12" s="3"/>
      <c r="G12" s="3"/>
      <c r="H12" s="8"/>
      <c r="I12" s="8"/>
      <c r="J12" s="8"/>
      <c r="K12" s="15"/>
      <c r="L12" s="23"/>
      <c r="M12" s="3"/>
      <c r="N12" s="9"/>
      <c r="O12" s="3"/>
      <c r="P12" s="3"/>
      <c r="Q12" s="3"/>
      <c r="R12" s="3"/>
      <c r="S12" s="3"/>
      <c r="T12" s="3"/>
      <c r="U12" s="3"/>
    </row>
    <row r="13" spans="1:21" ht="15" x14ac:dyDescent="0.2">
      <c r="A13" s="71" t="s">
        <v>20</v>
      </c>
      <c r="B13" s="1" t="s">
        <v>102</v>
      </c>
      <c r="C13" s="70" t="s">
        <v>51</v>
      </c>
      <c r="D13" s="2" t="s">
        <v>54</v>
      </c>
      <c r="E13" s="2" t="s">
        <v>103</v>
      </c>
      <c r="F13" s="2" t="s">
        <v>90</v>
      </c>
      <c r="G13" s="2" t="s">
        <v>104</v>
      </c>
      <c r="H13" s="6"/>
      <c r="I13" s="6"/>
      <c r="J13" s="6"/>
      <c r="K13" s="14"/>
      <c r="L13" s="21"/>
      <c r="M13" s="2"/>
      <c r="N13" s="22"/>
      <c r="O13" s="2"/>
      <c r="P13" s="2"/>
      <c r="Q13" s="24"/>
      <c r="R13" s="2"/>
      <c r="S13" s="2"/>
      <c r="T13" s="2"/>
      <c r="U13" s="2"/>
    </row>
    <row r="14" spans="1:21" ht="15" x14ac:dyDescent="0.2">
      <c r="A14" s="71"/>
      <c r="B14" s="1" t="s">
        <v>88</v>
      </c>
      <c r="C14" s="70"/>
      <c r="D14" s="2" t="s">
        <v>53</v>
      </c>
      <c r="E14" s="2" t="s">
        <v>90</v>
      </c>
      <c r="F14" s="2" t="s">
        <v>90</v>
      </c>
      <c r="G14" s="2">
        <v>1</v>
      </c>
      <c r="H14" s="6"/>
      <c r="I14" s="6"/>
      <c r="J14" s="6"/>
      <c r="K14" s="14"/>
      <c r="L14" s="21"/>
      <c r="M14" s="2"/>
      <c r="N14" s="22"/>
      <c r="O14" s="2"/>
      <c r="P14" s="2"/>
      <c r="Q14" s="24"/>
      <c r="R14" s="2"/>
      <c r="S14" s="2"/>
      <c r="T14" s="2"/>
      <c r="U14" s="2"/>
    </row>
    <row r="15" spans="1:21" ht="30" x14ac:dyDescent="0.2">
      <c r="A15" s="71"/>
      <c r="B15" s="62" t="s">
        <v>109</v>
      </c>
      <c r="C15" s="62" t="s">
        <v>105</v>
      </c>
      <c r="D15" s="62" t="s">
        <v>106</v>
      </c>
      <c r="E15" s="68" t="s">
        <v>112</v>
      </c>
      <c r="F15" s="68" t="s">
        <v>111</v>
      </c>
      <c r="G15" s="62"/>
      <c r="H15" s="63"/>
      <c r="I15" s="63"/>
      <c r="J15" s="63"/>
      <c r="K15" s="64"/>
      <c r="L15" s="65"/>
      <c r="M15" s="62"/>
      <c r="N15" s="66"/>
      <c r="O15" s="62"/>
      <c r="P15" s="62"/>
      <c r="Q15" s="67"/>
      <c r="R15" s="62"/>
      <c r="S15" s="62"/>
      <c r="T15" s="62"/>
      <c r="U15" s="62"/>
    </row>
    <row r="16" spans="1:21" ht="15" x14ac:dyDescent="0.2">
      <c r="A16" s="72"/>
      <c r="B16" s="3" t="s">
        <v>89</v>
      </c>
      <c r="C16" s="72" t="s">
        <v>52</v>
      </c>
      <c r="D16" s="69" t="s">
        <v>55</v>
      </c>
      <c r="E16" s="3" t="s">
        <v>91</v>
      </c>
      <c r="F16" s="3" t="s">
        <v>92</v>
      </c>
      <c r="G16" s="8" t="s">
        <v>93</v>
      </c>
      <c r="H16" s="8"/>
      <c r="I16" s="8"/>
      <c r="J16" s="8"/>
      <c r="K16" s="15"/>
      <c r="L16" s="23"/>
      <c r="M16" s="3"/>
      <c r="N16" s="9"/>
      <c r="O16" s="3"/>
      <c r="P16" s="3"/>
      <c r="Q16" s="3"/>
      <c r="R16" s="3"/>
      <c r="S16" s="3"/>
      <c r="T16" s="3"/>
      <c r="U16" s="3"/>
    </row>
    <row r="17" spans="1:21" ht="15" x14ac:dyDescent="0.2">
      <c r="A17" s="72"/>
      <c r="B17" s="3" t="s">
        <v>94</v>
      </c>
      <c r="C17" s="72"/>
      <c r="D17" s="3" t="s">
        <v>56</v>
      </c>
      <c r="E17" s="3" t="s">
        <v>92</v>
      </c>
      <c r="F17" s="3" t="s">
        <v>92</v>
      </c>
      <c r="G17" s="8" t="s">
        <v>87</v>
      </c>
      <c r="H17" s="8"/>
      <c r="I17" s="8"/>
      <c r="J17" s="8"/>
      <c r="K17" s="15"/>
      <c r="L17" s="23"/>
      <c r="M17" s="3"/>
      <c r="N17" s="9"/>
      <c r="O17" s="3"/>
      <c r="P17" s="3"/>
      <c r="Q17" s="3"/>
      <c r="R17" s="3"/>
      <c r="S17" s="3"/>
      <c r="T17" s="3"/>
      <c r="U17" s="3"/>
    </row>
    <row r="18" spans="1:21" ht="15" x14ac:dyDescent="0.2">
      <c r="A18" s="72"/>
      <c r="B18" s="3" t="s">
        <v>96</v>
      </c>
      <c r="C18" s="72"/>
      <c r="D18" s="3" t="s">
        <v>67</v>
      </c>
      <c r="E18" s="3" t="s">
        <v>92</v>
      </c>
      <c r="F18" s="3" t="s">
        <v>92</v>
      </c>
      <c r="G18" s="8">
        <v>1</v>
      </c>
      <c r="H18" s="8"/>
      <c r="I18" s="8"/>
      <c r="J18" s="8"/>
      <c r="K18" s="15"/>
      <c r="L18" s="23"/>
      <c r="M18" s="3"/>
      <c r="N18" s="9"/>
      <c r="O18" s="3"/>
      <c r="P18" s="3"/>
      <c r="Q18" s="3"/>
      <c r="R18" s="3"/>
      <c r="S18" s="3"/>
      <c r="T18" s="3"/>
      <c r="U18" s="3"/>
    </row>
    <row r="19" spans="1:21" ht="15" x14ac:dyDescent="0.2">
      <c r="A19" s="72"/>
      <c r="B19" s="3" t="s">
        <v>97</v>
      </c>
      <c r="C19" s="72"/>
      <c r="D19" s="69" t="s">
        <v>55</v>
      </c>
      <c r="E19" s="3" t="s">
        <v>92</v>
      </c>
      <c r="F19" s="3" t="s">
        <v>98</v>
      </c>
      <c r="G19" s="3" t="s">
        <v>100</v>
      </c>
      <c r="H19" s="8"/>
      <c r="I19" s="8"/>
      <c r="J19" s="8"/>
      <c r="K19" s="15"/>
      <c r="L19" s="23"/>
      <c r="M19" s="3"/>
      <c r="N19" s="9"/>
      <c r="O19" s="3"/>
      <c r="P19" s="3"/>
      <c r="Q19" s="3"/>
      <c r="R19" s="3"/>
      <c r="S19" s="3"/>
      <c r="T19" s="3"/>
      <c r="U19" s="3"/>
    </row>
    <row r="20" spans="1:21" ht="15" x14ac:dyDescent="0.2">
      <c r="A20" s="72"/>
      <c r="B20" s="3" t="s">
        <v>101</v>
      </c>
      <c r="C20" s="72"/>
      <c r="D20" s="3" t="s">
        <v>56</v>
      </c>
      <c r="E20" s="3" t="s">
        <v>98</v>
      </c>
      <c r="F20" s="3" t="s">
        <v>98</v>
      </c>
      <c r="G20" s="3" t="s">
        <v>99</v>
      </c>
      <c r="H20" s="8"/>
      <c r="I20" s="8"/>
      <c r="J20" s="8"/>
      <c r="K20" s="15"/>
      <c r="L20" s="23"/>
      <c r="M20" s="3"/>
      <c r="N20" s="9"/>
      <c r="O20" s="3"/>
      <c r="P20" s="3"/>
      <c r="Q20" s="3"/>
      <c r="R20" s="3"/>
      <c r="S20" s="3"/>
      <c r="T20" s="3"/>
      <c r="U20" s="3"/>
    </row>
    <row r="21" spans="1:21" ht="15" x14ac:dyDescent="0.2">
      <c r="A21" s="71" t="s">
        <v>59</v>
      </c>
      <c r="B21" s="1"/>
      <c r="C21" s="70" t="s">
        <v>51</v>
      </c>
      <c r="D21" s="2" t="s">
        <v>54</v>
      </c>
      <c r="E21" s="2"/>
      <c r="F21" s="2"/>
      <c r="G21" s="2" t="s">
        <v>122</v>
      </c>
      <c r="H21" s="6"/>
      <c r="I21" s="6"/>
      <c r="J21" s="6"/>
      <c r="K21" s="14"/>
      <c r="L21" s="21"/>
      <c r="M21" s="2"/>
      <c r="N21" s="22"/>
      <c r="O21" s="2"/>
      <c r="P21" s="2"/>
      <c r="Q21" s="24"/>
      <c r="R21" s="2"/>
      <c r="S21" s="2"/>
      <c r="T21" s="2"/>
      <c r="U21" s="2"/>
    </row>
    <row r="22" spans="1:21" ht="15" x14ac:dyDescent="0.2">
      <c r="A22" s="71"/>
      <c r="B22" s="1"/>
      <c r="C22" s="70"/>
      <c r="D22" s="2" t="s">
        <v>53</v>
      </c>
      <c r="E22" s="2"/>
      <c r="F22" s="2"/>
      <c r="G22" s="2"/>
      <c r="H22" s="6"/>
      <c r="I22" s="6"/>
      <c r="J22" s="6"/>
      <c r="K22" s="14"/>
      <c r="L22" s="21"/>
      <c r="M22" s="2"/>
      <c r="N22" s="22"/>
      <c r="O22" s="2"/>
      <c r="P22" s="2"/>
      <c r="Q22" s="24"/>
      <c r="R22" s="2"/>
      <c r="S22" s="2"/>
      <c r="T22" s="2"/>
      <c r="U22" s="2"/>
    </row>
    <row r="23" spans="1:21" ht="15" x14ac:dyDescent="0.2">
      <c r="A23" s="72"/>
      <c r="B23" s="3"/>
      <c r="C23" s="72" t="s">
        <v>52</v>
      </c>
      <c r="D23" s="3" t="s">
        <v>55</v>
      </c>
      <c r="E23" s="3"/>
      <c r="F23" s="3"/>
      <c r="G23" s="8" t="s">
        <v>121</v>
      </c>
      <c r="H23" s="8"/>
      <c r="I23" s="8"/>
      <c r="J23" s="8"/>
      <c r="K23" s="15"/>
      <c r="L23" s="23"/>
      <c r="M23" s="3"/>
      <c r="N23" s="9"/>
      <c r="O23" s="3"/>
      <c r="P23" s="3"/>
      <c r="Q23" s="3"/>
      <c r="R23" s="3"/>
      <c r="S23" s="3"/>
      <c r="T23" s="3"/>
      <c r="U23" s="3"/>
    </row>
    <row r="24" spans="1:21" ht="15" x14ac:dyDescent="0.2">
      <c r="A24" s="72"/>
      <c r="B24" s="3"/>
      <c r="C24" s="72"/>
      <c r="D24" s="3" t="s">
        <v>56</v>
      </c>
      <c r="E24" s="3"/>
      <c r="F24" s="3"/>
      <c r="G24" s="8"/>
      <c r="H24" s="8"/>
      <c r="I24" s="8"/>
      <c r="J24" s="8"/>
      <c r="K24" s="15"/>
      <c r="L24" s="23"/>
      <c r="M24" s="3"/>
      <c r="N24" s="9"/>
      <c r="O24" s="3"/>
      <c r="P24" s="3"/>
      <c r="Q24" s="3"/>
      <c r="R24" s="3"/>
      <c r="S24" s="3"/>
      <c r="T24" s="3"/>
      <c r="U24" s="3"/>
    </row>
    <row r="25" spans="1:21" ht="15" x14ac:dyDescent="0.2">
      <c r="A25" s="72"/>
      <c r="B25" s="3"/>
      <c r="C25" s="72"/>
      <c r="D25" s="3" t="s">
        <v>67</v>
      </c>
      <c r="E25" s="3"/>
      <c r="F25" s="3"/>
      <c r="G25" s="8"/>
      <c r="H25" s="8"/>
      <c r="I25" s="8"/>
      <c r="J25" s="8"/>
      <c r="K25" s="15"/>
      <c r="L25" s="23"/>
      <c r="M25" s="3"/>
      <c r="N25" s="9"/>
      <c r="O25" s="3"/>
      <c r="P25" s="3"/>
      <c r="Q25" s="3"/>
      <c r="R25" s="3"/>
      <c r="S25" s="3"/>
      <c r="T25" s="3"/>
      <c r="U25" s="3"/>
    </row>
    <row r="26" spans="1:21" ht="15" x14ac:dyDescent="0.2">
      <c r="A26" s="72"/>
      <c r="B26" s="3"/>
      <c r="C26" s="72"/>
      <c r="D26" s="3" t="s">
        <v>55</v>
      </c>
      <c r="E26" s="3"/>
      <c r="F26" s="3"/>
      <c r="G26" s="3" t="s">
        <v>120</v>
      </c>
      <c r="H26" s="8"/>
      <c r="I26" s="8"/>
      <c r="J26" s="8"/>
      <c r="K26" s="15"/>
      <c r="L26" s="23"/>
      <c r="M26" s="3"/>
      <c r="N26" s="9"/>
      <c r="O26" s="3"/>
      <c r="P26" s="3"/>
      <c r="Q26" s="3"/>
      <c r="R26" s="3"/>
      <c r="S26" s="3"/>
      <c r="T26" s="3"/>
      <c r="U26" s="3"/>
    </row>
    <row r="27" spans="1:21" ht="15" x14ac:dyDescent="0.2">
      <c r="A27" s="72"/>
      <c r="B27" s="3"/>
      <c r="C27" s="72"/>
      <c r="D27" s="3" t="s">
        <v>56</v>
      </c>
      <c r="E27" s="3"/>
      <c r="F27" s="3"/>
      <c r="G27" s="3"/>
      <c r="H27" s="8"/>
      <c r="I27" s="8"/>
      <c r="J27" s="8"/>
      <c r="K27" s="15"/>
      <c r="L27" s="23"/>
      <c r="M27" s="3"/>
      <c r="N27" s="9"/>
      <c r="O27" s="3"/>
      <c r="P27" s="3"/>
      <c r="Q27" s="3"/>
      <c r="R27" s="3"/>
      <c r="S27" s="3"/>
      <c r="T27" s="3"/>
      <c r="U27" s="3"/>
    </row>
    <row r="28" spans="1:21" ht="15" x14ac:dyDescent="0.2">
      <c r="A28" s="71" t="s">
        <v>60</v>
      </c>
      <c r="B28" s="1"/>
      <c r="C28" s="70" t="s">
        <v>51</v>
      </c>
      <c r="D28" s="2" t="s">
        <v>54</v>
      </c>
      <c r="E28" s="2"/>
      <c r="F28" s="2"/>
      <c r="G28" s="2" t="s">
        <v>119</v>
      </c>
      <c r="H28" s="6"/>
      <c r="I28" s="6"/>
      <c r="J28" s="6"/>
      <c r="K28" s="14"/>
      <c r="L28" s="21"/>
      <c r="M28" s="2"/>
      <c r="N28" s="22"/>
      <c r="O28" s="2"/>
      <c r="P28" s="2"/>
      <c r="Q28" s="24"/>
      <c r="R28" s="2"/>
      <c r="S28" s="2"/>
      <c r="T28" s="2"/>
      <c r="U28" s="2"/>
    </row>
    <row r="29" spans="1:21" ht="15" x14ac:dyDescent="0.2">
      <c r="A29" s="71"/>
      <c r="B29" s="1"/>
      <c r="C29" s="70"/>
      <c r="D29" s="2" t="s">
        <v>53</v>
      </c>
      <c r="E29" s="2"/>
      <c r="F29" s="2"/>
      <c r="G29" s="2"/>
      <c r="H29" s="6"/>
      <c r="I29" s="6"/>
      <c r="J29" s="6"/>
      <c r="K29" s="14"/>
      <c r="L29" s="21"/>
      <c r="M29" s="2"/>
      <c r="N29" s="22"/>
      <c r="O29" s="2"/>
      <c r="P29" s="2"/>
      <c r="Q29" s="24"/>
      <c r="R29" s="2"/>
      <c r="S29" s="2"/>
      <c r="T29" s="2"/>
      <c r="U29" s="2"/>
    </row>
    <row r="30" spans="1:21" ht="15" x14ac:dyDescent="0.2">
      <c r="A30" s="72"/>
      <c r="B30" s="3"/>
      <c r="C30" s="72" t="s">
        <v>52</v>
      </c>
      <c r="D30" s="3" t="s">
        <v>55</v>
      </c>
      <c r="E30" s="3"/>
      <c r="F30" s="3"/>
      <c r="G30" s="8" t="s">
        <v>118</v>
      </c>
      <c r="H30" s="8"/>
      <c r="I30" s="8"/>
      <c r="J30" s="8"/>
      <c r="K30" s="15"/>
      <c r="L30" s="23"/>
      <c r="M30" s="3"/>
      <c r="N30" s="9"/>
      <c r="O30" s="3"/>
      <c r="P30" s="3"/>
      <c r="Q30" s="3"/>
      <c r="R30" s="3"/>
      <c r="S30" s="3"/>
      <c r="T30" s="3"/>
      <c r="U30" s="3"/>
    </row>
    <row r="31" spans="1:21" ht="15" x14ac:dyDescent="0.2">
      <c r="A31" s="72"/>
      <c r="B31" s="3"/>
      <c r="C31" s="72"/>
      <c r="D31" s="3" t="s">
        <v>56</v>
      </c>
      <c r="E31" s="3"/>
      <c r="F31" s="3"/>
      <c r="G31" s="8"/>
      <c r="H31" s="8"/>
      <c r="I31" s="8"/>
      <c r="J31" s="8"/>
      <c r="K31" s="15"/>
      <c r="L31" s="23"/>
      <c r="M31" s="3"/>
      <c r="N31" s="9"/>
      <c r="O31" s="3"/>
      <c r="P31" s="3"/>
      <c r="Q31" s="3"/>
      <c r="R31" s="3"/>
      <c r="S31" s="3"/>
      <c r="T31" s="3"/>
      <c r="U31" s="3"/>
    </row>
    <row r="32" spans="1:21" ht="15" x14ac:dyDescent="0.2">
      <c r="A32" s="72"/>
      <c r="B32" s="3"/>
      <c r="C32" s="72"/>
      <c r="D32" s="3" t="s">
        <v>67</v>
      </c>
      <c r="E32" s="3"/>
      <c r="F32" s="3"/>
      <c r="G32" s="8"/>
      <c r="H32" s="8"/>
      <c r="I32" s="8"/>
      <c r="J32" s="8"/>
      <c r="K32" s="15"/>
      <c r="L32" s="23"/>
      <c r="M32" s="3"/>
      <c r="N32" s="9"/>
      <c r="O32" s="3"/>
      <c r="P32" s="3"/>
      <c r="Q32" s="3"/>
      <c r="R32" s="3"/>
      <c r="S32" s="3"/>
      <c r="T32" s="3"/>
      <c r="U32" s="3"/>
    </row>
    <row r="33" spans="1:21" ht="15" x14ac:dyDescent="0.2">
      <c r="A33" s="72"/>
      <c r="B33" s="3"/>
      <c r="C33" s="72"/>
      <c r="D33" s="3" t="s">
        <v>55</v>
      </c>
      <c r="E33" s="3"/>
      <c r="F33" s="3"/>
      <c r="G33" s="3" t="s">
        <v>117</v>
      </c>
      <c r="H33" s="8"/>
      <c r="I33" s="8"/>
      <c r="J33" s="8"/>
      <c r="K33" s="15"/>
      <c r="L33" s="23"/>
      <c r="M33" s="3"/>
      <c r="N33" s="9"/>
      <c r="O33" s="3"/>
      <c r="P33" s="3"/>
      <c r="Q33" s="3"/>
      <c r="R33" s="3"/>
      <c r="S33" s="3"/>
      <c r="T33" s="3"/>
      <c r="U33" s="3"/>
    </row>
    <row r="34" spans="1:21" ht="15" x14ac:dyDescent="0.2">
      <c r="A34" s="72"/>
      <c r="B34" s="3"/>
      <c r="C34" s="72"/>
      <c r="D34" s="3" t="s">
        <v>56</v>
      </c>
      <c r="E34" s="3"/>
      <c r="F34" s="3"/>
      <c r="G34" s="3"/>
      <c r="H34" s="8"/>
      <c r="I34" s="8"/>
      <c r="J34" s="8"/>
      <c r="K34" s="15"/>
      <c r="L34" s="23"/>
      <c r="M34" s="3"/>
      <c r="N34" s="9"/>
      <c r="O34" s="3"/>
      <c r="P34" s="3"/>
      <c r="Q34" s="3"/>
      <c r="R34" s="3"/>
      <c r="S34" s="3"/>
      <c r="T34" s="3"/>
      <c r="U34" s="3"/>
    </row>
    <row r="35" spans="1:21" ht="15" x14ac:dyDescent="0.2">
      <c r="A35" s="71" t="s">
        <v>61</v>
      </c>
      <c r="B35" s="1"/>
      <c r="C35" s="84" t="s">
        <v>63</v>
      </c>
      <c r="D35" s="57" t="s">
        <v>55</v>
      </c>
      <c r="E35" s="57"/>
      <c r="F35" s="57"/>
      <c r="G35" s="57" t="s">
        <v>116</v>
      </c>
      <c r="H35" s="58"/>
      <c r="I35" s="58"/>
      <c r="J35" s="58"/>
      <c r="K35" s="59"/>
      <c r="L35" s="60"/>
      <c r="M35" s="57"/>
      <c r="N35" s="61"/>
      <c r="O35" s="57"/>
      <c r="P35" s="57"/>
      <c r="Q35" s="57"/>
      <c r="R35" s="57"/>
      <c r="S35" s="57"/>
      <c r="T35" s="57"/>
      <c r="U35" s="57"/>
    </row>
    <row r="36" spans="1:21" ht="15" x14ac:dyDescent="0.2">
      <c r="A36" s="71"/>
      <c r="B36" s="1"/>
      <c r="C36" s="84"/>
      <c r="D36" s="57" t="s">
        <v>56</v>
      </c>
      <c r="E36" s="57"/>
      <c r="F36" s="57"/>
      <c r="G36" s="58"/>
      <c r="H36" s="58"/>
      <c r="I36" s="58"/>
      <c r="J36" s="58"/>
      <c r="K36" s="59"/>
      <c r="L36" s="60"/>
      <c r="M36" s="57"/>
      <c r="N36" s="61"/>
      <c r="O36" s="57"/>
      <c r="P36" s="57"/>
      <c r="Q36" s="57"/>
      <c r="R36" s="57"/>
      <c r="S36" s="57"/>
      <c r="T36" s="57"/>
      <c r="U36" s="57"/>
    </row>
    <row r="37" spans="1:21" ht="15" x14ac:dyDescent="0.2">
      <c r="A37" s="71"/>
      <c r="B37" s="1"/>
      <c r="C37" s="84"/>
      <c r="D37" s="57" t="s">
        <v>67</v>
      </c>
      <c r="E37" s="57"/>
      <c r="F37" s="57"/>
      <c r="G37" s="58"/>
      <c r="H37" s="58"/>
      <c r="I37" s="58"/>
      <c r="J37" s="58"/>
      <c r="K37" s="59"/>
      <c r="L37" s="60"/>
      <c r="M37" s="57"/>
      <c r="N37" s="61"/>
      <c r="O37" s="57"/>
      <c r="P37" s="57"/>
      <c r="Q37" s="57"/>
      <c r="R37" s="57"/>
      <c r="S37" s="57"/>
      <c r="T37" s="57"/>
      <c r="U37" s="57"/>
    </row>
    <row r="38" spans="1:21" ht="15" x14ac:dyDescent="0.2">
      <c r="A38" s="72"/>
      <c r="B38" s="3"/>
      <c r="C38" s="84"/>
      <c r="D38" s="57" t="s">
        <v>55</v>
      </c>
      <c r="E38" s="57"/>
      <c r="F38" s="57"/>
      <c r="G38" s="57" t="s">
        <v>116</v>
      </c>
      <c r="H38" s="58"/>
      <c r="I38" s="58"/>
      <c r="J38" s="58"/>
      <c r="K38" s="59"/>
      <c r="L38" s="60"/>
      <c r="M38" s="57"/>
      <c r="N38" s="61"/>
      <c r="O38" s="57"/>
      <c r="P38" s="57"/>
      <c r="Q38" s="57"/>
      <c r="R38" s="57"/>
      <c r="S38" s="57"/>
      <c r="T38" s="57"/>
      <c r="U38" s="57"/>
    </row>
    <row r="39" spans="1:21" ht="15" x14ac:dyDescent="0.2">
      <c r="A39" s="72"/>
      <c r="B39" s="3"/>
      <c r="C39" s="84"/>
      <c r="D39" s="57" t="s">
        <v>57</v>
      </c>
      <c r="E39" s="57"/>
      <c r="F39" s="57"/>
      <c r="G39" s="57"/>
      <c r="H39" s="58"/>
      <c r="I39" s="58"/>
      <c r="J39" s="58"/>
      <c r="K39" s="59"/>
      <c r="L39" s="60"/>
      <c r="M39" s="57"/>
      <c r="N39" s="61"/>
      <c r="O39" s="57"/>
      <c r="P39" s="57"/>
      <c r="Q39" s="57"/>
      <c r="R39" s="57"/>
      <c r="S39" s="57"/>
      <c r="T39" s="57"/>
      <c r="U39" s="57"/>
    </row>
    <row r="40" spans="1:21" ht="15" x14ac:dyDescent="0.2">
      <c r="A40" s="74" t="s">
        <v>64</v>
      </c>
      <c r="B40" s="54"/>
      <c r="C40" s="85" t="s">
        <v>63</v>
      </c>
      <c r="D40" s="1" t="s">
        <v>65</v>
      </c>
      <c r="E40" s="1"/>
      <c r="F40" s="39"/>
      <c r="G40" s="1" t="s">
        <v>113</v>
      </c>
      <c r="H40" s="5"/>
      <c r="I40" s="5"/>
      <c r="J40" s="5"/>
      <c r="K40" s="13"/>
      <c r="L40" s="19"/>
      <c r="M40" s="1"/>
      <c r="N40" s="4"/>
      <c r="O40" s="1"/>
      <c r="P40" s="1"/>
      <c r="Q40" s="1"/>
      <c r="R40" s="1"/>
      <c r="S40" s="1"/>
      <c r="T40" s="1"/>
      <c r="U40" s="1"/>
    </row>
    <row r="41" spans="1:21" ht="15" x14ac:dyDescent="0.2">
      <c r="A41" s="75"/>
      <c r="B41" s="55"/>
      <c r="C41" s="86"/>
      <c r="D41" s="40" t="s">
        <v>57</v>
      </c>
      <c r="E41" s="40"/>
      <c r="F41" s="40"/>
      <c r="G41" s="40"/>
      <c r="H41" s="41"/>
      <c r="I41" s="41"/>
      <c r="J41" s="41"/>
      <c r="K41" s="42"/>
      <c r="L41" s="43"/>
      <c r="M41" s="40"/>
      <c r="N41" s="44"/>
      <c r="O41" s="40"/>
      <c r="P41" s="40"/>
      <c r="Q41" s="40"/>
      <c r="R41" s="40"/>
      <c r="S41" s="40"/>
      <c r="T41" s="40"/>
      <c r="U41" s="40"/>
    </row>
    <row r="42" spans="1:21" ht="15" x14ac:dyDescent="0.2">
      <c r="A42" s="75"/>
      <c r="B42" s="55"/>
      <c r="C42" s="46"/>
      <c r="D42" s="40" t="s">
        <v>28</v>
      </c>
      <c r="E42" s="40"/>
      <c r="F42" s="40"/>
      <c r="G42" s="40"/>
      <c r="H42" s="41"/>
      <c r="I42" s="41"/>
      <c r="J42" s="41"/>
      <c r="K42" s="42"/>
      <c r="L42" s="43"/>
      <c r="M42" s="40"/>
      <c r="N42" s="44"/>
      <c r="O42" s="40"/>
      <c r="P42" s="40"/>
      <c r="Q42" s="40"/>
      <c r="R42" s="40"/>
      <c r="S42" s="40"/>
      <c r="T42" s="40"/>
      <c r="U42" s="40"/>
    </row>
    <row r="43" spans="1:21" ht="15" x14ac:dyDescent="0.2">
      <c r="A43" s="75"/>
      <c r="B43" s="55"/>
      <c r="C43" s="85" t="s">
        <v>63</v>
      </c>
      <c r="D43" s="1" t="s">
        <v>65</v>
      </c>
      <c r="E43" s="1"/>
      <c r="F43" s="39"/>
      <c r="G43" s="1" t="s">
        <v>114</v>
      </c>
      <c r="H43" s="41"/>
      <c r="I43" s="41"/>
      <c r="J43" s="41"/>
      <c r="K43" s="42"/>
      <c r="L43" s="43"/>
      <c r="M43" s="40"/>
      <c r="N43" s="44"/>
      <c r="O43" s="40"/>
      <c r="P43" s="40"/>
      <c r="Q43" s="40"/>
      <c r="R43" s="40"/>
      <c r="S43" s="40"/>
      <c r="T43" s="40"/>
      <c r="U43" s="40"/>
    </row>
    <row r="44" spans="1:21" ht="15" x14ac:dyDescent="0.2">
      <c r="A44" s="75"/>
      <c r="B44" s="55"/>
      <c r="C44" s="86"/>
      <c r="D44" s="40" t="s">
        <v>57</v>
      </c>
      <c r="E44" s="40"/>
      <c r="F44" s="40"/>
      <c r="G44" s="40"/>
      <c r="H44" s="41"/>
      <c r="I44" s="41"/>
      <c r="J44" s="41"/>
      <c r="K44" s="42"/>
      <c r="L44" s="43"/>
      <c r="M44" s="40"/>
      <c r="N44" s="44"/>
      <c r="O44" s="40"/>
      <c r="P44" s="40"/>
      <c r="Q44" s="40"/>
      <c r="R44" s="40"/>
      <c r="S44" s="40"/>
      <c r="T44" s="40"/>
      <c r="U44" s="40"/>
    </row>
    <row r="45" spans="1:21" ht="15" x14ac:dyDescent="0.2">
      <c r="A45" s="76"/>
      <c r="B45" s="56"/>
      <c r="C45" s="40"/>
      <c r="D45" s="40" t="s">
        <v>66</v>
      </c>
      <c r="E45" s="40"/>
      <c r="F45" s="40"/>
      <c r="G45" s="40" t="s">
        <v>115</v>
      </c>
      <c r="H45" s="41"/>
      <c r="I45" s="41"/>
      <c r="J45" s="41"/>
      <c r="K45" s="42"/>
      <c r="L45" s="43"/>
      <c r="M45" s="40"/>
      <c r="N45" s="44"/>
      <c r="O45" s="40"/>
      <c r="P45" s="40"/>
      <c r="Q45" s="40"/>
      <c r="R45" s="40"/>
      <c r="S45" s="40"/>
      <c r="T45" s="40"/>
      <c r="U45" s="40"/>
    </row>
    <row r="46" spans="1:21" ht="15.75" thickBot="1" x14ac:dyDescent="0.25">
      <c r="A46" s="31" t="s">
        <v>44</v>
      </c>
      <c r="B46" s="31"/>
      <c r="C46" s="32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8"/>
      <c r="P46" s="33"/>
      <c r="Q46" s="33"/>
      <c r="R46" s="33"/>
      <c r="S46" s="37"/>
      <c r="T46" s="33"/>
      <c r="U46" s="33"/>
    </row>
  </sheetData>
  <mergeCells count="20">
    <mergeCell ref="A40:A45"/>
    <mergeCell ref="C40:C41"/>
    <mergeCell ref="C43:C44"/>
    <mergeCell ref="A28:A34"/>
    <mergeCell ref="C28:C29"/>
    <mergeCell ref="C30:C34"/>
    <mergeCell ref="A35:A39"/>
    <mergeCell ref="C35:C39"/>
    <mergeCell ref="A13:A20"/>
    <mergeCell ref="C13:C14"/>
    <mergeCell ref="C16:C20"/>
    <mergeCell ref="A21:A27"/>
    <mergeCell ref="C21:C22"/>
    <mergeCell ref="C23:C27"/>
    <mergeCell ref="O1:Q1"/>
    <mergeCell ref="R1:S1"/>
    <mergeCell ref="T1:U1"/>
    <mergeCell ref="A4:A11"/>
    <mergeCell ref="C4:C5"/>
    <mergeCell ref="C7:C1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PointMLP-elite</vt:lpstr>
      <vt:lpstr>PointNeXt-S</vt:lpstr>
      <vt:lpstr>Sheet1</vt:lpstr>
      <vt:lpstr>PointNet++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2023-02-09T08:36:02Z</dcterms:modified>
</cp:coreProperties>
</file>