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12960" windowHeight="5775"/>
  </bookViews>
  <sheets>
    <sheet name="整体评估" sheetId="5" r:id="rId1"/>
    <sheet name="历次综合结果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C16" i="5" l="1"/>
  <c r="O31" i="3" l="1"/>
  <c r="O30" i="3"/>
  <c r="O27" i="3"/>
  <c r="O21" i="3"/>
  <c r="O17" i="3"/>
  <c r="O9" i="3"/>
  <c r="B12" i="5" l="1"/>
  <c r="C12" i="5"/>
  <c r="C15" i="5" s="1"/>
  <c r="B13" i="5"/>
  <c r="B16" i="5" s="1"/>
  <c r="B15" i="5"/>
  <c r="O58" i="3" l="1"/>
  <c r="K23" i="3"/>
  <c r="K24" i="3"/>
  <c r="K25" i="3"/>
  <c r="K22" i="3"/>
  <c r="K30" i="3"/>
  <c r="K27" i="3"/>
  <c r="K21" i="3"/>
  <c r="M50" i="3"/>
  <c r="K31" i="3"/>
  <c r="M58" i="3"/>
  <c r="M46" i="3"/>
  <c r="M38" i="3"/>
  <c r="K17" i="3"/>
  <c r="I31" i="3"/>
  <c r="G28" i="3" l="1"/>
  <c r="G22" i="3"/>
  <c r="G18" i="3"/>
  <c r="G15" i="3"/>
  <c r="G10" i="3"/>
  <c r="G9" i="3"/>
  <c r="G30" i="3"/>
  <c r="G27" i="3"/>
  <c r="G21" i="3"/>
  <c r="G17" i="3"/>
</calcChain>
</file>

<file path=xl/comments1.xml><?xml version="1.0" encoding="utf-8"?>
<comments xmlns="http://schemas.openxmlformats.org/spreadsheetml/2006/main">
  <authors>
    <author>作者</author>
  </authors>
  <commentLis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堪称恐怖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4b，全跑满的真实算力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8b表直接给的有效算力，与真实(4b)相差8倍是因为有技术加持</t>
        </r>
      </text>
    </comment>
    <comment ref="B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胜在功耗低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根据公式，要么少SRAM，要么多SYA</t>
        </r>
      </text>
    </comment>
    <comment ref="K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过于大了</t>
        </r>
      </text>
    </comment>
  </commentList>
</comments>
</file>

<file path=xl/sharedStrings.xml><?xml version="1.0" encoding="utf-8"?>
<sst xmlns="http://schemas.openxmlformats.org/spreadsheetml/2006/main" count="105" uniqueCount="83">
  <si>
    <t>case</t>
    <phoneticPr fontId="1" type="noConversion"/>
  </si>
  <si>
    <t>Modules</t>
    <phoneticPr fontId="1" type="noConversion"/>
  </si>
  <si>
    <t>Frequency (MHz)</t>
    <phoneticPr fontId="1" type="noConversion"/>
  </si>
  <si>
    <t>Lib</t>
    <phoneticPr fontId="1" type="noConversion"/>
  </si>
  <si>
    <t>Slack (C2C, ps)</t>
    <phoneticPr fontId="1" type="noConversion"/>
  </si>
  <si>
    <t>TOP (except SYA)</t>
    <phoneticPr fontId="1" type="noConversion"/>
  </si>
  <si>
    <t>tcbn28hpcplusbwp7t30p140tt0p9v25c_ecsm.lib
tcbn28hpcplusbwp7t30p140hvttt0p9v25c_ecsm.lib
tcbn28hpcplusbwp7t30p140uhvttt0p9v25c_ecsm.lib
ts1n28hpcpuhdhvtb64x128m4sso_170a_tt0p9v25c.lib</t>
    <phoneticPr fontId="1" type="noConversion"/>
  </si>
  <si>
    <t>Total</t>
    <phoneticPr fontId="1" type="noConversion"/>
  </si>
  <si>
    <t>ITF</t>
    <phoneticPr fontId="1" type="noConversion"/>
  </si>
  <si>
    <t>CCU</t>
    <phoneticPr fontId="1" type="noConversion"/>
  </si>
  <si>
    <t>GLB</t>
    <phoneticPr fontId="1" type="noConversion"/>
  </si>
  <si>
    <t>SYA</t>
    <phoneticPr fontId="1" type="noConversion"/>
  </si>
  <si>
    <t>CTR</t>
    <phoneticPr fontId="1" type="noConversion"/>
  </si>
  <si>
    <t>POL</t>
    <phoneticPr fontId="1" type="noConversion"/>
  </si>
  <si>
    <t>Area(Cell +Net, mm2)</t>
    <phoneticPr fontId="1" type="noConversion"/>
  </si>
  <si>
    <t>KNN</t>
    <phoneticPr fontId="1" type="noConversion"/>
  </si>
  <si>
    <t>FPS</t>
    <phoneticPr fontId="1" type="noConversion"/>
  </si>
  <si>
    <t>u_RAM_HS</t>
  </si>
  <si>
    <t>MIF</t>
    <phoneticPr fontId="1" type="noConversion"/>
  </si>
  <si>
    <t>PLC[0]</t>
    <phoneticPr fontId="1" type="noConversion"/>
  </si>
  <si>
    <t>PLC[1-5]</t>
    <phoneticPr fontId="1" type="noConversion"/>
  </si>
  <si>
    <t>u_RAM_ISA</t>
  </si>
  <si>
    <t>u_PISO_ISAIN</t>
    <phoneticPr fontId="1" type="noConversion"/>
  </si>
  <si>
    <t>&gt;2307</t>
    <phoneticPr fontId="1" type="noConversion"/>
  </si>
  <si>
    <t>Power(mW)</t>
    <phoneticPr fontId="1" type="noConversion"/>
  </si>
  <si>
    <t>SYNC_SHAPE_U</t>
  </si>
  <si>
    <t>PE_BANK_U_I[0-3]</t>
    <phoneticPr fontId="1" type="noConversion"/>
  </si>
  <si>
    <t>TOP</t>
    <phoneticPr fontId="1" type="noConversion"/>
  </si>
  <si>
    <t>~</t>
    <phoneticPr fontId="1" type="noConversion"/>
  </si>
  <si>
    <t>U_PISO</t>
  </si>
  <si>
    <t>u_INS[0-7]</t>
    <phoneticPr fontId="1" type="noConversion"/>
  </si>
  <si>
    <t>s</t>
    <phoneticPr fontId="1" type="noConversion"/>
  </si>
  <si>
    <t>None</t>
    <phoneticPr fontId="1" type="noConversion"/>
  </si>
  <si>
    <t>TOP (opt_CTR)</t>
    <phoneticPr fontId="1" type="noConversion"/>
  </si>
  <si>
    <t>name</t>
    <phoneticPr fontId="1" type="noConversion"/>
  </si>
  <si>
    <t>Date221025_Period1000_group_Track3vt_Notewhole_opt_CTR</t>
  </si>
  <si>
    <t>Date221023_Period1000_group_Track3vt_Notewhole</t>
  </si>
  <si>
    <t>Date221022_Period10_group_Track3vt_NotewithourtSYA</t>
  </si>
  <si>
    <t>PSS</t>
    <phoneticPr fontId="1" type="noConversion"/>
  </si>
  <si>
    <t>logic</t>
    <phoneticPr fontId="1" type="noConversion"/>
  </si>
  <si>
    <t>Seq</t>
    <phoneticPr fontId="1" type="noConversion"/>
  </si>
  <si>
    <t>Date221025_Period10_group_Track3vt_Notewhole_opt_CTR</t>
  </si>
  <si>
    <t>U0_FIFO_FWFT_OUT</t>
    <phoneticPr fontId="1" type="noConversion"/>
  </si>
  <si>
    <t>MIC</t>
    <phoneticPr fontId="1" type="noConversion"/>
  </si>
  <si>
    <t>PE_ROW_U_I</t>
  </si>
  <si>
    <t>PE_U_I</t>
  </si>
  <si>
    <t>mul_50_52</t>
  </si>
  <si>
    <t>TOP (opt_CTR_SYA)</t>
    <phoneticPr fontId="1" type="noConversion"/>
  </si>
  <si>
    <t>Date221026_Period10_group_Track3vt_Notewhole_opt_CTR_SYA</t>
  </si>
  <si>
    <t>\</t>
    <phoneticPr fontId="1" type="noConversion"/>
  </si>
  <si>
    <t>Effective Energy Efficiency (TOPS/W)</t>
    <phoneticPr fontId="1" type="noConversion"/>
  </si>
  <si>
    <t>Power Consumption (W)</t>
    <phoneticPr fontId="1" type="noConversion"/>
  </si>
  <si>
    <t>Effective Performance (TOPS) (K=24)</t>
    <phoneticPr fontId="1" type="noConversion"/>
  </si>
  <si>
    <t>MAC</t>
    <phoneticPr fontId="1" type="noConversion"/>
  </si>
  <si>
    <t>PNN</t>
    <phoneticPr fontId="1" type="noConversion"/>
  </si>
  <si>
    <t>PNN, Depth CNN, C-Grad</t>
    <phoneticPr fontId="1" type="noConversion"/>
  </si>
  <si>
    <t>Network</t>
    <phoneticPr fontId="1" type="noConversion"/>
  </si>
  <si>
    <t>FXP 4, 8, 12, 16</t>
    <phoneticPr fontId="1" type="noConversion"/>
  </si>
  <si>
    <t>FXP 8b</t>
    <phoneticPr fontId="1" type="noConversion"/>
  </si>
  <si>
    <t>Data Type</t>
    <phoneticPr fontId="1" type="noConversion"/>
  </si>
  <si>
    <t>Frequency</t>
    <phoneticPr fontId="1" type="noConversion"/>
  </si>
  <si>
    <t>806KB</t>
    <phoneticPr fontId="1" type="noConversion"/>
  </si>
  <si>
    <t>130KB</t>
    <phoneticPr fontId="1" type="noConversion"/>
  </si>
  <si>
    <t>On-Chip SRAM</t>
    <phoneticPr fontId="1" type="noConversion"/>
  </si>
  <si>
    <t>228 (All)</t>
    <phoneticPr fontId="1" type="noConversion"/>
  </si>
  <si>
    <t>IO</t>
    <phoneticPr fontId="1" type="noConversion"/>
  </si>
  <si>
    <t>Die Area</t>
    <phoneticPr fontId="1" type="noConversion"/>
  </si>
  <si>
    <t>UMC 55-nm LP CMOS</t>
    <phoneticPr fontId="1" type="noConversion"/>
  </si>
  <si>
    <t>Technology</t>
    <phoneticPr fontId="1" type="noConversion"/>
  </si>
  <si>
    <t>DSPU</t>
    <phoneticPr fontId="1" type="noConversion"/>
  </si>
  <si>
    <t>PCNA</t>
    <phoneticPr fontId="1" type="noConversion"/>
  </si>
  <si>
    <t>Parameters</t>
    <phoneticPr fontId="1" type="noConversion"/>
  </si>
  <si>
    <t>Top Level Module</t>
    <phoneticPr fontId="1" type="noConversion"/>
  </si>
  <si>
    <t>Level 1 Module</t>
    <phoneticPr fontId="1" type="noConversion"/>
  </si>
  <si>
    <t>Level 2 Module</t>
    <phoneticPr fontId="1" type="noConversion"/>
  </si>
  <si>
    <t>Level 3 Module</t>
    <phoneticPr fontId="1" type="noConversion"/>
  </si>
  <si>
    <t>Area</t>
    <phoneticPr fontId="1" type="noConversion"/>
  </si>
  <si>
    <t>Percentage of Area /%</t>
    <phoneticPr fontId="1" type="noConversion"/>
  </si>
  <si>
    <t xml:space="preserve">Real Performance (TOPS) </t>
    <phoneticPr fontId="1" type="noConversion"/>
  </si>
  <si>
    <t>Real Energy Efficiency (TOPS/W)</t>
    <phoneticPr fontId="1" type="noConversion"/>
  </si>
  <si>
    <t>0.78-1.1</t>
    <phoneticPr fontId="1" type="noConversion"/>
  </si>
  <si>
    <t>Supply Voltge</t>
    <phoneticPr fontId="1" type="noConversion"/>
  </si>
  <si>
    <t>Scale to 55-nm 0.9V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</si>
</sst>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499984740745262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" fillId="0" borderId="9" xfId="0" applyFont="1" applyFill="1" applyBorder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13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1" fillId="0" borderId="1" xfId="0" applyFont="1" applyBorder="1" applyAlignment="1">
      <alignment wrapText="1"/>
    </xf>
    <xf numFmtId="176" fontId="4" fillId="0" borderId="16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tabSelected="1" topLeftCell="A7" zoomScaleNormal="100" workbookViewId="0">
      <selection activeCell="B17" sqref="B17"/>
    </sheetView>
  </sheetViews>
  <sheetFormatPr defaultColWidth="8.875" defaultRowHeight="14.25" x14ac:dyDescent="0.2"/>
  <cols>
    <col min="1" max="1" width="32.125" style="29" customWidth="1"/>
    <col min="2" max="2" width="25.375" style="29" customWidth="1"/>
    <col min="3" max="3" width="25.5" style="29" customWidth="1"/>
    <col min="4" max="16384" width="8.875" style="29"/>
  </cols>
  <sheetData>
    <row r="1" spans="1:4" ht="15" x14ac:dyDescent="0.2">
      <c r="A1" s="39" t="s">
        <v>71</v>
      </c>
      <c r="B1" s="41" t="s">
        <v>70</v>
      </c>
      <c r="C1" s="40" t="s">
        <v>69</v>
      </c>
      <c r="D1" s="30"/>
    </row>
    <row r="2" spans="1:4" ht="15" x14ac:dyDescent="0.2">
      <c r="A2" s="35" t="s">
        <v>68</v>
      </c>
      <c r="B2" s="45" t="s">
        <v>67</v>
      </c>
      <c r="C2" s="44">
        <v>28</v>
      </c>
      <c r="D2" s="30"/>
    </row>
    <row r="3" spans="1:4" ht="15" x14ac:dyDescent="0.2">
      <c r="A3" s="35" t="s">
        <v>66</v>
      </c>
      <c r="B3" s="45">
        <v>8</v>
      </c>
      <c r="C3" s="44">
        <v>12.96</v>
      </c>
      <c r="D3" s="30"/>
    </row>
    <row r="4" spans="1:4" ht="15" x14ac:dyDescent="0.2">
      <c r="A4" s="35" t="s">
        <v>65</v>
      </c>
      <c r="B4" s="45">
        <v>96</v>
      </c>
      <c r="C4" s="44" t="s">
        <v>64</v>
      </c>
      <c r="D4" s="30"/>
    </row>
    <row r="5" spans="1:4" ht="15" x14ac:dyDescent="0.2">
      <c r="A5" s="35" t="s">
        <v>63</v>
      </c>
      <c r="B5" s="45" t="s">
        <v>62</v>
      </c>
      <c r="C5" s="44" t="s">
        <v>61</v>
      </c>
      <c r="D5" s="30"/>
    </row>
    <row r="6" spans="1:4" ht="15" x14ac:dyDescent="0.2">
      <c r="A6" s="35" t="s">
        <v>81</v>
      </c>
      <c r="B6" s="45">
        <v>0.9</v>
      </c>
      <c r="C6" s="44" t="s">
        <v>80</v>
      </c>
      <c r="D6" s="30"/>
    </row>
    <row r="7" spans="1:4" ht="15" x14ac:dyDescent="0.2">
      <c r="A7" s="35" t="s">
        <v>60</v>
      </c>
      <c r="B7" s="45">
        <v>200</v>
      </c>
      <c r="C7" s="44">
        <v>250</v>
      </c>
      <c r="D7" s="30"/>
    </row>
    <row r="8" spans="1:4" ht="15" x14ac:dyDescent="0.2">
      <c r="A8" s="35" t="s">
        <v>59</v>
      </c>
      <c r="B8" s="45" t="s">
        <v>58</v>
      </c>
      <c r="C8" s="44" t="s">
        <v>57</v>
      </c>
      <c r="D8" s="30"/>
    </row>
    <row r="9" spans="1:4" ht="15.75" thickBot="1" x14ac:dyDescent="0.25">
      <c r="A9" s="32" t="s">
        <v>56</v>
      </c>
      <c r="B9" s="43" t="s">
        <v>54</v>
      </c>
      <c r="C9" s="42" t="s">
        <v>55</v>
      </c>
      <c r="D9" s="30"/>
    </row>
    <row r="10" spans="1:4" ht="15.75" thickBot="1" x14ac:dyDescent="0.25">
      <c r="A10" s="51" t="s">
        <v>54</v>
      </c>
      <c r="B10" s="52"/>
      <c r="C10" s="53"/>
      <c r="D10" s="30"/>
    </row>
    <row r="11" spans="1:4" ht="15.75" thickBot="1" x14ac:dyDescent="0.25">
      <c r="A11" s="39" t="s">
        <v>53</v>
      </c>
      <c r="B11" s="41">
        <v>1024</v>
      </c>
      <c r="C11" s="50">
        <v>12288</v>
      </c>
      <c r="D11" s="30"/>
    </row>
    <row r="12" spans="1:4" ht="15" x14ac:dyDescent="0.2">
      <c r="A12" s="39" t="s">
        <v>78</v>
      </c>
      <c r="B12" s="38">
        <f>B11*B7*2/1024/1024</f>
        <v>0.390625</v>
      </c>
      <c r="C12" s="37">
        <f>C11*C7*2/1024/1024</f>
        <v>5.859375</v>
      </c>
      <c r="D12" s="30"/>
    </row>
    <row r="13" spans="1:4" ht="15" x14ac:dyDescent="0.2">
      <c r="A13" s="35" t="s">
        <v>52</v>
      </c>
      <c r="B13" s="34">
        <f>B12*24</f>
        <v>9.375</v>
      </c>
      <c r="C13" s="49">
        <v>11.6</v>
      </c>
      <c r="D13" s="30"/>
    </row>
    <row r="14" spans="1:4" ht="15" x14ac:dyDescent="0.2">
      <c r="A14" s="35" t="s">
        <v>51</v>
      </c>
      <c r="B14" s="36">
        <v>0.1</v>
      </c>
      <c r="C14" s="33">
        <v>0.60899999999999999</v>
      </c>
      <c r="D14" s="30"/>
    </row>
    <row r="15" spans="1:4" ht="15" x14ac:dyDescent="0.2">
      <c r="A15" s="35" t="s">
        <v>79</v>
      </c>
      <c r="B15" s="34">
        <f>B12/B14</f>
        <v>3.90625</v>
      </c>
      <c r="C15" s="49">
        <f>C12/C14</f>
        <v>9.6213054187192117</v>
      </c>
      <c r="D15" s="30"/>
    </row>
    <row r="16" spans="1:4" ht="15.75" thickBot="1" x14ac:dyDescent="0.25">
      <c r="A16" s="32" t="s">
        <v>50</v>
      </c>
      <c r="B16" s="48">
        <f>B13/B14</f>
        <v>93.75</v>
      </c>
      <c r="C16" s="31">
        <f>C13/C14</f>
        <v>19.047619047619047</v>
      </c>
      <c r="D16" s="30"/>
    </row>
    <row r="17" spans="1:3" ht="15.75" thickBot="1" x14ac:dyDescent="0.25">
      <c r="A17" s="32" t="s">
        <v>82</v>
      </c>
      <c r="B17" s="32"/>
      <c r="C17" s="32">
        <f>C16/4*(1.1/0.9)^2</f>
        <v>7.1134626690182259</v>
      </c>
    </row>
  </sheetData>
  <mergeCells count="1">
    <mergeCell ref="A10:C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9"/>
  <sheetViews>
    <sheetView workbookViewId="0">
      <pane xSplit="5" ySplit="2" topLeftCell="N6" activePane="bottomRight" state="frozen"/>
      <selection pane="topRight" activeCell="F1" sqref="F1"/>
      <selection pane="bottomLeft" activeCell="A3" sqref="A3"/>
      <selection pane="bottomRight" activeCell="O21" sqref="O21"/>
    </sheetView>
  </sheetViews>
  <sheetFormatPr defaultColWidth="19.75" defaultRowHeight="15" x14ac:dyDescent="0.25"/>
  <cols>
    <col min="1" max="1" width="17.875" style="2" customWidth="1"/>
    <col min="2" max="2" width="16.25" style="2" customWidth="1"/>
    <col min="3" max="3" width="18.625" style="2" customWidth="1"/>
    <col min="4" max="4" width="14.25" style="7" customWidth="1"/>
    <col min="5" max="5" width="13.875" style="26" customWidth="1"/>
    <col min="6" max="6" width="16" style="10" hidden="1" customWidth="1"/>
    <col min="7" max="7" width="10.5" style="11" hidden="1" customWidth="1"/>
    <col min="8" max="8" width="10.875" style="10" hidden="1" customWidth="1"/>
    <col min="9" max="9" width="22" style="11" hidden="1" customWidth="1"/>
    <col min="10" max="10" width="0" style="8" hidden="1" customWidth="1"/>
    <col min="11" max="13" width="0" style="2" hidden="1" customWidth="1"/>
    <col min="14" max="16384" width="19.75" style="2"/>
  </cols>
  <sheetData>
    <row r="1" spans="1:15" x14ac:dyDescent="0.25">
      <c r="A1" s="1" t="s">
        <v>0</v>
      </c>
      <c r="B1" s="1"/>
      <c r="C1" s="1"/>
      <c r="D1" s="6"/>
      <c r="E1" s="24"/>
      <c r="F1" s="59">
        <v>0</v>
      </c>
      <c r="G1" s="60"/>
      <c r="H1" s="59">
        <v>1</v>
      </c>
      <c r="I1" s="60"/>
      <c r="J1" s="8">
        <v>2</v>
      </c>
      <c r="L1" s="2">
        <v>3</v>
      </c>
      <c r="N1" s="2">
        <v>4</v>
      </c>
    </row>
    <row r="2" spans="1:15" ht="13.9" customHeight="1" x14ac:dyDescent="0.25">
      <c r="A2" s="1" t="s">
        <v>34</v>
      </c>
      <c r="B2" s="1"/>
      <c r="C2" s="1"/>
      <c r="D2" s="6"/>
      <c r="E2" s="25"/>
      <c r="F2" s="54" t="s">
        <v>37</v>
      </c>
      <c r="G2" s="61"/>
      <c r="H2" s="54" t="s">
        <v>36</v>
      </c>
      <c r="I2" s="61"/>
      <c r="J2" s="54" t="s">
        <v>35</v>
      </c>
      <c r="K2" s="55"/>
      <c r="L2" s="2" t="s">
        <v>41</v>
      </c>
      <c r="N2" s="2" t="s">
        <v>48</v>
      </c>
    </row>
    <row r="3" spans="1:15" x14ac:dyDescent="0.25">
      <c r="A3" s="1" t="s">
        <v>1</v>
      </c>
      <c r="B3" s="1"/>
      <c r="C3" s="1" t="s">
        <v>5</v>
      </c>
      <c r="D3" s="6"/>
      <c r="E3" s="25"/>
      <c r="I3" s="11" t="s">
        <v>27</v>
      </c>
      <c r="J3" s="8" t="s">
        <v>33</v>
      </c>
      <c r="L3" s="8" t="s">
        <v>33</v>
      </c>
      <c r="N3" s="8" t="s">
        <v>47</v>
      </c>
    </row>
    <row r="4" spans="1:15" x14ac:dyDescent="0.25">
      <c r="A4" s="1" t="s">
        <v>2</v>
      </c>
      <c r="B4" s="1"/>
      <c r="C4" s="1">
        <v>100</v>
      </c>
      <c r="D4" s="6"/>
      <c r="E4" s="25"/>
      <c r="I4" s="11">
        <v>1</v>
      </c>
      <c r="J4" s="8">
        <v>1</v>
      </c>
      <c r="L4" s="2">
        <v>100</v>
      </c>
      <c r="N4" s="2">
        <v>100</v>
      </c>
    </row>
    <row r="5" spans="1:15" ht="56.45" customHeight="1" x14ac:dyDescent="0.25">
      <c r="A5" s="1" t="s">
        <v>3</v>
      </c>
      <c r="B5" s="1"/>
      <c r="C5" s="1" t="s">
        <v>6</v>
      </c>
      <c r="D5" s="6"/>
      <c r="E5" s="25"/>
      <c r="I5" s="11" t="s">
        <v>28</v>
      </c>
    </row>
    <row r="6" spans="1:15" x14ac:dyDescent="0.25">
      <c r="A6" s="1" t="s">
        <v>4</v>
      </c>
      <c r="B6" s="1"/>
      <c r="C6" s="1"/>
      <c r="D6" s="6" t="s">
        <v>23</v>
      </c>
      <c r="E6" s="25"/>
      <c r="I6" s="11">
        <v>298795</v>
      </c>
      <c r="J6" s="8">
        <v>298795</v>
      </c>
      <c r="L6" s="2">
        <v>1808</v>
      </c>
      <c r="N6" s="2">
        <v>1768</v>
      </c>
    </row>
    <row r="7" spans="1:15" x14ac:dyDescent="0.25">
      <c r="A7" s="46"/>
      <c r="B7" s="1" t="s">
        <v>72</v>
      </c>
      <c r="C7" s="1" t="s">
        <v>73</v>
      </c>
      <c r="D7" s="6" t="s">
        <v>74</v>
      </c>
      <c r="E7" s="6" t="s">
        <v>75</v>
      </c>
      <c r="N7" s="2" t="s">
        <v>76</v>
      </c>
      <c r="O7" s="2" t="s">
        <v>77</v>
      </c>
    </row>
    <row r="8" spans="1:15" x14ac:dyDescent="0.25">
      <c r="A8" s="56" t="s">
        <v>14</v>
      </c>
      <c r="B8" s="1" t="s">
        <v>7</v>
      </c>
      <c r="D8" s="6"/>
      <c r="E8" s="25"/>
      <c r="F8" s="12">
        <v>2207681</v>
      </c>
      <c r="H8" s="10">
        <v>2439312</v>
      </c>
      <c r="J8" s="20">
        <v>806671</v>
      </c>
      <c r="L8" s="2">
        <v>806519</v>
      </c>
      <c r="N8" s="2">
        <v>1203839</v>
      </c>
    </row>
    <row r="9" spans="1:15" x14ac:dyDescent="0.25">
      <c r="A9" s="57"/>
      <c r="B9" s="1" t="s">
        <v>12</v>
      </c>
      <c r="F9" s="10">
        <v>1673091</v>
      </c>
      <c r="G9" s="13">
        <f>F9/F8</f>
        <v>0.75784997923160091</v>
      </c>
      <c r="H9" s="10">
        <v>1691086</v>
      </c>
      <c r="J9" s="8">
        <v>20841</v>
      </c>
      <c r="N9" s="2">
        <v>21050</v>
      </c>
      <c r="O9" s="2">
        <f>N9/N8*100</f>
        <v>1.7485726911987398</v>
      </c>
    </row>
    <row r="10" spans="1:15" x14ac:dyDescent="0.25">
      <c r="A10" s="57"/>
      <c r="B10" s="1"/>
      <c r="C10" s="4" t="s">
        <v>15</v>
      </c>
      <c r="F10" s="21">
        <v>1383705</v>
      </c>
      <c r="G10" s="11">
        <f>F10/F9</f>
        <v>0.82703511046320854</v>
      </c>
      <c r="H10" s="10">
        <v>1401494</v>
      </c>
      <c r="J10" s="8">
        <v>19815</v>
      </c>
    </row>
    <row r="11" spans="1:15" x14ac:dyDescent="0.25">
      <c r="A11" s="57"/>
      <c r="B11" s="1"/>
      <c r="C11" s="3"/>
      <c r="D11" s="11" t="s">
        <v>38</v>
      </c>
      <c r="F11" s="14"/>
      <c r="J11" s="8">
        <v>19250</v>
      </c>
    </row>
    <row r="12" spans="1:15" x14ac:dyDescent="0.25">
      <c r="A12" s="57"/>
      <c r="B12" s="1"/>
      <c r="C12" s="3"/>
      <c r="E12" s="19" t="s">
        <v>29</v>
      </c>
      <c r="H12" s="14">
        <v>6429</v>
      </c>
      <c r="I12" s="2"/>
      <c r="J12" s="23">
        <v>6660</v>
      </c>
    </row>
    <row r="13" spans="1:15" x14ac:dyDescent="0.25">
      <c r="A13" s="57"/>
      <c r="B13" s="1"/>
      <c r="C13" s="3"/>
      <c r="E13" s="19" t="s">
        <v>30</v>
      </c>
      <c r="H13" s="15">
        <v>1424</v>
      </c>
      <c r="J13" s="8">
        <v>1419</v>
      </c>
    </row>
    <row r="14" spans="1:15" x14ac:dyDescent="0.25">
      <c r="A14" s="57"/>
      <c r="B14" s="1"/>
      <c r="C14" s="3"/>
      <c r="D14" s="19"/>
      <c r="E14" s="27"/>
      <c r="H14" s="15"/>
    </row>
    <row r="15" spans="1:15" x14ac:dyDescent="0.25">
      <c r="A15" s="57"/>
      <c r="B15" s="1"/>
      <c r="C15" s="2" t="s">
        <v>16</v>
      </c>
      <c r="F15" s="10">
        <v>219671</v>
      </c>
      <c r="G15" s="11">
        <f>F15/F9</f>
        <v>0.13129650449377828</v>
      </c>
      <c r="H15" s="15">
        <v>219319</v>
      </c>
      <c r="J15" s="20">
        <v>1006</v>
      </c>
    </row>
    <row r="16" spans="1:15" x14ac:dyDescent="0.25">
      <c r="A16" s="57"/>
      <c r="B16" s="1"/>
      <c r="C16" s="1"/>
      <c r="D16" s="6"/>
      <c r="E16" s="25"/>
    </row>
    <row r="17" spans="1:15" x14ac:dyDescent="0.25">
      <c r="A17" s="57"/>
      <c r="B17" s="1" t="s">
        <v>10</v>
      </c>
      <c r="F17" s="15">
        <v>427284</v>
      </c>
      <c r="G17" s="13">
        <f>427284/F8</f>
        <v>0.1935442665856163</v>
      </c>
      <c r="H17" s="10">
        <v>434444</v>
      </c>
      <c r="J17" s="28">
        <v>470319</v>
      </c>
      <c r="K17" s="3">
        <f>J17/J8</f>
        <v>0.58303695062795113</v>
      </c>
      <c r="N17" s="2">
        <v>477691</v>
      </c>
      <c r="O17" s="47">
        <f>N17/N8*100</f>
        <v>39.680638357787046</v>
      </c>
    </row>
    <row r="18" spans="1:15" x14ac:dyDescent="0.25">
      <c r="A18" s="57"/>
      <c r="B18" s="1"/>
      <c r="C18" s="2" t="s">
        <v>17</v>
      </c>
      <c r="F18" s="15">
        <v>9966</v>
      </c>
      <c r="G18" s="11">
        <f>F18/F17</f>
        <v>2.332406549274019E-2</v>
      </c>
      <c r="H18" s="10" t="s">
        <v>31</v>
      </c>
      <c r="J18" s="8">
        <v>10227</v>
      </c>
      <c r="K18" s="4">
        <v>0.75</v>
      </c>
    </row>
    <row r="19" spans="1:15" x14ac:dyDescent="0.25">
      <c r="A19" s="57"/>
      <c r="B19" s="1"/>
      <c r="C19" s="2" t="s">
        <v>39</v>
      </c>
      <c r="F19" s="15"/>
      <c r="K19" s="2">
        <v>0.193</v>
      </c>
    </row>
    <row r="20" spans="1:15" x14ac:dyDescent="0.25">
      <c r="A20" s="57"/>
      <c r="B20" s="1"/>
      <c r="C20" s="2" t="s">
        <v>40</v>
      </c>
      <c r="F20" s="15"/>
      <c r="K20" s="2">
        <v>3.6999999999999998E-2</v>
      </c>
    </row>
    <row r="21" spans="1:15" x14ac:dyDescent="0.25">
      <c r="A21" s="57"/>
      <c r="B21" s="1" t="s">
        <v>13</v>
      </c>
      <c r="F21" s="16">
        <v>88906</v>
      </c>
      <c r="G21" s="13">
        <f>88906/F8</f>
        <v>4.0271216720169263E-2</v>
      </c>
      <c r="J21" s="8">
        <v>174488</v>
      </c>
      <c r="K21" s="3">
        <f>J21/J8</f>
        <v>0.21630627604066591</v>
      </c>
      <c r="N21" s="2">
        <v>176625</v>
      </c>
      <c r="O21" s="2">
        <f>N21/N8*100</f>
        <v>14.671812426744774</v>
      </c>
    </row>
    <row r="22" spans="1:15" x14ac:dyDescent="0.25">
      <c r="A22" s="57"/>
      <c r="B22" s="1"/>
      <c r="C22" s="2" t="s">
        <v>18</v>
      </c>
      <c r="F22" s="21">
        <v>52482</v>
      </c>
      <c r="G22" s="11">
        <f>F22/F21</f>
        <v>0.59030886554338291</v>
      </c>
      <c r="J22" s="8">
        <v>58886</v>
      </c>
      <c r="K22" s="2">
        <f>J22/J21</f>
        <v>0.33747879510338818</v>
      </c>
    </row>
    <row r="23" spans="1:15" x14ac:dyDescent="0.25">
      <c r="A23" s="57"/>
      <c r="B23" s="1"/>
      <c r="D23" s="7" t="s">
        <v>43</v>
      </c>
      <c r="F23" s="21"/>
      <c r="J23" s="8">
        <v>7501</v>
      </c>
      <c r="K23" s="2">
        <f>J23*6/J22</f>
        <v>0.76429032367625582</v>
      </c>
    </row>
    <row r="24" spans="1:15" ht="30" x14ac:dyDescent="0.25">
      <c r="A24" s="57"/>
      <c r="B24" s="1"/>
      <c r="E24" s="7" t="s">
        <v>42</v>
      </c>
      <c r="F24" s="21"/>
      <c r="J24" s="8">
        <v>6756</v>
      </c>
      <c r="K24" s="3">
        <f>J24/J23</f>
        <v>0.90067990934542064</v>
      </c>
    </row>
    <row r="25" spans="1:15" x14ac:dyDescent="0.25">
      <c r="A25" s="57"/>
      <c r="B25" s="1"/>
      <c r="C25" s="2" t="s">
        <v>19</v>
      </c>
      <c r="F25" s="17">
        <v>18793</v>
      </c>
      <c r="J25" s="20">
        <v>18589</v>
      </c>
      <c r="K25" s="2">
        <f>J25*6/J21</f>
        <v>0.63920728072990696</v>
      </c>
    </row>
    <row r="26" spans="1:15" x14ac:dyDescent="0.25">
      <c r="A26" s="57"/>
      <c r="B26" s="1"/>
      <c r="C26" s="2" t="s">
        <v>20</v>
      </c>
      <c r="F26" s="21">
        <v>3249</v>
      </c>
      <c r="G26" s="18"/>
      <c r="J26" s="20">
        <v>18589</v>
      </c>
    </row>
    <row r="27" spans="1:15" x14ac:dyDescent="0.25">
      <c r="A27" s="57"/>
      <c r="B27" s="1" t="s">
        <v>9</v>
      </c>
      <c r="F27" s="10">
        <v>10902</v>
      </c>
      <c r="G27" s="13">
        <f>10902/F8</f>
        <v>4.9382134465984894E-3</v>
      </c>
      <c r="J27" s="8">
        <v>11312</v>
      </c>
      <c r="K27" s="2">
        <f>J27/J8</f>
        <v>1.4023065165352417E-2</v>
      </c>
      <c r="N27" s="8">
        <v>11312</v>
      </c>
      <c r="O27" s="2">
        <f>N27/N8*100</f>
        <v>0.93966053600190724</v>
      </c>
    </row>
    <row r="28" spans="1:15" x14ac:dyDescent="0.25">
      <c r="A28" s="57"/>
      <c r="B28" s="1"/>
      <c r="C28" s="2" t="s">
        <v>21</v>
      </c>
      <c r="F28" s="10">
        <v>6816</v>
      </c>
      <c r="G28" s="11">
        <f>F28/F27</f>
        <v>0.62520638414969731</v>
      </c>
      <c r="J28" s="8">
        <v>6819</v>
      </c>
      <c r="N28" s="2">
        <v>11719</v>
      </c>
    </row>
    <row r="29" spans="1:15" x14ac:dyDescent="0.25">
      <c r="A29" s="57"/>
      <c r="B29" s="1"/>
      <c r="C29" s="2" t="s">
        <v>22</v>
      </c>
      <c r="F29" s="10">
        <v>760</v>
      </c>
      <c r="J29" s="8">
        <v>761</v>
      </c>
    </row>
    <row r="30" spans="1:15" x14ac:dyDescent="0.25">
      <c r="A30" s="57"/>
      <c r="B30" s="1" t="s">
        <v>8</v>
      </c>
      <c r="F30" s="10">
        <v>2496</v>
      </c>
      <c r="G30" s="13">
        <f>2496/F8</f>
        <v>1.1305981253632205E-3</v>
      </c>
      <c r="J30" s="8">
        <v>2797</v>
      </c>
      <c r="K30" s="2">
        <f>J30/J8</f>
        <v>3.4673367457116965E-3</v>
      </c>
      <c r="N30" s="2">
        <v>2961</v>
      </c>
      <c r="O30" s="2">
        <f>N30/N8*100</f>
        <v>0.24596312297574677</v>
      </c>
    </row>
    <row r="31" spans="1:15" x14ac:dyDescent="0.25">
      <c r="A31" s="58"/>
      <c r="B31" s="1" t="s">
        <v>11</v>
      </c>
      <c r="F31" s="10" t="s">
        <v>32</v>
      </c>
      <c r="H31" s="12">
        <v>121931</v>
      </c>
      <c r="I31" s="13">
        <f>H31/F8</f>
        <v>5.5230352573582865E-2</v>
      </c>
      <c r="J31" s="8">
        <v>121619</v>
      </c>
      <c r="K31" s="2">
        <f>J31/J8</f>
        <v>0.15076654546897061</v>
      </c>
      <c r="N31" s="2">
        <v>507456</v>
      </c>
      <c r="O31" s="47">
        <f>N31/N8*100</f>
        <v>42.153145063417945</v>
      </c>
    </row>
    <row r="32" spans="1:15" x14ac:dyDescent="0.25">
      <c r="A32" s="5"/>
      <c r="B32" s="1"/>
      <c r="C32" s="2" t="s">
        <v>25</v>
      </c>
      <c r="H32" s="10">
        <v>33555</v>
      </c>
      <c r="J32" s="9">
        <v>33586</v>
      </c>
      <c r="K32" s="1"/>
      <c r="N32" s="2">
        <v>44581</v>
      </c>
    </row>
    <row r="33" spans="1:14" x14ac:dyDescent="0.25">
      <c r="A33" s="5"/>
      <c r="B33" s="1"/>
      <c r="C33" s="2" t="s">
        <v>26</v>
      </c>
      <c r="H33" s="10">
        <v>21655</v>
      </c>
      <c r="J33" s="9">
        <v>21600</v>
      </c>
      <c r="K33" s="1"/>
      <c r="N33" s="2">
        <v>114849</v>
      </c>
    </row>
    <row r="34" spans="1:14" ht="13.9" customHeight="1" x14ac:dyDescent="0.25">
      <c r="A34" s="5"/>
      <c r="D34" s="7" t="s">
        <v>44</v>
      </c>
      <c r="I34" s="13"/>
      <c r="J34" s="9"/>
      <c r="K34" s="1"/>
      <c r="N34" s="10">
        <v>7094</v>
      </c>
    </row>
    <row r="35" spans="1:14" x14ac:dyDescent="0.25">
      <c r="A35" s="5"/>
      <c r="E35" s="26" t="s">
        <v>45</v>
      </c>
      <c r="I35" s="13"/>
      <c r="J35" s="9"/>
      <c r="K35" s="1"/>
      <c r="N35" s="10">
        <v>362</v>
      </c>
    </row>
    <row r="36" spans="1:14" x14ac:dyDescent="0.25">
      <c r="A36" s="5"/>
      <c r="E36" s="25" t="s">
        <v>46</v>
      </c>
      <c r="I36" s="13"/>
      <c r="J36" s="9"/>
      <c r="K36" s="1"/>
      <c r="N36" s="10">
        <v>689</v>
      </c>
    </row>
    <row r="37" spans="1:14" x14ac:dyDescent="0.25">
      <c r="A37" s="56" t="s">
        <v>24</v>
      </c>
      <c r="B37" s="1" t="s">
        <v>7</v>
      </c>
      <c r="D37" s="6"/>
      <c r="E37" s="2"/>
      <c r="L37" s="2">
        <v>30.434922</v>
      </c>
      <c r="N37" s="2">
        <v>74.7</v>
      </c>
    </row>
    <row r="38" spans="1:14" x14ac:dyDescent="0.25">
      <c r="A38" s="57"/>
      <c r="B38" s="1" t="s">
        <v>12</v>
      </c>
      <c r="L38" s="2">
        <v>1.5</v>
      </c>
      <c r="M38" s="2">
        <f>L38/L37</f>
        <v>4.9285488558176688E-2</v>
      </c>
      <c r="N38" s="2">
        <v>1.4</v>
      </c>
    </row>
    <row r="39" spans="1:14" x14ac:dyDescent="0.25">
      <c r="A39" s="57"/>
      <c r="B39" s="1"/>
      <c r="C39" s="4" t="s">
        <v>15</v>
      </c>
    </row>
    <row r="40" spans="1:14" x14ac:dyDescent="0.25">
      <c r="A40" s="57"/>
      <c r="B40" s="1"/>
      <c r="C40" s="3"/>
      <c r="D40" s="11" t="s">
        <v>38</v>
      </c>
    </row>
    <row r="41" spans="1:14" x14ac:dyDescent="0.25">
      <c r="A41" s="57"/>
      <c r="B41" s="1"/>
      <c r="C41" s="3"/>
      <c r="E41" s="19" t="s">
        <v>29</v>
      </c>
    </row>
    <row r="42" spans="1:14" x14ac:dyDescent="0.25">
      <c r="A42" s="57"/>
      <c r="B42" s="1"/>
      <c r="C42" s="3"/>
      <c r="E42" s="19" t="s">
        <v>30</v>
      </c>
    </row>
    <row r="43" spans="1:14" x14ac:dyDescent="0.25">
      <c r="A43" s="57"/>
      <c r="B43" s="1"/>
      <c r="C43" s="3"/>
      <c r="D43" s="19"/>
      <c r="E43" s="27"/>
    </row>
    <row r="44" spans="1:14" x14ac:dyDescent="0.25">
      <c r="A44" s="57"/>
      <c r="B44" s="1"/>
      <c r="C44" s="2" t="s">
        <v>16</v>
      </c>
    </row>
    <row r="45" spans="1:14" x14ac:dyDescent="0.25">
      <c r="A45" s="57"/>
      <c r="B45" s="1"/>
      <c r="C45" s="1"/>
      <c r="D45" s="6"/>
      <c r="E45" s="25"/>
    </row>
    <row r="46" spans="1:14" x14ac:dyDescent="0.25">
      <c r="A46" s="57"/>
      <c r="B46" s="1" t="s">
        <v>10</v>
      </c>
      <c r="L46" s="2">
        <v>7.2</v>
      </c>
      <c r="M46" s="2">
        <f>L46/L37</f>
        <v>0.23657034507924812</v>
      </c>
      <c r="N46" s="2">
        <v>4.3</v>
      </c>
    </row>
    <row r="47" spans="1:14" x14ac:dyDescent="0.25">
      <c r="A47" s="58"/>
      <c r="B47" s="1"/>
      <c r="C47" s="2" t="s">
        <v>17</v>
      </c>
    </row>
    <row r="48" spans="1:14" x14ac:dyDescent="0.25">
      <c r="B48" s="1"/>
      <c r="C48" s="2" t="s">
        <v>39</v>
      </c>
    </row>
    <row r="49" spans="2:15" x14ac:dyDescent="0.25">
      <c r="B49" s="1"/>
      <c r="C49" s="2" t="s">
        <v>40</v>
      </c>
    </row>
    <row r="50" spans="2:15" x14ac:dyDescent="0.25">
      <c r="B50" s="1" t="s">
        <v>13</v>
      </c>
      <c r="L50" s="2">
        <v>12.7</v>
      </c>
      <c r="M50" s="22">
        <f>L50/L37</f>
        <v>0.41728380312589597</v>
      </c>
      <c r="N50" s="2">
        <v>8.6</v>
      </c>
    </row>
    <row r="51" spans="2:15" x14ac:dyDescent="0.25">
      <c r="B51" s="1"/>
      <c r="C51" s="2" t="s">
        <v>18</v>
      </c>
    </row>
    <row r="52" spans="2:15" x14ac:dyDescent="0.25">
      <c r="B52" s="1"/>
      <c r="C52" s="2" t="s">
        <v>19</v>
      </c>
    </row>
    <row r="53" spans="2:15" x14ac:dyDescent="0.25">
      <c r="B53" s="1"/>
      <c r="C53" s="2" t="s">
        <v>20</v>
      </c>
    </row>
    <row r="54" spans="2:15" x14ac:dyDescent="0.25">
      <c r="B54" s="1" t="s">
        <v>9</v>
      </c>
      <c r="L54" s="2">
        <v>0.69</v>
      </c>
      <c r="N54" s="2">
        <v>0.5</v>
      </c>
    </row>
    <row r="55" spans="2:15" x14ac:dyDescent="0.25">
      <c r="B55" s="1"/>
      <c r="C55" s="2" t="s">
        <v>21</v>
      </c>
    </row>
    <row r="56" spans="2:15" x14ac:dyDescent="0.25">
      <c r="B56" s="1"/>
      <c r="C56" s="2" t="s">
        <v>22</v>
      </c>
    </row>
    <row r="57" spans="2:15" x14ac:dyDescent="0.25">
      <c r="B57" s="1" t="s">
        <v>8</v>
      </c>
      <c r="L57" s="2">
        <v>0.1</v>
      </c>
      <c r="N57" s="2">
        <v>6.7000000000000004E-2</v>
      </c>
    </row>
    <row r="58" spans="2:15" x14ac:dyDescent="0.25">
      <c r="B58" s="1" t="s">
        <v>11</v>
      </c>
      <c r="L58" s="2">
        <v>6.9</v>
      </c>
      <c r="M58" s="2">
        <f>L58/L37</f>
        <v>0.22671324736761278</v>
      </c>
      <c r="N58" s="2">
        <v>59.2</v>
      </c>
      <c r="O58" s="3">
        <f>N58/N37</f>
        <v>0.79250334672021416</v>
      </c>
    </row>
    <row r="59" spans="2:15" x14ac:dyDescent="0.25">
      <c r="O59" s="2" t="s">
        <v>49</v>
      </c>
    </row>
  </sheetData>
  <mergeCells count="7">
    <mergeCell ref="J2:K2"/>
    <mergeCell ref="A8:A31"/>
    <mergeCell ref="A37:A47"/>
    <mergeCell ref="F1:G1"/>
    <mergeCell ref="H1:I1"/>
    <mergeCell ref="F2:G2"/>
    <mergeCell ref="H2:I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整体评估</vt:lpstr>
      <vt:lpstr>历次综合结果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2023-01-26T14:02:56Z</dcterms:modified>
</cp:coreProperties>
</file>