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endra\Desktop\college\lab\"/>
    </mc:Choice>
  </mc:AlternateContent>
  <xr:revisionPtr revIDLastSave="0" documentId="13_ncr:1_{B0BC1FEA-E764-4478-A60B-BC758E9BB2EA}" xr6:coauthVersionLast="47" xr6:coauthVersionMax="47" xr10:uidLastSave="{00000000-0000-0000-0000-000000000000}"/>
  <bookViews>
    <workbookView xWindow="-108" yWindow="-108" windowWidth="23256" windowHeight="12576" xr2:uid="{9B3534D8-51DF-431D-8EB8-E05E22F14A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N15" i="1"/>
  <c r="P15" i="1"/>
  <c r="O15" i="1"/>
  <c r="P4" i="1"/>
  <c r="P5" i="1"/>
  <c r="P6" i="1"/>
  <c r="P7" i="1"/>
  <c r="P8" i="1"/>
  <c r="P9" i="1"/>
  <c r="P10" i="1"/>
  <c r="P11" i="1"/>
  <c r="P12" i="1"/>
  <c r="P13" i="1"/>
  <c r="P14" i="1"/>
  <c r="P3" i="1"/>
  <c r="E20" i="1"/>
  <c r="E21" i="1"/>
  <c r="E22" i="1"/>
  <c r="E23" i="1"/>
  <c r="E24" i="1"/>
  <c r="E25" i="1"/>
  <c r="E19" i="1"/>
  <c r="J4" i="1"/>
  <c r="J5" i="1"/>
  <c r="J6" i="1"/>
  <c r="J7" i="1"/>
  <c r="J8" i="1"/>
  <c r="J9" i="1"/>
  <c r="J10" i="1"/>
  <c r="J11" i="1"/>
  <c r="J12" i="1"/>
  <c r="J13" i="1"/>
  <c r="J14" i="1"/>
  <c r="J3" i="1"/>
  <c r="K4" i="1" l="1"/>
  <c r="L4" i="1" s="1"/>
  <c r="K11" i="1"/>
  <c r="L11" i="1" s="1"/>
  <c r="K10" i="1"/>
  <c r="L10" i="1" s="1"/>
  <c r="K9" i="1"/>
  <c r="L9" i="1" s="1"/>
  <c r="K8" i="1"/>
  <c r="L8" i="1" s="1"/>
  <c r="K3" i="1"/>
  <c r="L3" i="1" s="1"/>
  <c r="M3" i="1" s="1"/>
  <c r="N3" i="1" s="1"/>
  <c r="K7" i="1"/>
  <c r="L7" i="1" s="1"/>
  <c r="K14" i="1"/>
  <c r="L14" i="1" s="1"/>
  <c r="K6" i="1"/>
  <c r="L6" i="1" s="1"/>
  <c r="K13" i="1"/>
  <c r="L13" i="1" s="1"/>
  <c r="K5" i="1"/>
  <c r="L5" i="1" s="1"/>
  <c r="K12" i="1"/>
  <c r="L12" i="1" s="1"/>
  <c r="M6" i="1" l="1"/>
  <c r="N6" i="1" s="1"/>
  <c r="M10" i="1"/>
  <c r="N10" i="1" s="1"/>
  <c r="M5" i="1"/>
  <c r="N5" i="1" s="1"/>
  <c r="M8" i="1"/>
  <c r="N8" i="1" s="1"/>
  <c r="M9" i="1"/>
  <c r="N9" i="1" s="1"/>
  <c r="M13" i="1"/>
  <c r="N13" i="1" s="1"/>
  <c r="M7" i="1"/>
  <c r="N7" i="1" s="1"/>
  <c r="M14" i="1"/>
  <c r="N14" i="1" s="1"/>
  <c r="M11" i="1"/>
  <c r="N11" i="1" s="1"/>
  <c r="M12" i="1"/>
  <c r="N12" i="1" s="1"/>
  <c r="M4" i="1"/>
  <c r="N4" i="1" s="1"/>
</calcChain>
</file>

<file path=xl/sharedStrings.xml><?xml version="1.0" encoding="utf-8"?>
<sst xmlns="http://schemas.openxmlformats.org/spreadsheetml/2006/main" count="46" uniqueCount="46">
  <si>
    <t xml:space="preserve">MHSP prediction equation constants for mean flow </t>
  </si>
  <si>
    <t xml:space="preserve">Month </t>
  </si>
  <si>
    <t>C</t>
  </si>
  <si>
    <t>A1</t>
  </si>
  <si>
    <t>A2</t>
  </si>
  <si>
    <t xml:space="preserve">January </t>
  </si>
  <si>
    <t xml:space="preserve">February </t>
  </si>
  <si>
    <t xml:space="preserve">March </t>
  </si>
  <si>
    <t xml:space="preserve">April </t>
  </si>
  <si>
    <t xml:space="preserve">May </t>
  </si>
  <si>
    <t xml:space="preserve">June </t>
  </si>
  <si>
    <t xml:space="preserve">July 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</si>
  <si>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</si>
  <si>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</si>
  <si>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</si>
  <si>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</si>
  <si>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</si>
  <si>
    <t>Catchment area (km sq)</t>
  </si>
  <si>
    <t>Mean monsoon ppt (mm)</t>
  </si>
  <si>
    <t>Gross head (m)</t>
  </si>
  <si>
    <t>Transmission line length (km)</t>
  </si>
  <si>
    <t>Transmission voltage (KV)</t>
  </si>
  <si>
    <t>Mean monthly flow</t>
  </si>
  <si>
    <t xml:space="preserve">Constants for percentage flow equation </t>
  </si>
  <si>
    <t xml:space="preserve">Dependent Variables </t>
  </si>
  <si>
    <t xml:space="preserve">b </t>
  </si>
  <si>
    <t xml:space="preserve">a </t>
  </si>
  <si>
    <t xml:space="preserve">c </t>
  </si>
  <si>
    <t xml:space="preserve">Maximum flow(Qmax) </t>
  </si>
  <si>
    <t xml:space="preserve">25% exceedance </t>
  </si>
  <si>
    <t xml:space="preserve">45% exceedance </t>
  </si>
  <si>
    <t xml:space="preserve">65% exceedance </t>
  </si>
  <si>
    <t xml:space="preserve">85% exceedance </t>
  </si>
  <si>
    <t xml:space="preserve">95% exceedance </t>
  </si>
  <si>
    <t xml:space="preserve">Minimum flow </t>
  </si>
  <si>
    <t>Q</t>
  </si>
  <si>
    <t>Riparian Release</t>
  </si>
  <si>
    <t>Design Discharge</t>
  </si>
  <si>
    <t>Available Dischrage</t>
  </si>
  <si>
    <t>Power output (MW)</t>
  </si>
  <si>
    <t>No. of days</t>
  </si>
  <si>
    <t>Energy o/p</t>
  </si>
  <si>
    <t>Total</t>
  </si>
  <si>
    <t>Plant factor (%)</t>
  </si>
  <si>
    <t>Electrical power o/p (MW)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</si>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</sst>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0" fillId="0" borderId="1" xfId="0" applyBorder="1"/>
    <xf numFmtId="0" fontId="1" fillId="0" borderId="1" xfId="0" applyFont="1" applyBorder="1" applyAlignment="1">
      <alignment horizontal="justify" vertical="center"/>
    </xf>
    <xf numFmtId="0" fontId="1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2" borderId="0" xfId="0" applyFont="1" applyFill="1" applyBorder="1" applyAlignment="1">
      <alignment horizontal="justify" vertical="center"/>
    </xf>
    <xf numFmtId="0" fontId="2" fillId="2" borderId="0" xfId="0" applyFont="1" applyFill="1" applyBorder="1" applyAlignment="1">
      <alignment horizontal="justify" vertical="center"/>
    </xf>
    <xf numFmtId="0" fontId="0" fillId="2" borderId="0" xfId="0" applyFill="1"/>
    <xf numFmtId="0" fontId="2" fillId="3" borderId="1" xfId="0" applyFont="1" applyFill="1" applyBorder="1" applyAlignment="1">
      <alignment horizontal="justify" vertical="center"/>
    </xf>
    <xf numFmtId="0" fontId="0" fillId="3" borderId="1" xfId="0" applyFill="1" applyBorder="1"/>
    <xf numFmtId="0" fontId="1" fillId="0" borderId="2" xfId="0" applyFont="1" applyFill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Sheet1!$J$3:$J$14</c:f>
              <c:numCache>
                <c:formatCode>General</c:formatCode>
                <c:ptCount val="12"/>
                <c:pt idx="0">
                  <c:v>26.252574128577528</c:v>
                </c:pt>
                <c:pt idx="1">
                  <c:v>22.144340895256896</c:v>
                </c:pt>
                <c:pt idx="2">
                  <c:v>21.141722038927842</c:v>
                </c:pt>
                <c:pt idx="3">
                  <c:v>30.613736260908638</c:v>
                </c:pt>
                <c:pt idx="4">
                  <c:v>22.126388609154105</c:v>
                </c:pt>
                <c:pt idx="5">
                  <c:v>84.922004179509202</c:v>
                </c:pt>
                <c:pt idx="6">
                  <c:v>209.15295970294966</c:v>
                </c:pt>
                <c:pt idx="7">
                  <c:v>249.19704664340051</c:v>
                </c:pt>
                <c:pt idx="8">
                  <c:v>188.30526613020587</c:v>
                </c:pt>
                <c:pt idx="9">
                  <c:v>87.272249199295032</c:v>
                </c:pt>
                <c:pt idx="10">
                  <c:v>43.035862136684358</c:v>
                </c:pt>
                <c:pt idx="11">
                  <c:v>28.810280550987976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2-43D8-A849-3A3FF920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79392"/>
        <c:axId val="1942586880"/>
      </c:lineChart>
      <c:catAx>
        <c:axId val="19425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6880"/>
        <c:crosses val="autoZero"/>
        <c:auto val="1"/>
        <c:lblAlgn val="ctr"/>
        <c:lblOffset val="100"/>
        <c:noMultiLvlLbl val="0"/>
      </c:catAx>
      <c:valAx>
        <c:axId val="19425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167640</xdr:rowOff>
    </xdr:from>
    <xdr:to>
      <xdr:col>17</xdr:col>
      <xdr:colOff>510540</xdr:colOff>
      <xdr:row>19</xdr:row>
      <xdr:rowOff>548640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5F32B-4D42-567C-514D-15DE1A65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FB77-6D92-4BDB-B5F3-4EBCEF505916}">
  <dimension ref="A1:R25"/>
  <sheetViews>
    <sheetView tabSelected="1" workbookViewId="0">
      <selection activeCell="R6" sqref="R6"/>
    </sheetView>
  </sheetViews>
  <sheetFormatPr defaultRowHeight="14.4" x14ac:dyDescent="0.3"/>
  <cols>
    <col min="10" max="11" width="12" bestFit="1" customWidth="1"/>
    <col min="18" max="18" width="12" bestFit="1" customWidth="1"/>
  </cols>
  <sheetData>
    <row r="1" spans="1:18" ht="31.2" customHeight="1" x14ac:dyDescent="0.3">
      <c r="A1" s="16" t="s">
        <v>0</v>
      </c>
      <c r="B1" s="16"/>
      <c r="C1" s="16"/>
      <c r="D1" s="2"/>
      <c r="E1" s="3"/>
      <c r="F1" s="3"/>
      <c r="G1" s="3"/>
      <c r="H1" s="3"/>
      <c r="I1" s="3"/>
      <c r="J1" s="3"/>
    </row>
    <row r="2" spans="1:18" ht="78" x14ac:dyDescent="0.3">
      <c r="A2" s="4" t="s">
        <v>1</v>
      </c>
      <c r="B2" s="4" t="s">
        <v>2</v>
      </c>
      <c r="C2" s="4" t="s">
        <v>3</v>
      </c>
      <c r="D2" s="4" t="s">
        <v>4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15" t="s">
        <v>36</v>
      </c>
      <c r="L2" s="15" t="s">
        <v>37</v>
      </c>
      <c r="M2" s="15" t="s">
        <v>38</v>
      </c>
      <c r="N2" s="15" t="s">
        <v>39</v>
      </c>
      <c r="O2" s="15" t="s">
        <v>40</v>
      </c>
      <c r="P2" s="15" t="s">
        <v>41</v>
      </c>
      <c r="Q2" s="15" t="s">
        <v>44</v>
      </c>
      <c r="R2" s="15" t="s">
        <v>43</v>
      </c>
    </row>
    <row r="3" spans="1:18" ht="15.6" x14ac:dyDescent="0.3">
      <c r="A3" s="2" t="s">
        <v>5</v>
      </c>
      <c r="B3" s="2">
        <v>3.117E-2</v>
      </c>
      <c r="C3" s="2">
        <v>0.86439999999999995</v>
      </c>
      <c r="D3" s="2">
        <v>0</v>
      </c>
      <c r="E3" s="6">
        <v>2423</v>
      </c>
      <c r="F3" s="6">
        <v>618</v>
      </c>
      <c r="G3" s="6">
        <v>182</v>
      </c>
      <c r="H3" s="6">
        <v>22</v>
      </c>
      <c r="I3" s="6">
        <v>132</v>
      </c>
      <c r="J3" s="3">
        <f xml:space="preserve"> B3 *POWER( $E$3,C3) * POWER($F$3,D3)</f>
        <v>26.252574128577528</v>
      </c>
      <c r="K3">
        <f>0.1 * MIN($J$3:$J$14)</f>
        <v>2.1141722038927844</v>
      </c>
      <c r="L3">
        <f>$E$22-K3</f>
        <v>26.449147747005039</v>
      </c>
      <c r="M3">
        <f>IF(J3-K3&gt;L3,L3,J3-K3)</f>
        <v>24.138401924684743</v>
      </c>
      <c r="N3">
        <f>0.95*0.97*0.92*M3*9.81*0.95*$G$3/1000</f>
        <v>34.710085378874027</v>
      </c>
      <c r="O3">
        <v>31</v>
      </c>
      <c r="P3">
        <f>N3*O3*24/1000</f>
        <v>25.824303521882278</v>
      </c>
      <c r="Q3">
        <v>38.032850000000003</v>
      </c>
      <c r="R3">
        <f>(P15*0.95/(Q3*24*365/1000))*100</f>
        <v>88.298793380394059</v>
      </c>
    </row>
    <row r="4" spans="1:18" ht="31.2" x14ac:dyDescent="0.3">
      <c r="A4" s="2" t="s">
        <v>6</v>
      </c>
      <c r="B4" s="2">
        <v>2.4170000000000001E-2</v>
      </c>
      <c r="C4" s="2">
        <v>0.87519999999999998</v>
      </c>
      <c r="D4" s="2">
        <v>0</v>
      </c>
      <c r="E4" s="3"/>
      <c r="F4" s="3"/>
      <c r="G4" s="3"/>
      <c r="H4" s="3"/>
      <c r="I4" s="3"/>
      <c r="J4" s="3">
        <f t="shared" ref="J4:J14" si="0" xml:space="preserve"> B4 *POWER( $E$3,C4) * POWER($F$3,D4)</f>
        <v>22.144340895256896</v>
      </c>
      <c r="K4">
        <f t="shared" ref="K4:K14" si="1">0.1 * MIN($J$3:$J$14)</f>
        <v>2.1141722038927844</v>
      </c>
      <c r="L4">
        <f t="shared" ref="L4:L14" si="2">$E$22-K4</f>
        <v>26.449147747005039</v>
      </c>
      <c r="M4">
        <f t="shared" ref="M4:M14" si="3">IF(J4-K4&gt;L4,L4,J4-K4)</f>
        <v>20.030168691364111</v>
      </c>
      <c r="N4">
        <f t="shared" ref="N4:N14" si="4">0.95*0.97*0.92*M4*9.81*0.95*$G$3/1000</f>
        <v>28.802605392012836</v>
      </c>
      <c r="O4">
        <v>28</v>
      </c>
      <c r="P4">
        <f t="shared" ref="P4:P14" si="5">N4*O4*24/1000</f>
        <v>19.35535082343263</v>
      </c>
    </row>
    <row r="5" spans="1:18" ht="15.6" x14ac:dyDescent="0.3">
      <c r="A5" s="13" t="s">
        <v>7</v>
      </c>
      <c r="B5" s="13">
        <v>2.053E-2</v>
      </c>
      <c r="C5" s="13">
        <v>0.89019999999999999</v>
      </c>
      <c r="D5" s="13">
        <v>0</v>
      </c>
      <c r="E5" s="14"/>
      <c r="F5" s="14"/>
      <c r="G5" s="14"/>
      <c r="H5" s="14"/>
      <c r="I5" s="14"/>
      <c r="J5" s="14">
        <f t="shared" si="0"/>
        <v>21.141722038927842</v>
      </c>
      <c r="K5">
        <f t="shared" si="1"/>
        <v>2.1141722038927844</v>
      </c>
      <c r="L5">
        <f t="shared" si="2"/>
        <v>26.449147747005039</v>
      </c>
      <c r="M5">
        <f t="shared" si="3"/>
        <v>19.027549835035057</v>
      </c>
      <c r="N5">
        <f t="shared" si="4"/>
        <v>27.360878379005324</v>
      </c>
      <c r="O5">
        <v>31</v>
      </c>
      <c r="P5">
        <f t="shared" si="5"/>
        <v>20.356493513979963</v>
      </c>
    </row>
    <row r="6" spans="1:18" ht="15.6" x14ac:dyDescent="0.3">
      <c r="A6" s="2" t="s">
        <v>8</v>
      </c>
      <c r="B6" s="2">
        <v>1.7829999999999999E-2</v>
      </c>
      <c r="C6" s="2">
        <v>0.95579999999999998</v>
      </c>
      <c r="D6" s="2">
        <v>0</v>
      </c>
      <c r="E6" s="3"/>
      <c r="F6" s="3"/>
      <c r="G6" s="3"/>
      <c r="H6" s="3"/>
      <c r="I6" s="3"/>
      <c r="J6" s="3">
        <f t="shared" si="0"/>
        <v>30.613736260908638</v>
      </c>
      <c r="K6">
        <f t="shared" si="1"/>
        <v>2.1141722038927844</v>
      </c>
      <c r="L6">
        <f t="shared" si="2"/>
        <v>26.449147747005039</v>
      </c>
      <c r="M6">
        <f t="shared" si="3"/>
        <v>26.449147747005039</v>
      </c>
      <c r="N6">
        <f t="shared" si="4"/>
        <v>38.032848212630327</v>
      </c>
      <c r="O6">
        <v>30</v>
      </c>
      <c r="P6">
        <f t="shared" si="5"/>
        <v>27.383650713093832</v>
      </c>
      <c r="R6" t="s">
        <v>45</v>
      </c>
    </row>
    <row r="7" spans="1:18" ht="15.6" x14ac:dyDescent="0.3">
      <c r="A7" s="2" t="s">
        <v>9</v>
      </c>
      <c r="B7" s="2">
        <v>1.193E-2</v>
      </c>
      <c r="C7" s="2">
        <v>0.9657</v>
      </c>
      <c r="D7" s="2">
        <v>0</v>
      </c>
      <c r="E7" s="3"/>
      <c r="F7" s="3"/>
      <c r="G7" s="3"/>
      <c r="H7" s="3"/>
      <c r="I7" s="3"/>
      <c r="J7" s="3">
        <f t="shared" si="0"/>
        <v>22.126388609154105</v>
      </c>
      <c r="K7">
        <f t="shared" si="1"/>
        <v>2.1141722038927844</v>
      </c>
      <c r="L7">
        <f t="shared" si="2"/>
        <v>26.449147747005039</v>
      </c>
      <c r="M7">
        <f t="shared" si="3"/>
        <v>20.01221640526132</v>
      </c>
      <c r="N7">
        <f t="shared" si="4"/>
        <v>28.776790701159726</v>
      </c>
      <c r="O7">
        <v>31</v>
      </c>
      <c r="P7">
        <f t="shared" si="5"/>
        <v>21.409932281662837</v>
      </c>
    </row>
    <row r="8" spans="1:18" ht="15.6" x14ac:dyDescent="0.3">
      <c r="A8" s="2" t="s">
        <v>10</v>
      </c>
      <c r="B8" s="2">
        <v>1.1350000000000001E-2</v>
      </c>
      <c r="C8" s="2">
        <v>0.9466</v>
      </c>
      <c r="D8" s="2">
        <v>0.2402</v>
      </c>
      <c r="E8" s="3"/>
      <c r="F8" s="3"/>
      <c r="G8" s="3"/>
      <c r="H8" s="3"/>
      <c r="I8" s="3"/>
      <c r="J8" s="3">
        <f t="shared" si="0"/>
        <v>84.922004179509202</v>
      </c>
      <c r="K8">
        <f t="shared" si="1"/>
        <v>2.1141722038927844</v>
      </c>
      <c r="L8">
        <f t="shared" si="2"/>
        <v>26.449147747005039</v>
      </c>
      <c r="M8">
        <f t="shared" si="3"/>
        <v>26.449147747005039</v>
      </c>
      <c r="N8">
        <f t="shared" si="4"/>
        <v>38.032848212630327</v>
      </c>
      <c r="O8">
        <v>30</v>
      </c>
      <c r="P8">
        <f t="shared" si="5"/>
        <v>27.383650713093832</v>
      </c>
    </row>
    <row r="9" spans="1:18" ht="15.6" x14ac:dyDescent="0.3">
      <c r="A9" s="2" t="s">
        <v>11</v>
      </c>
      <c r="B9" s="2">
        <v>1.6410000000000001E-2</v>
      </c>
      <c r="C9" s="2">
        <v>0.92159999999999997</v>
      </c>
      <c r="D9" s="2">
        <v>0.35339999999999999</v>
      </c>
      <c r="E9" s="3"/>
      <c r="F9" s="3"/>
      <c r="G9" s="3"/>
      <c r="H9" s="3"/>
      <c r="I9" s="3"/>
      <c r="J9" s="3">
        <f t="shared" si="0"/>
        <v>209.15295970294966</v>
      </c>
      <c r="K9">
        <f t="shared" si="1"/>
        <v>2.1141722038927844</v>
      </c>
      <c r="L9">
        <f t="shared" si="2"/>
        <v>26.449147747005039</v>
      </c>
      <c r="M9">
        <f t="shared" si="3"/>
        <v>26.449147747005039</v>
      </c>
      <c r="N9">
        <f t="shared" si="4"/>
        <v>38.032848212630327</v>
      </c>
      <c r="O9">
        <v>31</v>
      </c>
      <c r="P9">
        <f t="shared" si="5"/>
        <v>28.296439070196961</v>
      </c>
    </row>
    <row r="10" spans="1:18" ht="15.6" x14ac:dyDescent="0.3">
      <c r="A10" s="2" t="s">
        <v>12</v>
      </c>
      <c r="B10" s="2">
        <v>2.5919999999999999E-2</v>
      </c>
      <c r="C10" s="2">
        <v>0.90949999999999998</v>
      </c>
      <c r="D10" s="2">
        <v>0.32419999999999999</v>
      </c>
      <c r="E10" s="3"/>
      <c r="F10" s="3"/>
      <c r="G10" s="3"/>
      <c r="H10" s="3"/>
      <c r="I10" s="3"/>
      <c r="J10" s="3">
        <f t="shared" si="0"/>
        <v>249.19704664340051</v>
      </c>
      <c r="K10">
        <f t="shared" si="1"/>
        <v>2.1141722038927844</v>
      </c>
      <c r="L10">
        <f t="shared" si="2"/>
        <v>26.449147747005039</v>
      </c>
      <c r="M10">
        <f t="shared" si="3"/>
        <v>26.449147747005039</v>
      </c>
      <c r="N10">
        <f t="shared" si="4"/>
        <v>38.032848212630327</v>
      </c>
      <c r="O10">
        <v>31</v>
      </c>
      <c r="P10">
        <f t="shared" si="5"/>
        <v>28.296439070196961</v>
      </c>
    </row>
    <row r="11" spans="1:18" ht="31.2" x14ac:dyDescent="0.3">
      <c r="A11" s="2" t="s">
        <v>13</v>
      </c>
      <c r="B11" s="2">
        <v>2.206E-2</v>
      </c>
      <c r="C11" s="2">
        <v>0.89629999999999999</v>
      </c>
      <c r="D11" s="2">
        <v>0.32169999999999999</v>
      </c>
      <c r="E11" s="3"/>
      <c r="F11" s="3"/>
      <c r="G11" s="3"/>
      <c r="H11" s="3"/>
      <c r="I11" s="3"/>
      <c r="J11" s="3">
        <f t="shared" si="0"/>
        <v>188.30526613020587</v>
      </c>
      <c r="K11">
        <f t="shared" si="1"/>
        <v>2.1141722038927844</v>
      </c>
      <c r="L11">
        <f t="shared" si="2"/>
        <v>26.449147747005039</v>
      </c>
      <c r="M11">
        <f t="shared" si="3"/>
        <v>26.449147747005039</v>
      </c>
      <c r="N11">
        <f t="shared" si="4"/>
        <v>38.032848212630327</v>
      </c>
      <c r="O11">
        <v>30</v>
      </c>
      <c r="P11">
        <f t="shared" si="5"/>
        <v>27.383650713093832</v>
      </c>
    </row>
    <row r="12" spans="1:18" ht="15.6" x14ac:dyDescent="0.3">
      <c r="A12" s="2" t="s">
        <v>14</v>
      </c>
      <c r="B12" s="2">
        <v>1.504E-2</v>
      </c>
      <c r="C12" s="2">
        <v>0.87719999999999998</v>
      </c>
      <c r="D12" s="2">
        <v>0.2848</v>
      </c>
      <c r="E12" s="3"/>
      <c r="F12" s="3"/>
      <c r="G12" s="3"/>
      <c r="H12" s="3"/>
      <c r="I12" s="3"/>
      <c r="J12" s="3">
        <f t="shared" si="0"/>
        <v>87.272249199295032</v>
      </c>
      <c r="K12">
        <f t="shared" si="1"/>
        <v>2.1141722038927844</v>
      </c>
      <c r="L12">
        <f t="shared" si="2"/>
        <v>26.449147747005039</v>
      </c>
      <c r="M12">
        <f t="shared" si="3"/>
        <v>26.449147747005039</v>
      </c>
      <c r="N12">
        <f t="shared" si="4"/>
        <v>38.032848212630327</v>
      </c>
      <c r="O12">
        <v>31</v>
      </c>
      <c r="P12">
        <f t="shared" si="5"/>
        <v>28.296439070196961</v>
      </c>
    </row>
    <row r="13" spans="1:18" ht="31.2" x14ac:dyDescent="0.3">
      <c r="A13" s="2" t="s">
        <v>15</v>
      </c>
      <c r="B13" s="2">
        <v>7.92E-3</v>
      </c>
      <c r="C13" s="2">
        <v>0.88039999999999996</v>
      </c>
      <c r="D13" s="2">
        <v>0.2707</v>
      </c>
      <c r="E13" s="3"/>
      <c r="F13" s="3"/>
      <c r="G13" s="3"/>
      <c r="H13" s="3"/>
      <c r="I13" s="3"/>
      <c r="J13" s="3">
        <f t="shared" si="0"/>
        <v>43.035862136684358</v>
      </c>
      <c r="K13">
        <f t="shared" si="1"/>
        <v>2.1141722038927844</v>
      </c>
      <c r="L13">
        <f t="shared" si="2"/>
        <v>26.449147747005039</v>
      </c>
      <c r="M13">
        <f t="shared" si="3"/>
        <v>26.449147747005039</v>
      </c>
      <c r="N13">
        <f t="shared" si="4"/>
        <v>38.032848212630327</v>
      </c>
      <c r="O13">
        <v>30</v>
      </c>
      <c r="P13">
        <f t="shared" si="5"/>
        <v>27.383650713093832</v>
      </c>
    </row>
    <row r="14" spans="1:18" ht="31.2" x14ac:dyDescent="0.3">
      <c r="A14" s="2" t="s">
        <v>16</v>
      </c>
      <c r="B14" s="2">
        <v>5.3800000000000002E-3</v>
      </c>
      <c r="C14" s="2">
        <v>0.88900000000000001</v>
      </c>
      <c r="D14" s="2">
        <v>0.25800000000000001</v>
      </c>
      <c r="E14" s="3"/>
      <c r="F14" s="3"/>
      <c r="G14" s="3"/>
      <c r="H14" s="3"/>
      <c r="I14" s="3"/>
      <c r="J14" s="3">
        <f t="shared" si="0"/>
        <v>28.810280550987976</v>
      </c>
      <c r="K14">
        <f t="shared" si="1"/>
        <v>2.1141722038927844</v>
      </c>
      <c r="L14">
        <f t="shared" si="2"/>
        <v>26.449147747005039</v>
      </c>
      <c r="M14">
        <f t="shared" si="3"/>
        <v>26.449147747005039</v>
      </c>
      <c r="N14">
        <f t="shared" si="4"/>
        <v>38.032848212630327</v>
      </c>
      <c r="O14">
        <v>31</v>
      </c>
      <c r="P14">
        <f t="shared" si="5"/>
        <v>28.296439070196961</v>
      </c>
    </row>
    <row r="15" spans="1:18" x14ac:dyDescent="0.3">
      <c r="M15" t="s">
        <v>42</v>
      </c>
      <c r="N15">
        <f>SUM(N3:N14)</f>
        <v>423.91314555209442</v>
      </c>
      <c r="O15">
        <f>SUM(O3:O14)</f>
        <v>365</v>
      </c>
      <c r="P15">
        <f>SUM(P3:P14)</f>
        <v>309.66643927412088</v>
      </c>
    </row>
    <row r="17" spans="1:5" ht="46.8" customHeight="1" x14ac:dyDescent="0.3">
      <c r="A17" s="1"/>
      <c r="B17" s="17" t="s">
        <v>23</v>
      </c>
      <c r="C17" s="17"/>
      <c r="D17" s="1"/>
    </row>
    <row r="18" spans="1:5" ht="62.4" x14ac:dyDescent="0.3">
      <c r="A18" s="7" t="s">
        <v>24</v>
      </c>
      <c r="B18" s="8" t="s">
        <v>25</v>
      </c>
      <c r="C18" s="8" t="s">
        <v>26</v>
      </c>
      <c r="D18" s="8" t="s">
        <v>27</v>
      </c>
      <c r="E18" s="9" t="s">
        <v>35</v>
      </c>
    </row>
    <row r="19" spans="1:5" ht="62.4" x14ac:dyDescent="0.3">
      <c r="A19" s="7" t="s">
        <v>28</v>
      </c>
      <c r="B19" s="1">
        <v>0.81200000000000006</v>
      </c>
      <c r="C19" s="1">
        <v>0.53369999999999995</v>
      </c>
      <c r="D19" s="1">
        <v>6.14105E-2</v>
      </c>
      <c r="E19">
        <f>D19*POWER($E$3,B19)*POWER($F$3,C19)</f>
        <v>1061.422170730164</v>
      </c>
    </row>
    <row r="20" spans="1:5" ht="46.8" x14ac:dyDescent="0.3">
      <c r="A20" s="7" t="s">
        <v>29</v>
      </c>
      <c r="B20" s="1">
        <v>0.92789999999999995</v>
      </c>
      <c r="C20" s="1">
        <v>0.29859999999999998</v>
      </c>
      <c r="D20" s="1">
        <v>1.24336E-2</v>
      </c>
      <c r="E20">
        <f t="shared" ref="E20:E25" si="6">D20*POWER($E$3,B20)*POWER($F$3,C20)</f>
        <v>117.03818635300762</v>
      </c>
    </row>
    <row r="21" spans="1:5" ht="46.8" x14ac:dyDescent="0.3">
      <c r="A21" s="7" t="s">
        <v>30</v>
      </c>
      <c r="B21" s="1">
        <v>0.92390000000000005</v>
      </c>
      <c r="C21" s="1">
        <v>0.20180000000000001</v>
      </c>
      <c r="D21" s="1">
        <v>8.9146E-3</v>
      </c>
      <c r="E21">
        <f t="shared" si="6"/>
        <v>43.664395760852344</v>
      </c>
    </row>
    <row r="22" spans="1:5" ht="46.8" x14ac:dyDescent="0.3">
      <c r="A22" s="10" t="s">
        <v>31</v>
      </c>
      <c r="B22" s="11">
        <v>0.90439999999999998</v>
      </c>
      <c r="C22" s="11">
        <v>0</v>
      </c>
      <c r="D22" s="11">
        <v>2.4831300000000001E-2</v>
      </c>
      <c r="E22" s="12">
        <f t="shared" si="6"/>
        <v>28.563319950897824</v>
      </c>
    </row>
    <row r="23" spans="1:5" ht="46.8" x14ac:dyDescent="0.3">
      <c r="A23" s="7" t="s">
        <v>32</v>
      </c>
      <c r="B23" s="1">
        <v>0.92559999999999998</v>
      </c>
      <c r="C23" s="1">
        <v>0</v>
      </c>
      <c r="D23" s="1">
        <v>1.44905E-2</v>
      </c>
      <c r="E23">
        <f t="shared" si="6"/>
        <v>19.662597599283341</v>
      </c>
    </row>
    <row r="24" spans="1:5" ht="46.8" x14ac:dyDescent="0.3">
      <c r="A24" s="7" t="s">
        <v>33</v>
      </c>
      <c r="B24" s="1">
        <v>0.95309999999999995</v>
      </c>
      <c r="C24" s="1">
        <v>0</v>
      </c>
      <c r="D24" s="1">
        <v>8.6449000000000005E-3</v>
      </c>
      <c r="E24">
        <f t="shared" si="6"/>
        <v>14.53406884222737</v>
      </c>
    </row>
    <row r="25" spans="1:5" ht="31.2" x14ac:dyDescent="0.3">
      <c r="A25" s="7" t="s">
        <v>34</v>
      </c>
      <c r="B25" s="1">
        <v>1.1689000000000001</v>
      </c>
      <c r="C25" s="1">
        <v>0</v>
      </c>
      <c r="D25" s="1">
        <v>7.3820000000000005E-4</v>
      </c>
      <c r="E25">
        <f t="shared" si="6"/>
        <v>6.6702904725954815</v>
      </c>
    </row>
  </sheetData>
  <mergeCells count="2">
    <mergeCell ref="A1:C1"/>
    <mergeCell ref="B17:C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Nahendra</dc:creator>
  <cp:lastModifiedBy>Nahendra</cp:lastModifiedBy>
  <dcterms:created xsi:type="dcterms:W3CDTF">2022-12-01T01:37:10Z</dcterms:created>
  <dcterms:modified xsi:type="dcterms:W3CDTF">2022-12-01T11:05:30Z</dcterms:modified>
</cp:coreProperties>
</file>