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15480" windowHeight="11580"/>
  </bookViews>
  <sheets>
    <sheet name="Трудозатраты" sheetId="3" r:id="rId1"/>
    <sheet name="Внедрение" sheetId="4" r:id="rId2"/>
  </sheets>
  <calcPr calcId="145621"/>
</workbook>
</file>

<file path=xl/calcChain.xml><?xml version="1.0" encoding="utf-8"?>
<calcChain xmlns="http://schemas.openxmlformats.org/spreadsheetml/2006/main">
  <c r="B3" i="4" l="1"/>
  <c r="D8" i="3"/>
  <c r="C67" i="3" l="1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G69" i="3"/>
  <c r="C70" i="3"/>
  <c r="D70" i="3"/>
  <c r="E70" i="3"/>
  <c r="F70" i="3"/>
  <c r="C71" i="3"/>
  <c r="D71" i="3"/>
  <c r="E71" i="3"/>
  <c r="F71" i="3"/>
  <c r="G71" i="3"/>
  <c r="C72" i="3"/>
  <c r="D72" i="3"/>
  <c r="E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D77" i="3"/>
  <c r="E77" i="3"/>
  <c r="F77" i="3"/>
  <c r="G77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E147" i="4"/>
  <c r="E126" i="4"/>
  <c r="E103" i="4"/>
  <c r="Z82" i="4"/>
  <c r="Z81" i="4"/>
  <c r="Z80" i="4"/>
  <c r="Z79" i="4"/>
  <c r="Z78" i="4"/>
  <c r="Z77" i="4"/>
  <c r="Z76" i="4"/>
  <c r="Z72" i="4"/>
  <c r="Z71" i="4"/>
  <c r="Z70" i="4"/>
  <c r="Z69" i="4"/>
  <c r="Z68" i="4"/>
  <c r="Z67" i="4"/>
  <c r="Z66" i="4"/>
  <c r="Z62" i="4"/>
  <c r="Z61" i="4"/>
  <c r="Z60" i="4"/>
  <c r="Z59" i="4"/>
  <c r="Z58" i="4"/>
  <c r="Z57" i="4"/>
  <c r="Z56" i="4"/>
  <c r="Z51" i="4"/>
  <c r="Z50" i="4"/>
  <c r="Z49" i="4"/>
  <c r="Z48" i="4"/>
  <c r="Z47" i="4"/>
  <c r="Z46" i="4"/>
  <c r="Z45" i="4"/>
  <c r="Z41" i="4"/>
  <c r="Z40" i="4"/>
  <c r="Z39" i="4"/>
  <c r="Z38" i="4"/>
  <c r="Z37" i="4"/>
  <c r="Z36" i="4"/>
  <c r="Z35" i="4"/>
  <c r="Z30" i="4"/>
  <c r="Z29" i="4"/>
  <c r="Z28" i="4"/>
  <c r="Z27" i="4"/>
  <c r="Z26" i="4"/>
  <c r="Z25" i="4"/>
  <c r="Z24" i="4"/>
  <c r="Z20" i="4"/>
  <c r="Z19" i="4"/>
  <c r="Z18" i="4"/>
  <c r="Z17" i="4"/>
  <c r="Z16" i="4"/>
  <c r="Z15" i="4"/>
  <c r="Z14" i="4"/>
  <c r="O11" i="4"/>
  <c r="Z52" i="4" l="1"/>
  <c r="Z31" i="4"/>
  <c r="Z73" i="4"/>
  <c r="G7" i="4"/>
  <c r="O7" i="4"/>
  <c r="W7" i="4"/>
  <c r="G11" i="4"/>
  <c r="W11" i="4"/>
  <c r="C7" i="4"/>
  <c r="K7" i="4"/>
  <c r="S7" i="4"/>
  <c r="C11" i="4"/>
  <c r="K11" i="4"/>
  <c r="S11" i="4"/>
  <c r="Z21" i="4"/>
  <c r="Z42" i="4"/>
  <c r="Z63" i="4"/>
  <c r="Z83" i="4"/>
  <c r="AA29" i="4"/>
  <c r="X11" i="4"/>
  <c r="V11" i="4"/>
  <c r="T11" i="4"/>
  <c r="R11" i="4"/>
  <c r="P11" i="4"/>
  <c r="N11" i="4"/>
  <c r="L11" i="4"/>
  <c r="J11" i="4"/>
  <c r="H11" i="4"/>
  <c r="F11" i="4"/>
  <c r="D11" i="4"/>
  <c r="B11" i="4"/>
  <c r="X7" i="4"/>
  <c r="V7" i="4"/>
  <c r="T7" i="4"/>
  <c r="R7" i="4"/>
  <c r="P7" i="4"/>
  <c r="N7" i="4"/>
  <c r="L7" i="4"/>
  <c r="J7" i="4"/>
  <c r="H7" i="4"/>
  <c r="F7" i="4"/>
  <c r="D7" i="4"/>
  <c r="B7" i="4"/>
  <c r="AA30" i="4"/>
  <c r="E7" i="4"/>
  <c r="I7" i="4"/>
  <c r="M7" i="4"/>
  <c r="Q7" i="4"/>
  <c r="U7" i="4"/>
  <c r="Y7" i="4"/>
  <c r="E11" i="4"/>
  <c r="I11" i="4"/>
  <c r="M11" i="4"/>
  <c r="Q11" i="4"/>
  <c r="U11" i="4"/>
  <c r="Y11" i="4"/>
  <c r="AA19" i="4"/>
  <c r="AA20" i="4"/>
  <c r="E65" i="3"/>
  <c r="D12" i="3"/>
  <c r="E39" i="3"/>
  <c r="D9" i="3"/>
  <c r="F60" i="3" s="1"/>
  <c r="D13" i="3"/>
  <c r="F51" i="3" s="1"/>
  <c r="D15" i="3"/>
  <c r="F53" i="3" s="1"/>
  <c r="F33" i="3"/>
  <c r="D16" i="3"/>
  <c r="F58" i="3" s="1"/>
  <c r="F46" i="3"/>
  <c r="F26" i="3" l="1"/>
  <c r="F61" i="3"/>
  <c r="AA58" i="4"/>
  <c r="AA49" i="4"/>
  <c r="AA47" i="4"/>
  <c r="AA45" i="4"/>
  <c r="AA38" i="4"/>
  <c r="AA36" i="4"/>
  <c r="AA80" i="4"/>
  <c r="AA79" i="4"/>
  <c r="AA78" i="4"/>
  <c r="AA77" i="4"/>
  <c r="AA76" i="4"/>
  <c r="F139" i="4" s="1"/>
  <c r="H73" i="3" s="1"/>
  <c r="AA70" i="4"/>
  <c r="AA69" i="4"/>
  <c r="AA68" i="4"/>
  <c r="AA67" i="4"/>
  <c r="AA66" i="4"/>
  <c r="F138" i="4" s="1"/>
  <c r="H72" i="3" s="1"/>
  <c r="AA60" i="4"/>
  <c r="AA59" i="4"/>
  <c r="AA57" i="4"/>
  <c r="AA56" i="4"/>
  <c r="F137" i="4" s="1"/>
  <c r="H71" i="3" s="1"/>
  <c r="AA48" i="4"/>
  <c r="AA46" i="4"/>
  <c r="AA39" i="4"/>
  <c r="AA37" i="4"/>
  <c r="AA35" i="4"/>
  <c r="AA28" i="4"/>
  <c r="F102" i="4" s="1"/>
  <c r="AA27" i="4"/>
  <c r="AA26" i="4"/>
  <c r="AA25" i="4"/>
  <c r="AA24" i="4"/>
  <c r="AA18" i="4"/>
  <c r="F101" i="4" s="1"/>
  <c r="AA17" i="4"/>
  <c r="AA16" i="4"/>
  <c r="AA15" i="4"/>
  <c r="AA14" i="4"/>
  <c r="AA82" i="4"/>
  <c r="AA40" i="4"/>
  <c r="AA81" i="4"/>
  <c r="AA72" i="4"/>
  <c r="AA71" i="4"/>
  <c r="AA62" i="4"/>
  <c r="AA61" i="4"/>
  <c r="AA51" i="4"/>
  <c r="AA50" i="4"/>
  <c r="AA41" i="4"/>
  <c r="D10" i="3"/>
  <c r="F54" i="3" s="1"/>
  <c r="F49" i="3"/>
  <c r="F24" i="3"/>
  <c r="F38" i="3"/>
  <c r="F34" i="3"/>
  <c r="F42" i="3"/>
  <c r="F28" i="3"/>
  <c r="F37" i="3"/>
  <c r="F43" i="3"/>
  <c r="F55" i="3"/>
  <c r="F35" i="3"/>
  <c r="D14" i="3"/>
  <c r="D11" i="3"/>
  <c r="F48" i="3"/>
  <c r="F36" i="3"/>
  <c r="F41" i="3"/>
  <c r="F20" i="3"/>
  <c r="F30" i="3"/>
  <c r="F50" i="3"/>
  <c r="F22" i="3"/>
  <c r="F63" i="3"/>
  <c r="F31" i="3" l="1"/>
  <c r="F44" i="3"/>
  <c r="F89" i="4"/>
  <c r="F112" i="4" s="1"/>
  <c r="F135" i="4"/>
  <c r="H69" i="3" s="1"/>
  <c r="F136" i="4"/>
  <c r="H70" i="3" s="1"/>
  <c r="F133" i="4"/>
  <c r="H67" i="3" s="1"/>
  <c r="F146" i="4"/>
  <c r="H80" i="3" s="1"/>
  <c r="F134" i="4"/>
  <c r="H68" i="3" s="1"/>
  <c r="F145" i="4"/>
  <c r="H79" i="3" s="1"/>
  <c r="F88" i="4"/>
  <c r="F111" i="4" s="1"/>
  <c r="AA31" i="4"/>
  <c r="F90" i="4"/>
  <c r="F113" i="4" s="1"/>
  <c r="F125" i="4"/>
  <c r="AA63" i="4"/>
  <c r="F140" i="4" s="1"/>
  <c r="H74" i="3" s="1"/>
  <c r="AA73" i="4"/>
  <c r="F141" i="4" s="1"/>
  <c r="H75" i="3" s="1"/>
  <c r="F123" i="4"/>
  <c r="AA52" i="4"/>
  <c r="F144" i="4" s="1"/>
  <c r="H78" i="3" s="1"/>
  <c r="F87" i="4"/>
  <c r="F110" i="4" s="1"/>
  <c r="AA21" i="4"/>
  <c r="F124" i="4"/>
  <c r="F122" i="4"/>
  <c r="AA42" i="4"/>
  <c r="F143" i="4" s="1"/>
  <c r="H77" i="3" s="1"/>
  <c r="AA83" i="4"/>
  <c r="F142" i="4" s="1"/>
  <c r="H76" i="3" s="1"/>
  <c r="F45" i="3"/>
  <c r="F64" i="3"/>
  <c r="F59" i="3"/>
  <c r="F56" i="3"/>
  <c r="F62" i="3"/>
  <c r="F21" i="3"/>
  <c r="F29" i="3"/>
  <c r="F27" i="3"/>
  <c r="F25" i="3"/>
  <c r="F23" i="3"/>
  <c r="F32" i="3"/>
  <c r="F57" i="3"/>
  <c r="F47" i="3"/>
  <c r="F52" i="3"/>
  <c r="H81" i="3" l="1"/>
  <c r="F120" i="4"/>
  <c r="F117" i="4"/>
  <c r="F114" i="4"/>
  <c r="F99" i="4"/>
  <c r="F97" i="4"/>
  <c r="F94" i="4"/>
  <c r="F91" i="4"/>
  <c r="F121" i="4"/>
  <c r="F119" i="4"/>
  <c r="F115" i="4"/>
  <c r="F100" i="4"/>
  <c r="F98" i="4"/>
  <c r="F96" i="4"/>
  <c r="F92" i="4"/>
  <c r="F65" i="3"/>
  <c r="F39" i="3"/>
  <c r="H82" i="3" l="1"/>
  <c r="F103" i="4"/>
  <c r="F126" i="4"/>
  <c r="F147" i="4"/>
</calcChain>
</file>

<file path=xl/sharedStrings.xml><?xml version="1.0" encoding="utf-8"?>
<sst xmlns="http://schemas.openxmlformats.org/spreadsheetml/2006/main" count="413" uniqueCount="137">
  <si>
    <t>Рук. Проекта</t>
  </si>
  <si>
    <t>Инженер по внедрению</t>
  </si>
  <si>
    <t>Аналитик</t>
  </si>
  <si>
    <t>Руководитель разработки</t>
  </si>
  <si>
    <t>Программист</t>
  </si>
  <si>
    <t>Руководитель тестирования</t>
  </si>
  <si>
    <t>Инженер по тестированию</t>
  </si>
  <si>
    <t>Системный администратор</t>
  </si>
  <si>
    <t>Цель</t>
  </si>
  <si>
    <t>Кто</t>
  </si>
  <si>
    <t>Кол дней</t>
  </si>
  <si>
    <t>Затраты</t>
  </si>
  <si>
    <t>Рук Проекта</t>
  </si>
  <si>
    <t>Итого по 1 этапу</t>
  </si>
  <si>
    <t>Обсуждение технологии проекта (на сайте)</t>
  </si>
  <si>
    <t>Обсуждение ТЗМИ (на сайте)</t>
  </si>
  <si>
    <t>Обсуждение технологи проекта внутри Компании</t>
  </si>
  <si>
    <t>Руководитель Разработки</t>
  </si>
  <si>
    <t>Подготовка начальной версии Дизайн-проекта</t>
  </si>
  <si>
    <t>Согласование Дизайн-проекта с Заказчиком</t>
  </si>
  <si>
    <t>Подготовка начальной версии ТЗМИ</t>
  </si>
  <si>
    <t>Согласование ТУ на проект</t>
  </si>
  <si>
    <t>Итого по 2 этапу</t>
  </si>
  <si>
    <t>Подготовка производственного задания</t>
  </si>
  <si>
    <t>Разбор производственного задания и написание задач на его реализацию</t>
  </si>
  <si>
    <t>Разработка топологии в соответствии с Дизайн-проектом</t>
  </si>
  <si>
    <t>Разработка заливки данных для проекта</t>
  </si>
  <si>
    <t>Выпуск нулевого релиза проекта</t>
  </si>
  <si>
    <t>Разработчик</t>
  </si>
  <si>
    <t>Разработка тест-кейсов по проекту</t>
  </si>
  <si>
    <t>Рук. Тестирования</t>
  </si>
  <si>
    <t>Тестирование топологии и нулевого релиза</t>
  </si>
  <si>
    <t xml:space="preserve">                                                                (отчеты)</t>
  </si>
  <si>
    <t>Настройка серверного оборудования в соответствии с ТУ</t>
  </si>
  <si>
    <t>Развертывание системы на серверах</t>
  </si>
  <si>
    <t>Подготовка к сдаче конфигурации системы</t>
  </si>
  <si>
    <t>Итого по 3 этапу</t>
  </si>
  <si>
    <t>Организация подготовки объекта к внедрению</t>
  </si>
  <si>
    <t>Сдача проекта</t>
  </si>
  <si>
    <t>Сопровождение проекта до сдачи заказчику</t>
  </si>
  <si>
    <t>Предпроектное обследование сайта Заказчика (на сайте)</t>
  </si>
  <si>
    <t>Доработка документов</t>
  </si>
  <si>
    <t>Сдача этапа конфигурации системы (на сайте)</t>
  </si>
  <si>
    <t>Доработка документации</t>
  </si>
  <si>
    <t>Техн. Писатель</t>
  </si>
  <si>
    <t>График проекта и командировок</t>
  </si>
  <si>
    <t>Накладные расходы</t>
  </si>
  <si>
    <t>Гостиница (1 день)</t>
  </si>
  <si>
    <t>Командировочные (1 день)</t>
  </si>
  <si>
    <t>Переезд   (туда-обратно)</t>
  </si>
  <si>
    <t>Ставка оплаты - человеко-день , рубли с НДС</t>
  </si>
  <si>
    <t>Рубли с НДС</t>
  </si>
  <si>
    <t>Разработка функциональности проекта (шлюз)</t>
  </si>
  <si>
    <t xml:space="preserve">                                                                (система+интерфейсы)</t>
  </si>
  <si>
    <t>Тестирование релизов проекта и шлюза</t>
  </si>
  <si>
    <t>Код операции</t>
  </si>
  <si>
    <t>Код исполнителя</t>
  </si>
  <si>
    <t>SV01</t>
  </si>
  <si>
    <t>PM</t>
  </si>
  <si>
    <t>BA</t>
  </si>
  <si>
    <t>DD01</t>
  </si>
  <si>
    <t>PD02</t>
  </si>
  <si>
    <t>PD03</t>
  </si>
  <si>
    <t>DD02</t>
  </si>
  <si>
    <t>EQ01</t>
  </si>
  <si>
    <t>CD</t>
  </si>
  <si>
    <t>SA</t>
  </si>
  <si>
    <t>DD03</t>
  </si>
  <si>
    <t>CB01</t>
  </si>
  <si>
    <t>SE02</t>
  </si>
  <si>
    <t>SE01</t>
  </si>
  <si>
    <t>DD04</t>
  </si>
  <si>
    <t>SD02</t>
  </si>
  <si>
    <t>SD01</t>
  </si>
  <si>
    <t>TD01</t>
  </si>
  <si>
    <t>SE03</t>
  </si>
  <si>
    <t>SV02</t>
  </si>
  <si>
    <t>IE</t>
  </si>
  <si>
    <t>TD</t>
  </si>
  <si>
    <t>ST</t>
  </si>
  <si>
    <t>TW</t>
  </si>
  <si>
    <t>Согласование ТЗМИ с Заказчиком</t>
  </si>
  <si>
    <t>Эффективных часов/день - этапы подготовки и обучения</t>
  </si>
  <si>
    <t>1 этап - Фаза дизайна (0 дней)</t>
  </si>
  <si>
    <t>2 этап - Конфигурация системы (2 недели календ. - 10 рабочих дней)</t>
  </si>
  <si>
    <t>3 этап - Запуск проекта (1 месяца календ. - 30 рабочих дней)</t>
  </si>
  <si>
    <t>Часов</t>
  </si>
  <si>
    <t>График</t>
  </si>
  <si>
    <t>10 -- 19</t>
  </si>
  <si>
    <t>Обучение: Менеджеры - Теория</t>
  </si>
  <si>
    <t>Обучение: Менеджеры + Операторы - Практика</t>
  </si>
  <si>
    <t>Перевод склада под управление СУ</t>
  </si>
  <si>
    <t>08 -- 20</t>
  </si>
  <si>
    <t>20 -- 08</t>
  </si>
  <si>
    <t>Тестовая эксплуатация</t>
  </si>
  <si>
    <t xml:space="preserve">Опытная эксплуатация 1-я неделя </t>
  </si>
  <si>
    <t>12 -- 24</t>
  </si>
  <si>
    <t>Опытная эксплуатация 2-я неделя</t>
  </si>
  <si>
    <t>10 --19</t>
  </si>
  <si>
    <t>Всего по трем этапам</t>
  </si>
  <si>
    <t>Опытная эксплуатация</t>
  </si>
  <si>
    <r>
      <t xml:space="preserve">Трудозатраты сотрудников внедрения на складе, работающим в режиме </t>
    </r>
    <r>
      <rPr>
        <b/>
        <sz val="18"/>
        <color indexed="10"/>
        <rFont val="Calibri"/>
        <family val="2"/>
        <charset val="204"/>
      </rPr>
      <t>8 часов х 5 дней (например, с 10:00 до 19:00 с обедом)</t>
    </r>
  </si>
  <si>
    <t>Базовая ставка</t>
  </si>
  <si>
    <t>Будние дни</t>
  </si>
  <si>
    <t>Стоимость часа</t>
  </si>
  <si>
    <t>Выходные дни</t>
  </si>
  <si>
    <t>ПМ</t>
  </si>
  <si>
    <t>Колво часов</t>
  </si>
  <si>
    <t>Сумма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</si>
  <si>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</si>
  <si>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</si>
  <si>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</si>
  <si>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</si>
  <si>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</si>
  <si>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</si>
  <si>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</si>
  <si>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 вн1</t>
  </si>
  <si>
    <t>Внедренец 1</t>
  </si>
  <si>
    <t>Итого вн2</t>
  </si>
  <si>
    <r>
      <t xml:space="preserve">Трудозатраты сотрудников внедрения на складе, работающим в режиме </t>
    </r>
    <r>
      <rPr>
        <b/>
        <sz val="18"/>
        <color indexed="10"/>
        <rFont val="Calibri"/>
        <family val="2"/>
        <charset val="204"/>
      </rPr>
      <t>16 часов х 7 дней (например 8:00-24:00 с обедом)</t>
    </r>
  </si>
  <si>
    <r>
      <t xml:space="preserve">Трудозатраты сотрудников внедрения на складе, работающим в режиме </t>
    </r>
    <r>
      <rPr>
        <b/>
        <sz val="18"/>
        <color indexed="10"/>
        <rFont val="Calibri"/>
        <family val="2"/>
        <charset val="204"/>
      </rPr>
      <t>24 часа х 7 дней</t>
    </r>
  </si>
  <si>
    <t>Внедренец 2</t>
  </si>
  <si>
    <t>Итого вн3</t>
  </si>
  <si>
    <t>Пример №1. Схема расчета внедрения 8х5</t>
  </si>
  <si>
    <t>1-я - 5-я неделя работают 2 человека 5 дней по 8 часов только будние дни</t>
  </si>
  <si>
    <t>Должность</t>
  </si>
  <si>
    <t>часов</t>
  </si>
  <si>
    <t>график</t>
  </si>
  <si>
    <t>Дней</t>
  </si>
  <si>
    <t>руб</t>
  </si>
  <si>
    <t>Подитог за период</t>
  </si>
  <si>
    <t>Пример №2. Схема расчета внедрения 16 х 7</t>
  </si>
  <si>
    <t>1-я неделя работают 2 человека 5 дней по 8 часов только будние дни</t>
  </si>
  <si>
    <t>2-я и 3-я недели работают 2 человека по 12 часов со сдвигом (закрывают 16 часов без ночных смен) и две пары выходных</t>
  </si>
  <si>
    <t>4-я и 5-я недели работают 2 человека по 12 часов со сдвигом (закрывают 16 часов без ночных смен) и одну пару выходных</t>
  </si>
  <si>
    <t>Пример №3. Схема расчета внедрения 24 х 7</t>
  </si>
  <si>
    <t>2-я и 3-я недели работают 3 человека закрывают круглосуточный склад 24 часа работают 2 пары выходных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</si>
</sst>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р.&quot;;[Red]\-#,##0.00&quot;р.&quot;"/>
    <numFmt numFmtId="165" formatCode="_-* #,##0.00&quot;р.&quot;_-;\-* #,##0.00&quot;р.&quot;_-;_-* &quot;-&quot;??&quot;р.&quot;_-;_-@_-"/>
    <numFmt numFmtId="166" formatCode="[$€-2]\ #,##0.00"/>
    <numFmt numFmtId="167" formatCode="#,##0.00&quot;р.&quot;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b/>
      <i/>
      <sz val="11"/>
      <name val="Arial Cyr"/>
      <charset val="204"/>
    </font>
    <font>
      <i/>
      <sz val="10"/>
      <name val="Arial Cyr"/>
      <charset val="204"/>
    </font>
    <font>
      <sz val="10"/>
      <color indexed="8"/>
      <name val="Calibri"/>
      <family val="2"/>
      <charset val="204"/>
    </font>
    <font>
      <b/>
      <sz val="12"/>
      <name val="Arial Cyr"/>
      <charset val="204"/>
    </font>
    <font>
      <b/>
      <sz val="9"/>
      <name val="Arial Cyr"/>
      <charset val="204"/>
    </font>
    <font>
      <sz val="10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8"/>
      <color indexed="10"/>
      <name val="Calibri"/>
      <family val="2"/>
      <charset val="204"/>
    </font>
    <font>
      <i/>
      <sz val="11"/>
      <name val="Arial Cyr"/>
      <charset val="204"/>
    </font>
    <font>
      <sz val="11"/>
      <name val="Arial Cyr"/>
      <charset val="204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rgb="FF00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11" fillId="0" borderId="0"/>
    <xf numFmtId="0" fontId="1" fillId="0" borderId="0"/>
    <xf numFmtId="165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1"/>
    <xf numFmtId="0" fontId="3" fillId="0" borderId="0" xfId="1" applyAlignment="1">
      <alignment horizontal="center"/>
    </xf>
    <xf numFmtId="0" fontId="4" fillId="0" borderId="0" xfId="1" applyFont="1"/>
    <xf numFmtId="167" fontId="3" fillId="0" borderId="0" xfId="1" applyNumberFormat="1"/>
    <xf numFmtId="167" fontId="3" fillId="0" borderId="0" xfId="1" applyNumberFormat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166" fontId="3" fillId="0" borderId="0" xfId="1" applyNumberFormat="1"/>
    <xf numFmtId="166" fontId="4" fillId="0" borderId="0" xfId="1" applyNumberFormat="1" applyFont="1"/>
    <xf numFmtId="0" fontId="3" fillId="0" borderId="1" xfId="1" applyFill="1" applyBorder="1" applyAlignment="1">
      <alignment horizontal="left"/>
    </xf>
    <xf numFmtId="0" fontId="3" fillId="0" borderId="1" xfId="1" applyBorder="1" applyAlignment="1">
      <alignment horizontal="center"/>
    </xf>
    <xf numFmtId="0" fontId="4" fillId="0" borderId="2" xfId="1" applyFont="1" applyFill="1" applyBorder="1" applyAlignment="1">
      <alignment horizontal="right"/>
    </xf>
    <xf numFmtId="0" fontId="4" fillId="0" borderId="3" xfId="1" applyFont="1" applyBorder="1"/>
    <xf numFmtId="0" fontId="4" fillId="0" borderId="4" xfId="1" applyFont="1" applyBorder="1" applyAlignment="1">
      <alignment horizontal="center"/>
    </xf>
    <xf numFmtId="0" fontId="3" fillId="0" borderId="1" xfId="1" applyFill="1" applyBorder="1" applyAlignment="1">
      <alignment horizontal="center"/>
    </xf>
    <xf numFmtId="0" fontId="3" fillId="0" borderId="1" xfId="1" applyBorder="1"/>
    <xf numFmtId="0" fontId="3" fillId="0" borderId="5" xfId="1" applyBorder="1"/>
    <xf numFmtId="167" fontId="3" fillId="0" borderId="6" xfId="1" applyNumberFormat="1" applyBorder="1"/>
    <xf numFmtId="0" fontId="3" fillId="0" borderId="7" xfId="1" applyBorder="1"/>
    <xf numFmtId="167" fontId="3" fillId="0" borderId="8" xfId="1" applyNumberFormat="1" applyBorder="1"/>
    <xf numFmtId="0" fontId="3" fillId="0" borderId="9" xfId="1" applyBorder="1"/>
    <xf numFmtId="167" fontId="3" fillId="0" borderId="10" xfId="1" applyNumberFormat="1" applyBorder="1"/>
    <xf numFmtId="0" fontId="3" fillId="0" borderId="11" xfId="1" applyBorder="1" applyAlignment="1">
      <alignment horizontal="left"/>
    </xf>
    <xf numFmtId="0" fontId="3" fillId="0" borderId="12" xfId="1" applyBorder="1"/>
    <xf numFmtId="0" fontId="4" fillId="0" borderId="7" xfId="1" applyFont="1" applyBorder="1"/>
    <xf numFmtId="0" fontId="3" fillId="0" borderId="13" xfId="1" applyFill="1" applyBorder="1" applyAlignment="1">
      <alignment horizontal="left"/>
    </xf>
    <xf numFmtId="0" fontId="3" fillId="0" borderId="13" xfId="1" applyBorder="1" applyAlignment="1">
      <alignment horizontal="center"/>
    </xf>
    <xf numFmtId="167" fontId="3" fillId="0" borderId="0" xfId="1" applyNumberFormat="1" applyAlignment="1">
      <alignment horizontal="right"/>
    </xf>
    <xf numFmtId="167" fontId="4" fillId="0" borderId="0" xfId="1" applyNumberFormat="1" applyFont="1" applyAlignment="1">
      <alignment horizontal="right"/>
    </xf>
    <xf numFmtId="167" fontId="3" fillId="0" borderId="6" xfId="1" applyNumberFormat="1" applyBorder="1" applyAlignment="1">
      <alignment horizontal="right"/>
    </xf>
    <xf numFmtId="167" fontId="4" fillId="0" borderId="8" xfId="1" applyNumberFormat="1" applyFont="1" applyBorder="1" applyAlignment="1">
      <alignment horizontal="right"/>
    </xf>
    <xf numFmtId="167" fontId="5" fillId="0" borderId="0" xfId="1" applyNumberFormat="1" applyFont="1" applyFill="1" applyBorder="1" applyAlignment="1">
      <alignment horizontal="right"/>
    </xf>
    <xf numFmtId="167" fontId="3" fillId="0" borderId="12" xfId="1" applyNumberFormat="1" applyBorder="1" applyAlignment="1">
      <alignment horizontal="right"/>
    </xf>
    <xf numFmtId="0" fontId="3" fillId="0" borderId="1" xfId="1" applyFont="1" applyFill="1" applyBorder="1" applyAlignment="1">
      <alignment horizontal="left"/>
    </xf>
    <xf numFmtId="0" fontId="3" fillId="0" borderId="0" xfId="1" applyFont="1"/>
    <xf numFmtId="0" fontId="9" fillId="0" borderId="0" xfId="1" applyFont="1" applyAlignment="1">
      <alignment horizontal="center"/>
    </xf>
    <xf numFmtId="167" fontId="3" fillId="0" borderId="1" xfId="1" applyNumberFormat="1" applyBorder="1" applyAlignment="1">
      <alignment horizontal="right"/>
    </xf>
    <xf numFmtId="167" fontId="3" fillId="0" borderId="1" xfId="1" applyNumberFormat="1" applyFont="1" applyBorder="1" applyAlignment="1">
      <alignment horizontal="right"/>
    </xf>
    <xf numFmtId="167" fontId="4" fillId="0" borderId="0" xfId="1" applyNumberFormat="1" applyFont="1"/>
    <xf numFmtId="167" fontId="3" fillId="0" borderId="1" xfId="1" applyNumberFormat="1" applyBorder="1" applyAlignment="1">
      <alignment horizontal="center"/>
    </xf>
    <xf numFmtId="167" fontId="4" fillId="0" borderId="0" xfId="1" applyNumberFormat="1" applyFont="1" applyBorder="1"/>
    <xf numFmtId="166" fontId="4" fillId="0" borderId="0" xfId="1" applyNumberFormat="1" applyFont="1" applyBorder="1"/>
    <xf numFmtId="0" fontId="10" fillId="0" borderId="14" xfId="1" applyFont="1" applyFill="1" applyBorder="1" applyAlignment="1">
      <alignment horizontal="center"/>
    </xf>
    <xf numFmtId="0" fontId="10" fillId="0" borderId="15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left"/>
    </xf>
    <xf numFmtId="0" fontId="7" fillId="0" borderId="19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4" fillId="0" borderId="1" xfId="1" applyFont="1" applyBorder="1"/>
    <xf numFmtId="0" fontId="4" fillId="0" borderId="1" xfId="1" applyFont="1" applyBorder="1" applyAlignment="1">
      <alignment horizontal="center" wrapText="1"/>
    </xf>
    <xf numFmtId="0" fontId="3" fillId="0" borderId="20" xfId="1" applyFont="1" applyBorder="1"/>
    <xf numFmtId="167" fontId="3" fillId="0" borderId="20" xfId="1" applyNumberFormat="1" applyFont="1" applyBorder="1" applyAlignment="1">
      <alignment horizontal="center"/>
    </xf>
    <xf numFmtId="167" fontId="3" fillId="0" borderId="20" xfId="1" applyNumberFormat="1" applyBorder="1" applyAlignment="1">
      <alignment horizontal="center"/>
    </xf>
    <xf numFmtId="167" fontId="3" fillId="0" borderId="0" xfId="1" applyNumberFormat="1" applyBorder="1" applyAlignment="1">
      <alignment horizontal="right"/>
    </xf>
    <xf numFmtId="0" fontId="3" fillId="0" borderId="0" xfId="1" applyFont="1" applyBorder="1"/>
    <xf numFmtId="0" fontId="3" fillId="0" borderId="0" xfId="1" applyBorder="1"/>
    <xf numFmtId="167" fontId="3" fillId="0" borderId="0" xfId="1" applyNumberFormat="1" applyFont="1" applyBorder="1" applyAlignment="1">
      <alignment horizontal="right"/>
    </xf>
    <xf numFmtId="166" fontId="3" fillId="0" borderId="0" xfId="1" applyNumberFormat="1" applyBorder="1" applyAlignment="1">
      <alignment horizontal="center"/>
    </xf>
    <xf numFmtId="167" fontId="3" fillId="0" borderId="0" xfId="1" applyNumberFormat="1" applyBorder="1"/>
    <xf numFmtId="166" fontId="3" fillId="0" borderId="0" xfId="1" applyNumberFormat="1" applyFont="1" applyBorder="1"/>
    <xf numFmtId="167" fontId="3" fillId="0" borderId="1" xfId="1" applyNumberFormat="1" applyFill="1" applyBorder="1" applyAlignment="1">
      <alignment horizontal="right"/>
    </xf>
    <xf numFmtId="167" fontId="4" fillId="0" borderId="4" xfId="1" applyNumberFormat="1" applyFont="1" applyBorder="1" applyAlignment="1">
      <alignment horizontal="right"/>
    </xf>
    <xf numFmtId="167" fontId="5" fillId="0" borderId="21" xfId="1" applyNumberFormat="1" applyFont="1" applyFill="1" applyBorder="1" applyAlignment="1">
      <alignment horizontal="right"/>
    </xf>
    <xf numFmtId="167" fontId="3" fillId="0" borderId="13" xfId="1" applyNumberFormat="1" applyBorder="1" applyAlignment="1">
      <alignment horizontal="right"/>
    </xf>
    <xf numFmtId="167" fontId="10" fillId="0" borderId="0" xfId="1" applyNumberFormat="1" applyFont="1" applyFill="1" applyBorder="1" applyAlignment="1">
      <alignment horizontal="right" wrapText="1"/>
    </xf>
    <xf numFmtId="166" fontId="3" fillId="0" borderId="0" xfId="1" applyNumberFormat="1" applyBorder="1"/>
    <xf numFmtId="167" fontId="3" fillId="0" borderId="0" xfId="1" applyNumberFormat="1" applyFont="1" applyBorder="1"/>
    <xf numFmtId="167" fontId="3" fillId="0" borderId="0" xfId="1" applyNumberFormat="1" applyFont="1" applyBorder="1" applyAlignment="1">
      <alignment wrapText="1"/>
    </xf>
    <xf numFmtId="167" fontId="10" fillId="0" borderId="22" xfId="1" applyNumberFormat="1" applyFont="1" applyFill="1" applyBorder="1" applyAlignment="1">
      <alignment horizontal="right"/>
    </xf>
    <xf numFmtId="0" fontId="4" fillId="0" borderId="0" xfId="1" applyFont="1" applyBorder="1"/>
    <xf numFmtId="0" fontId="11" fillId="0" borderId="0" xfId="1" applyFont="1" applyFill="1" applyBorder="1" applyAlignment="1">
      <alignment horizontal="left"/>
    </xf>
    <xf numFmtId="0" fontId="3" fillId="0" borderId="0" xfId="1" applyFill="1" applyBorder="1"/>
    <xf numFmtId="0" fontId="4" fillId="0" borderId="0" xfId="1" applyFont="1" applyFill="1" applyBorder="1"/>
    <xf numFmtId="0" fontId="4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3" fillId="0" borderId="11" xfId="1" applyBorder="1"/>
    <xf numFmtId="0" fontId="8" fillId="0" borderId="31" xfId="0" applyFont="1" applyBorder="1" applyAlignment="1">
      <alignment horizontal="center" vertical="center" wrapText="1"/>
    </xf>
    <xf numFmtId="0" fontId="3" fillId="0" borderId="13" xfId="1" applyBorder="1"/>
    <xf numFmtId="164" fontId="3" fillId="0" borderId="12" xfId="1" applyNumberFormat="1" applyBorder="1"/>
    <xf numFmtId="164" fontId="3" fillId="0" borderId="6" xfId="1" applyNumberFormat="1" applyBorder="1"/>
    <xf numFmtId="0" fontId="3" fillId="0" borderId="4" xfId="1" applyBorder="1"/>
    <xf numFmtId="0" fontId="3" fillId="0" borderId="4" xfId="1" applyBorder="1" applyAlignment="1">
      <alignment horizontal="center"/>
    </xf>
    <xf numFmtId="167" fontId="3" fillId="0" borderId="4" xfId="1" applyNumberFormat="1" applyBorder="1" applyAlignment="1">
      <alignment horizontal="right"/>
    </xf>
    <xf numFmtId="164" fontId="3" fillId="0" borderId="8" xfId="1" applyNumberFormat="1" applyBorder="1"/>
    <xf numFmtId="0" fontId="3" fillId="0" borderId="14" xfId="1" applyBorder="1"/>
    <xf numFmtId="0" fontId="3" fillId="0" borderId="15" xfId="1" applyBorder="1"/>
    <xf numFmtId="0" fontId="3" fillId="0" borderId="15" xfId="1" applyBorder="1" applyAlignment="1">
      <alignment horizontal="center"/>
    </xf>
    <xf numFmtId="167" fontId="3" fillId="0" borderId="15" xfId="1" applyNumberFormat="1" applyBorder="1" applyAlignment="1">
      <alignment horizontal="right"/>
    </xf>
    <xf numFmtId="0" fontId="3" fillId="0" borderId="29" xfId="1" applyBorder="1"/>
    <xf numFmtId="164" fontId="3" fillId="0" borderId="28" xfId="1" applyNumberFormat="1" applyBorder="1"/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1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25" xfId="0" applyBorder="1"/>
    <xf numFmtId="0" fontId="0" fillId="0" borderId="15" xfId="0" applyBorder="1"/>
    <xf numFmtId="0" fontId="0" fillId="0" borderId="9" xfId="0" applyBorder="1"/>
    <xf numFmtId="0" fontId="0" fillId="0" borderId="36" xfId="0" applyBorder="1"/>
    <xf numFmtId="0" fontId="16" fillId="0" borderId="0" xfId="0" applyFont="1"/>
    <xf numFmtId="0" fontId="12" fillId="0" borderId="1" xfId="0" applyFont="1" applyBorder="1"/>
    <xf numFmtId="0" fontId="12" fillId="0" borderId="16" xfId="0" applyFont="1" applyBorder="1"/>
    <xf numFmtId="0" fontId="12" fillId="0" borderId="26" xfId="0" applyFont="1" applyBorder="1"/>
    <xf numFmtId="0" fontId="12" fillId="0" borderId="22" xfId="0" applyFont="1" applyBorder="1"/>
    <xf numFmtId="0" fontId="0" fillId="3" borderId="36" xfId="0" applyFill="1" applyBorder="1"/>
    <xf numFmtId="0" fontId="0" fillId="0" borderId="10" xfId="0" applyBorder="1"/>
    <xf numFmtId="0" fontId="0" fillId="0" borderId="37" xfId="0" applyBorder="1"/>
    <xf numFmtId="0" fontId="0" fillId="2" borderId="37" xfId="0" applyFill="1" applyBorder="1"/>
    <xf numFmtId="0" fontId="0" fillId="3" borderId="1" xfId="0" applyFill="1" applyBorder="1"/>
    <xf numFmtId="0" fontId="0" fillId="0" borderId="35" xfId="0" applyBorder="1"/>
    <xf numFmtId="0" fontId="0" fillId="2" borderId="35" xfId="0" applyFill="1" applyBorder="1"/>
    <xf numFmtId="0" fontId="0" fillId="3" borderId="4" xfId="0" applyFill="1" applyBorder="1"/>
    <xf numFmtId="0" fontId="0" fillId="0" borderId="38" xfId="0" applyBorder="1"/>
    <xf numFmtId="0" fontId="0" fillId="2" borderId="38" xfId="0" applyFill="1" applyBorder="1"/>
    <xf numFmtId="0" fontId="12" fillId="0" borderId="13" xfId="0" applyFont="1" applyBorder="1"/>
    <xf numFmtId="0" fontId="12" fillId="0" borderId="39" xfId="0" applyFont="1" applyBorder="1"/>
    <xf numFmtId="0" fontId="12" fillId="0" borderId="37" xfId="0" applyFont="1" applyBorder="1"/>
    <xf numFmtId="0" fontId="0" fillId="0" borderId="20" xfId="0" applyBorder="1"/>
    <xf numFmtId="0" fontId="0" fillId="0" borderId="40" xfId="0" applyBorder="1"/>
    <xf numFmtId="0" fontId="12" fillId="0" borderId="34" xfId="0" applyFont="1" applyBorder="1"/>
    <xf numFmtId="0" fontId="0" fillId="2" borderId="32" xfId="0" applyFill="1" applyBorder="1"/>
    <xf numFmtId="0" fontId="0" fillId="2" borderId="33" xfId="0" applyFill="1" applyBorder="1"/>
    <xf numFmtId="0" fontId="12" fillId="0" borderId="20" xfId="0" applyFont="1" applyBorder="1"/>
    <xf numFmtId="0" fontId="17" fillId="2" borderId="0" xfId="0" applyFont="1" applyFill="1"/>
    <xf numFmtId="0" fontId="18" fillId="2" borderId="0" xfId="0" applyFont="1" applyFill="1"/>
    <xf numFmtId="0" fontId="19" fillId="0" borderId="0" xfId="0" applyFont="1"/>
    <xf numFmtId="0" fontId="20" fillId="0" borderId="14" xfId="0" applyFont="1" applyBorder="1"/>
    <xf numFmtId="0" fontId="0" fillId="0" borderId="29" xfId="0" applyBorder="1"/>
    <xf numFmtId="167" fontId="12" fillId="2" borderId="36" xfId="0" applyNumberFormat="1" applyFont="1" applyFill="1" applyBorder="1"/>
    <xf numFmtId="0" fontId="18" fillId="0" borderId="0" xfId="0" applyFont="1"/>
    <xf numFmtId="0" fontId="14" fillId="0" borderId="11" xfId="1" applyFont="1" applyFill="1" applyBorder="1" applyAlignment="1">
      <alignment horizontal="left"/>
    </xf>
    <xf numFmtId="0" fontId="15" fillId="0" borderId="13" xfId="1" applyFont="1" applyFill="1" applyBorder="1" applyAlignment="1">
      <alignment horizontal="left"/>
    </xf>
    <xf numFmtId="0" fontId="15" fillId="4" borderId="13" xfId="1" applyFont="1" applyFill="1" applyBorder="1" applyAlignment="1">
      <alignment horizontal="center"/>
    </xf>
    <xf numFmtId="0" fontId="15" fillId="0" borderId="13" xfId="1" applyFont="1" applyFill="1" applyBorder="1" applyAlignment="1">
      <alignment horizontal="center"/>
    </xf>
    <xf numFmtId="0" fontId="14" fillId="0" borderId="5" xfId="1" applyFont="1" applyFill="1" applyBorder="1" applyAlignment="1">
      <alignment horizontal="left"/>
    </xf>
    <xf numFmtId="0" fontId="15" fillId="0" borderId="1" xfId="1" applyFont="1" applyBorder="1"/>
    <xf numFmtId="0" fontId="15" fillId="4" borderId="1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left"/>
    </xf>
    <xf numFmtId="0" fontId="14" fillId="0" borderId="7" xfId="1" applyFont="1" applyFill="1" applyBorder="1" applyAlignment="1">
      <alignment horizontal="left"/>
    </xf>
    <xf numFmtId="0" fontId="15" fillId="0" borderId="4" xfId="1" applyFont="1" applyBorder="1"/>
    <xf numFmtId="0" fontId="15" fillId="4" borderId="4" xfId="1" applyFont="1" applyFill="1" applyBorder="1" applyAlignment="1">
      <alignment horizontal="center"/>
    </xf>
    <xf numFmtId="0" fontId="15" fillId="0" borderId="4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right"/>
    </xf>
    <xf numFmtId="0" fontId="5" fillId="0" borderId="17" xfId="1" applyFont="1" applyBorder="1"/>
    <xf numFmtId="0" fontId="15" fillId="0" borderId="17" xfId="1" applyFont="1" applyFill="1" applyBorder="1" applyAlignment="1">
      <alignment horizontal="center"/>
    </xf>
    <xf numFmtId="167" fontId="0" fillId="4" borderId="12" xfId="0" applyNumberFormat="1" applyFont="1" applyFill="1" applyBorder="1"/>
    <xf numFmtId="167" fontId="0" fillId="4" borderId="6" xfId="0" applyNumberFormat="1" applyFont="1" applyFill="1" applyBorder="1"/>
    <xf numFmtId="167" fontId="0" fillId="4" borderId="8" xfId="0" applyNumberFormat="1" applyFont="1" applyFill="1" applyBorder="1"/>
    <xf numFmtId="167" fontId="0" fillId="4" borderId="42" xfId="0" applyNumberFormat="1" applyFont="1" applyFill="1" applyBorder="1"/>
    <xf numFmtId="0" fontId="6" fillId="2" borderId="43" xfId="1" applyFont="1" applyFill="1" applyBorder="1" applyAlignment="1">
      <alignment horizontal="left"/>
    </xf>
    <xf numFmtId="0" fontId="15" fillId="2" borderId="44" xfId="1" applyFont="1" applyFill="1" applyBorder="1"/>
    <xf numFmtId="0" fontId="15" fillId="2" borderId="45" xfId="1" applyFont="1" applyFill="1" applyBorder="1" applyAlignment="1">
      <alignment horizontal="center"/>
    </xf>
    <xf numFmtId="0" fontId="15" fillId="2" borderId="44" xfId="1" applyFont="1" applyFill="1" applyBorder="1" applyAlignment="1">
      <alignment horizontal="center"/>
    </xf>
    <xf numFmtId="0" fontId="15" fillId="2" borderId="17" xfId="1" applyFont="1" applyFill="1" applyBorder="1" applyAlignment="1">
      <alignment horizontal="center"/>
    </xf>
    <xf numFmtId="167" fontId="12" fillId="2" borderId="46" xfId="0" applyNumberFormat="1" applyFont="1" applyFill="1" applyBorder="1"/>
    <xf numFmtId="0" fontId="5" fillId="0" borderId="36" xfId="1" applyFont="1" applyFill="1" applyBorder="1" applyAlignment="1">
      <alignment horizontal="right"/>
    </xf>
    <xf numFmtId="0" fontId="5" fillId="0" borderId="36" xfId="1" applyFont="1" applyBorder="1"/>
    <xf numFmtId="0" fontId="14" fillId="3" borderId="11" xfId="1" applyFont="1" applyFill="1" applyBorder="1" applyAlignment="1">
      <alignment horizontal="left"/>
    </xf>
    <xf numFmtId="0" fontId="14" fillId="3" borderId="5" xfId="1" applyFont="1" applyFill="1" applyBorder="1" applyAlignment="1">
      <alignment horizontal="left"/>
    </xf>
    <xf numFmtId="0" fontId="14" fillId="3" borderId="30" xfId="1" applyFont="1" applyFill="1" applyBorder="1" applyAlignment="1">
      <alignment horizontal="left"/>
    </xf>
    <xf numFmtId="0" fontId="14" fillId="3" borderId="7" xfId="1" applyFont="1" applyFill="1" applyBorder="1" applyAlignment="1">
      <alignment horizontal="left"/>
    </xf>
    <xf numFmtId="0" fontId="0" fillId="4" borderId="24" xfId="0" applyFont="1" applyFill="1" applyBorder="1"/>
    <xf numFmtId="0" fontId="0" fillId="4" borderId="27" xfId="0" applyFont="1" applyFill="1" applyBorder="1"/>
    <xf numFmtId="0" fontId="0" fillId="4" borderId="27" xfId="0" applyFont="1" applyFill="1" applyBorder="1" applyAlignment="1">
      <alignment horizontal="center"/>
    </xf>
    <xf numFmtId="0" fontId="0" fillId="4" borderId="23" xfId="0" applyFont="1" applyFill="1" applyBorder="1" applyAlignment="1">
      <alignment horizontal="center"/>
    </xf>
    <xf numFmtId="0" fontId="0" fillId="4" borderId="31" xfId="0" applyFont="1" applyFill="1" applyBorder="1"/>
    <xf numFmtId="0" fontId="0" fillId="4" borderId="31" xfId="0" applyFont="1" applyFill="1" applyBorder="1" applyAlignment="1">
      <alignment horizontal="center"/>
    </xf>
    <xf numFmtId="0" fontId="14" fillId="3" borderId="39" xfId="1" applyFont="1" applyFill="1" applyBorder="1" applyAlignment="1">
      <alignment horizontal="left"/>
    </xf>
    <xf numFmtId="0" fontId="14" fillId="3" borderId="39" xfId="1" applyFont="1" applyFill="1" applyBorder="1" applyAlignment="1">
      <alignment horizontal="center"/>
    </xf>
    <xf numFmtId="0" fontId="21" fillId="3" borderId="13" xfId="0" applyFont="1" applyFill="1" applyBorder="1" applyAlignment="1">
      <alignment horizontal="center"/>
    </xf>
    <xf numFmtId="0" fontId="14" fillId="3" borderId="20" xfId="1" applyFont="1" applyFill="1" applyBorder="1"/>
    <xf numFmtId="0" fontId="14" fillId="3" borderId="20" xfId="1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4" fillId="3" borderId="20" xfId="1" applyFont="1" applyFill="1" applyBorder="1" applyAlignment="1">
      <alignment horizontal="left"/>
    </xf>
    <xf numFmtId="0" fontId="14" fillId="3" borderId="47" xfId="1" applyFont="1" applyFill="1" applyBorder="1" applyAlignment="1">
      <alignment horizontal="left"/>
    </xf>
    <xf numFmtId="0" fontId="14" fillId="3" borderId="47" xfId="1" applyFont="1" applyFill="1" applyBorder="1" applyAlignment="1">
      <alignment horizontal="center"/>
    </xf>
    <xf numFmtId="0" fontId="21" fillId="3" borderId="31" xfId="0" applyFont="1" applyFill="1" applyBorder="1" applyAlignment="1">
      <alignment horizontal="center"/>
    </xf>
    <xf numFmtId="0" fontId="14" fillId="3" borderId="40" xfId="1" applyFont="1" applyFill="1" applyBorder="1"/>
    <xf numFmtId="0" fontId="14" fillId="3" borderId="40" xfId="1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0" fontId="14" fillId="3" borderId="13" xfId="1" applyFont="1" applyFill="1" applyBorder="1" applyAlignment="1">
      <alignment horizontal="left"/>
    </xf>
    <xf numFmtId="0" fontId="14" fillId="3" borderId="13" xfId="1" applyFont="1" applyFill="1" applyBorder="1" applyAlignment="1">
      <alignment horizontal="center"/>
    </xf>
    <xf numFmtId="0" fontId="14" fillId="3" borderId="1" xfId="1" applyFont="1" applyFill="1" applyBorder="1"/>
    <xf numFmtId="0" fontId="14" fillId="3" borderId="1" xfId="1" applyFont="1" applyFill="1" applyBorder="1" applyAlignment="1">
      <alignment horizontal="center"/>
    </xf>
    <xf numFmtId="0" fontId="14" fillId="3" borderId="1" xfId="1" applyFont="1" applyFill="1" applyBorder="1" applyAlignment="1">
      <alignment horizontal="left"/>
    </xf>
    <xf numFmtId="0" fontId="14" fillId="3" borderId="4" xfId="1" applyFont="1" applyFill="1" applyBorder="1" applyAlignment="1">
      <alignment horizontal="left"/>
    </xf>
    <xf numFmtId="0" fontId="14" fillId="3" borderId="4" xfId="1" applyFont="1" applyFill="1" applyBorder="1" applyAlignment="1">
      <alignment horizontal="center"/>
    </xf>
    <xf numFmtId="0" fontId="14" fillId="3" borderId="31" xfId="1" applyFont="1" applyFill="1" applyBorder="1" applyAlignment="1">
      <alignment horizontal="left"/>
    </xf>
    <xf numFmtId="0" fontId="14" fillId="3" borderId="31" xfId="1" applyFont="1" applyFill="1" applyBorder="1" applyAlignment="1">
      <alignment horizontal="center"/>
    </xf>
    <xf numFmtId="0" fontId="14" fillId="3" borderId="4" xfId="1" applyFont="1" applyFill="1" applyBorder="1"/>
    <xf numFmtId="0" fontId="15" fillId="2" borderId="36" xfId="1" applyFont="1" applyFill="1" applyBorder="1" applyAlignment="1">
      <alignment horizontal="center"/>
    </xf>
    <xf numFmtId="0" fontId="22" fillId="5" borderId="12" xfId="1" applyFont="1" applyFill="1" applyBorder="1" applyAlignment="1">
      <alignment horizontal="center" vertical="center"/>
    </xf>
    <xf numFmtId="0" fontId="22" fillId="5" borderId="13" xfId="1" applyFont="1" applyFill="1" applyBorder="1" applyAlignment="1">
      <alignment vertical="center"/>
    </xf>
    <xf numFmtId="167" fontId="3" fillId="2" borderId="6" xfId="1" applyNumberFormat="1" applyFill="1" applyBorder="1" applyAlignment="1">
      <alignment horizontal="right"/>
    </xf>
    <xf numFmtId="0" fontId="3" fillId="2" borderId="1" xfId="1" applyFill="1" applyBorder="1" applyAlignment="1">
      <alignment horizontal="center"/>
    </xf>
    <xf numFmtId="0" fontId="3" fillId="2" borderId="1" xfId="1" applyFill="1" applyBorder="1"/>
    <xf numFmtId="164" fontId="3" fillId="2" borderId="6" xfId="1" applyNumberFormat="1" applyFill="1" applyBorder="1"/>
    <xf numFmtId="167" fontId="4" fillId="2" borderId="8" xfId="1" applyNumberFormat="1" applyFont="1" applyFill="1" applyBorder="1" applyAlignment="1">
      <alignment horizontal="right"/>
    </xf>
  </cellXfs>
  <cellStyles count="5">
    <cellStyle name="Денежный 2" xfId="4"/>
    <cellStyle name="Обычный" xfId="0" builtinId="0"/>
    <cellStyle name="Обычный 2" xfId="1"/>
    <cellStyle name="Обычный 2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82"/>
  <sheetViews>
    <sheetView tabSelected="1" workbookViewId="0">
      <selection activeCell="G72" sqref="G72"/>
    </sheetView>
  </sheetViews>
  <sheetFormatPr defaultColWidth="9.109375" defaultRowHeight="13.2" x14ac:dyDescent="0.25"/>
  <cols>
    <col min="1" max="1" width="10.109375" style="1" customWidth="1"/>
    <col min="2" max="2" width="13.109375" style="1" customWidth="1"/>
    <col min="3" max="3" width="77.44140625" style="1" bestFit="1" customWidth="1"/>
    <col min="4" max="4" width="23.44140625" style="1" customWidth="1"/>
    <col min="5" max="5" width="12.88671875" style="2" customWidth="1"/>
    <col min="6" max="6" width="13.5546875" style="29" bestFit="1" customWidth="1"/>
    <col min="7" max="7" width="13.44140625" style="1" customWidth="1"/>
    <col min="8" max="8" width="13.33203125" style="1" customWidth="1"/>
    <col min="9" max="9" width="14" style="1" customWidth="1"/>
    <col min="10" max="10" width="14.88671875" style="1" customWidth="1"/>
    <col min="11" max="13" width="9.109375" style="1"/>
    <col min="14" max="14" width="24.109375" style="1" customWidth="1"/>
    <col min="15" max="15" width="12.44140625" style="1" customWidth="1"/>
    <col min="16" max="16384" width="9.109375" style="1"/>
  </cols>
  <sheetData>
    <row r="1" spans="1:250" s="57" customFormat="1" ht="13.5" customHeight="1" x14ac:dyDescent="0.3">
      <c r="A1" s="1"/>
      <c r="B1" s="1"/>
      <c r="C1" s="37" t="s">
        <v>45</v>
      </c>
      <c r="D1" s="1"/>
      <c r="E1" s="55"/>
      <c r="F1" s="56"/>
      <c r="G1" s="55"/>
      <c r="H1" s="56"/>
      <c r="I1" s="55"/>
      <c r="J1" s="56"/>
      <c r="K1" s="55"/>
      <c r="L1" s="56"/>
      <c r="M1" s="55"/>
      <c r="N1" s="56"/>
      <c r="O1" s="55"/>
      <c r="P1" s="56"/>
      <c r="Q1" s="55"/>
      <c r="R1" s="56"/>
      <c r="S1" s="55"/>
      <c r="T1" s="56"/>
      <c r="U1" s="55"/>
      <c r="V1" s="56"/>
      <c r="W1" s="55"/>
      <c r="X1" s="56"/>
      <c r="Y1" s="55"/>
      <c r="Z1" s="56"/>
      <c r="AA1" s="55"/>
      <c r="AB1" s="56"/>
      <c r="AC1" s="55"/>
      <c r="AD1" s="56"/>
      <c r="AE1" s="55"/>
      <c r="AF1" s="56"/>
      <c r="AG1" s="55"/>
      <c r="AH1" s="56"/>
      <c r="AI1" s="55"/>
      <c r="AJ1" s="56"/>
      <c r="AK1" s="55"/>
      <c r="AL1" s="56"/>
      <c r="AM1" s="55"/>
      <c r="AN1" s="56"/>
      <c r="AO1" s="55"/>
      <c r="AP1" s="56"/>
      <c r="AQ1" s="55"/>
      <c r="AR1" s="56"/>
      <c r="AS1" s="55"/>
      <c r="AT1" s="56"/>
      <c r="AU1" s="55"/>
      <c r="AV1" s="56"/>
      <c r="AW1" s="55"/>
      <c r="AX1" s="56"/>
      <c r="AY1" s="55"/>
      <c r="AZ1" s="56"/>
      <c r="BA1" s="55"/>
      <c r="BB1" s="56"/>
      <c r="BC1" s="55"/>
      <c r="BD1" s="56"/>
      <c r="BE1" s="55"/>
      <c r="BF1" s="56"/>
      <c r="BG1" s="55"/>
      <c r="BH1" s="56"/>
      <c r="BI1" s="55"/>
      <c r="BJ1" s="56"/>
      <c r="BK1" s="55"/>
      <c r="BL1" s="56"/>
      <c r="BM1" s="55"/>
      <c r="BN1" s="56"/>
      <c r="BO1" s="55"/>
      <c r="BP1" s="56"/>
      <c r="BQ1" s="55"/>
      <c r="BR1" s="56"/>
      <c r="BS1" s="55"/>
      <c r="BT1" s="56"/>
      <c r="BU1" s="55"/>
      <c r="BV1" s="56"/>
      <c r="BW1" s="55"/>
      <c r="BX1" s="56"/>
      <c r="BY1" s="55"/>
      <c r="BZ1" s="56"/>
      <c r="CA1" s="55"/>
      <c r="CB1" s="56"/>
      <c r="CC1" s="55"/>
      <c r="CD1" s="56"/>
      <c r="CE1" s="55"/>
      <c r="CF1" s="56"/>
      <c r="CG1" s="55"/>
      <c r="CH1" s="56"/>
      <c r="CI1" s="55"/>
      <c r="CJ1" s="56"/>
      <c r="CK1" s="55"/>
      <c r="CL1" s="56"/>
      <c r="CM1" s="55"/>
      <c r="CN1" s="56"/>
      <c r="CO1" s="55"/>
      <c r="CP1" s="56"/>
      <c r="CQ1" s="55"/>
      <c r="CR1" s="56"/>
      <c r="CS1" s="55"/>
      <c r="CT1" s="56"/>
      <c r="CU1" s="55"/>
      <c r="CV1" s="56"/>
      <c r="CW1" s="55"/>
      <c r="CX1" s="56"/>
      <c r="CY1" s="55"/>
      <c r="CZ1" s="56"/>
      <c r="DA1" s="55"/>
      <c r="DB1" s="56"/>
      <c r="DC1" s="55"/>
      <c r="DD1" s="56"/>
      <c r="DE1" s="55"/>
      <c r="DF1" s="56"/>
      <c r="DG1" s="55"/>
      <c r="DH1" s="56"/>
      <c r="DI1" s="55"/>
      <c r="DJ1" s="56"/>
      <c r="DK1" s="55"/>
      <c r="DL1" s="56"/>
      <c r="DM1" s="55"/>
      <c r="DN1" s="56"/>
      <c r="DO1" s="55"/>
      <c r="DP1" s="56"/>
      <c r="DQ1" s="55"/>
      <c r="DR1" s="56"/>
      <c r="DS1" s="55"/>
      <c r="DT1" s="56"/>
      <c r="DU1" s="55"/>
      <c r="DV1" s="56"/>
      <c r="DW1" s="55"/>
      <c r="DX1" s="56"/>
      <c r="DY1" s="55"/>
      <c r="DZ1" s="56"/>
      <c r="EA1" s="55"/>
      <c r="EB1" s="56"/>
      <c r="EC1" s="55"/>
      <c r="ED1" s="56"/>
      <c r="EE1" s="55"/>
      <c r="EF1" s="56"/>
      <c r="EG1" s="55"/>
      <c r="EH1" s="56"/>
      <c r="EI1" s="55"/>
      <c r="EJ1" s="56"/>
      <c r="EK1" s="55"/>
      <c r="EL1" s="56"/>
      <c r="EM1" s="55"/>
      <c r="EN1" s="56"/>
      <c r="EO1" s="55"/>
      <c r="EP1" s="56"/>
      <c r="EQ1" s="55"/>
      <c r="ER1" s="56"/>
      <c r="ES1" s="55"/>
      <c r="ET1" s="56"/>
      <c r="EU1" s="55"/>
      <c r="EV1" s="56"/>
      <c r="EW1" s="55"/>
      <c r="EX1" s="56"/>
      <c r="EY1" s="55"/>
      <c r="EZ1" s="56"/>
      <c r="FA1" s="55"/>
      <c r="FB1" s="56"/>
      <c r="FC1" s="55"/>
      <c r="FD1" s="56"/>
      <c r="FE1" s="55"/>
      <c r="FF1" s="56"/>
      <c r="FG1" s="55"/>
      <c r="FH1" s="56"/>
      <c r="FI1" s="55"/>
      <c r="FJ1" s="56"/>
      <c r="FK1" s="55"/>
      <c r="FL1" s="56"/>
      <c r="FM1" s="55"/>
      <c r="FN1" s="56"/>
      <c r="FO1" s="55"/>
      <c r="FP1" s="56"/>
      <c r="FQ1" s="55"/>
      <c r="FR1" s="56"/>
      <c r="FS1" s="55"/>
      <c r="FT1" s="56"/>
      <c r="FU1" s="55"/>
      <c r="FV1" s="56"/>
      <c r="FW1" s="55"/>
      <c r="FX1" s="56"/>
      <c r="FY1" s="55"/>
      <c r="FZ1" s="56"/>
      <c r="GA1" s="55"/>
      <c r="GB1" s="56"/>
      <c r="GC1" s="55"/>
      <c r="GD1" s="56"/>
      <c r="GE1" s="55"/>
      <c r="GF1" s="56"/>
      <c r="GG1" s="55"/>
      <c r="GH1" s="56"/>
      <c r="GI1" s="55"/>
      <c r="GJ1" s="56"/>
      <c r="GK1" s="55"/>
      <c r="GL1" s="56"/>
      <c r="GM1" s="55"/>
      <c r="GN1" s="56"/>
      <c r="GO1" s="55"/>
      <c r="GP1" s="56"/>
      <c r="GQ1" s="55"/>
      <c r="GR1" s="56"/>
      <c r="GS1" s="55"/>
      <c r="GT1" s="56"/>
      <c r="GU1" s="55"/>
      <c r="GV1" s="56"/>
      <c r="GW1" s="55"/>
      <c r="GX1" s="56"/>
      <c r="GY1" s="55"/>
      <c r="GZ1" s="56"/>
      <c r="HA1" s="55"/>
      <c r="HB1" s="56"/>
      <c r="HC1" s="55"/>
      <c r="HD1" s="56"/>
      <c r="HE1" s="55"/>
      <c r="HF1" s="56"/>
      <c r="HG1" s="55"/>
      <c r="HH1" s="56"/>
      <c r="HI1" s="55"/>
      <c r="HJ1" s="56"/>
      <c r="HK1" s="55"/>
      <c r="HL1" s="56"/>
      <c r="HM1" s="55"/>
      <c r="HN1" s="56"/>
      <c r="HO1" s="55"/>
      <c r="HP1" s="56"/>
      <c r="HQ1" s="55"/>
      <c r="HR1" s="56"/>
      <c r="HS1" s="55"/>
      <c r="HT1" s="56"/>
      <c r="HU1" s="55"/>
      <c r="HV1" s="56"/>
      <c r="HW1" s="55"/>
      <c r="HX1" s="56"/>
      <c r="HY1" s="55"/>
      <c r="HZ1" s="56"/>
      <c r="IA1" s="55"/>
      <c r="IB1" s="56"/>
      <c r="IC1" s="55"/>
      <c r="ID1" s="56"/>
      <c r="IE1" s="55"/>
      <c r="IF1" s="56"/>
      <c r="IG1" s="55"/>
      <c r="IH1" s="56"/>
      <c r="II1" s="55"/>
      <c r="IJ1" s="56"/>
      <c r="IK1" s="55"/>
      <c r="IL1" s="56"/>
      <c r="IM1" s="55"/>
      <c r="IN1" s="56"/>
      <c r="IO1" s="55"/>
      <c r="IP1" s="56"/>
    </row>
    <row r="2" spans="1:250" s="57" customFormat="1" ht="12" hidden="1" customHeight="1" x14ac:dyDescent="0.2">
      <c r="A2" s="1"/>
      <c r="B2" s="1"/>
      <c r="C2" s="38" t="s">
        <v>46</v>
      </c>
      <c r="D2" s="52" t="s">
        <v>51</v>
      </c>
      <c r="E2" s="58"/>
      <c r="F2" s="59"/>
      <c r="G2" s="58"/>
      <c r="H2" s="59"/>
      <c r="I2" s="58"/>
      <c r="J2" s="59"/>
      <c r="K2" s="58"/>
      <c r="L2" s="59"/>
      <c r="M2" s="58"/>
      <c r="N2" s="59"/>
      <c r="O2" s="58"/>
      <c r="P2" s="59"/>
      <c r="Q2" s="58"/>
      <c r="R2" s="59"/>
      <c r="S2" s="58"/>
      <c r="T2" s="59"/>
      <c r="U2" s="58"/>
      <c r="V2" s="59"/>
      <c r="W2" s="58"/>
      <c r="X2" s="59"/>
      <c r="Y2" s="58"/>
      <c r="Z2" s="59"/>
      <c r="AA2" s="58"/>
      <c r="AB2" s="59"/>
      <c r="AC2" s="58"/>
      <c r="AD2" s="59"/>
      <c r="AE2" s="58"/>
      <c r="AF2" s="59"/>
      <c r="AG2" s="58"/>
      <c r="AH2" s="59"/>
      <c r="AI2" s="58"/>
      <c r="AJ2" s="59"/>
      <c r="AK2" s="58"/>
      <c r="AL2" s="59"/>
      <c r="AM2" s="58"/>
      <c r="AN2" s="59"/>
      <c r="AO2" s="58"/>
      <c r="AP2" s="59"/>
      <c r="AQ2" s="58"/>
      <c r="AR2" s="59"/>
      <c r="AS2" s="58"/>
      <c r="AT2" s="59"/>
      <c r="AU2" s="58"/>
      <c r="AV2" s="59"/>
      <c r="AW2" s="58"/>
      <c r="AX2" s="59"/>
      <c r="AY2" s="58"/>
      <c r="AZ2" s="59"/>
      <c r="BA2" s="58"/>
      <c r="BB2" s="59"/>
      <c r="BC2" s="58"/>
      <c r="BD2" s="59"/>
      <c r="BE2" s="58"/>
      <c r="BF2" s="59"/>
      <c r="BG2" s="58"/>
      <c r="BH2" s="59"/>
      <c r="BI2" s="58"/>
      <c r="BJ2" s="59"/>
      <c r="BK2" s="58"/>
      <c r="BL2" s="59"/>
      <c r="BM2" s="58"/>
      <c r="BN2" s="59"/>
      <c r="BO2" s="58"/>
      <c r="BP2" s="59"/>
      <c r="BQ2" s="58"/>
      <c r="BR2" s="59"/>
      <c r="BS2" s="58"/>
      <c r="BT2" s="59"/>
      <c r="BU2" s="58"/>
      <c r="BV2" s="59"/>
      <c r="BW2" s="58"/>
      <c r="BX2" s="59"/>
      <c r="BY2" s="58"/>
      <c r="BZ2" s="59"/>
      <c r="CA2" s="58"/>
      <c r="CB2" s="59"/>
      <c r="CC2" s="58"/>
      <c r="CD2" s="59"/>
      <c r="CE2" s="58"/>
      <c r="CF2" s="59"/>
      <c r="CG2" s="58"/>
      <c r="CH2" s="59"/>
      <c r="CI2" s="58"/>
      <c r="CJ2" s="59"/>
      <c r="CK2" s="58"/>
      <c r="CL2" s="59"/>
      <c r="CM2" s="58"/>
      <c r="CN2" s="59"/>
      <c r="CO2" s="58"/>
      <c r="CP2" s="59"/>
      <c r="CQ2" s="58"/>
      <c r="CR2" s="59"/>
      <c r="CS2" s="58"/>
      <c r="CT2" s="59"/>
      <c r="CU2" s="58"/>
      <c r="CV2" s="59"/>
      <c r="CW2" s="58"/>
      <c r="CX2" s="59"/>
      <c r="CY2" s="58"/>
      <c r="CZ2" s="59"/>
      <c r="DA2" s="58"/>
      <c r="DB2" s="59"/>
      <c r="DC2" s="58"/>
      <c r="DD2" s="59"/>
      <c r="DE2" s="58"/>
      <c r="DF2" s="59"/>
      <c r="DG2" s="58"/>
      <c r="DH2" s="59"/>
      <c r="DI2" s="58"/>
      <c r="DJ2" s="59"/>
      <c r="DK2" s="58"/>
      <c r="DL2" s="59"/>
      <c r="DM2" s="58"/>
      <c r="DN2" s="59"/>
      <c r="DO2" s="58"/>
      <c r="DP2" s="59"/>
      <c r="DQ2" s="58"/>
      <c r="DR2" s="59"/>
      <c r="DS2" s="58"/>
      <c r="DT2" s="59"/>
      <c r="DU2" s="58"/>
      <c r="DV2" s="59"/>
      <c r="DW2" s="58"/>
      <c r="DX2" s="59"/>
      <c r="DY2" s="58"/>
      <c r="DZ2" s="59"/>
      <c r="EA2" s="58"/>
      <c r="EB2" s="59"/>
      <c r="EC2" s="58"/>
      <c r="ED2" s="59"/>
      <c r="EE2" s="58"/>
      <c r="EF2" s="59"/>
      <c r="EG2" s="58"/>
      <c r="EH2" s="59"/>
      <c r="EI2" s="58"/>
      <c r="EJ2" s="59"/>
      <c r="EK2" s="58"/>
      <c r="EL2" s="59"/>
      <c r="EM2" s="58"/>
      <c r="EN2" s="59"/>
      <c r="EO2" s="58"/>
      <c r="EP2" s="59"/>
      <c r="EQ2" s="58"/>
      <c r="ER2" s="59"/>
      <c r="ES2" s="58"/>
      <c r="ET2" s="59"/>
      <c r="EU2" s="58"/>
      <c r="EV2" s="59"/>
      <c r="EW2" s="58"/>
      <c r="EX2" s="59"/>
      <c r="EY2" s="58"/>
      <c r="EZ2" s="59"/>
      <c r="FA2" s="58"/>
      <c r="FB2" s="59"/>
      <c r="FC2" s="58"/>
      <c r="FD2" s="59"/>
      <c r="FE2" s="58"/>
      <c r="FF2" s="59"/>
      <c r="FG2" s="58"/>
      <c r="FH2" s="59"/>
      <c r="FI2" s="58"/>
      <c r="FJ2" s="59"/>
      <c r="FK2" s="58"/>
      <c r="FL2" s="59"/>
      <c r="FM2" s="58"/>
      <c r="FN2" s="59"/>
      <c r="FO2" s="58"/>
      <c r="FP2" s="59"/>
      <c r="FQ2" s="58"/>
      <c r="FR2" s="59"/>
      <c r="FS2" s="58"/>
      <c r="FT2" s="59"/>
      <c r="FU2" s="58"/>
      <c r="FV2" s="59"/>
      <c r="FW2" s="58"/>
      <c r="FX2" s="59"/>
      <c r="FY2" s="58"/>
      <c r="FZ2" s="59"/>
      <c r="GA2" s="58"/>
      <c r="GB2" s="59"/>
      <c r="GC2" s="58"/>
      <c r="GD2" s="59"/>
      <c r="GE2" s="58"/>
      <c r="GF2" s="59"/>
      <c r="GG2" s="58"/>
      <c r="GH2" s="59"/>
      <c r="GI2" s="58"/>
      <c r="GJ2" s="59"/>
      <c r="GK2" s="58"/>
      <c r="GL2" s="59"/>
      <c r="GM2" s="58"/>
      <c r="GN2" s="59"/>
      <c r="GO2" s="58"/>
      <c r="GP2" s="59"/>
      <c r="GQ2" s="58"/>
      <c r="GR2" s="59"/>
      <c r="GS2" s="58"/>
      <c r="GT2" s="59"/>
      <c r="GU2" s="58"/>
      <c r="GV2" s="59"/>
      <c r="GW2" s="58"/>
      <c r="GX2" s="59"/>
      <c r="GY2" s="58"/>
      <c r="GZ2" s="59"/>
      <c r="HA2" s="58"/>
      <c r="HB2" s="59"/>
      <c r="HC2" s="58"/>
      <c r="HD2" s="59"/>
      <c r="HE2" s="58"/>
      <c r="HF2" s="59"/>
      <c r="HG2" s="58"/>
      <c r="HH2" s="59"/>
      <c r="HI2" s="58"/>
      <c r="HJ2" s="59"/>
      <c r="HK2" s="58"/>
      <c r="HL2" s="59"/>
      <c r="HM2" s="58"/>
      <c r="HN2" s="59"/>
      <c r="HO2" s="58"/>
      <c r="HP2" s="59"/>
      <c r="HQ2" s="58"/>
      <c r="HR2" s="59"/>
      <c r="HS2" s="58"/>
      <c r="HT2" s="59"/>
      <c r="HU2" s="58"/>
      <c r="HV2" s="59"/>
      <c r="HW2" s="58"/>
      <c r="HX2" s="59"/>
      <c r="HY2" s="58"/>
      <c r="HZ2" s="59"/>
      <c r="IA2" s="58"/>
      <c r="IB2" s="59"/>
      <c r="IC2" s="58"/>
      <c r="ID2" s="59"/>
      <c r="IE2" s="58"/>
      <c r="IF2" s="59"/>
      <c r="IG2" s="58"/>
      <c r="IH2" s="59"/>
      <c r="II2" s="58"/>
      <c r="IJ2" s="59"/>
      <c r="IK2" s="58"/>
      <c r="IL2" s="59"/>
      <c r="IM2" s="58"/>
      <c r="IN2" s="59"/>
      <c r="IO2" s="58"/>
      <c r="IP2" s="59"/>
    </row>
    <row r="3" spans="1:250" s="57" customFormat="1" x14ac:dyDescent="0.25">
      <c r="A3" s="1"/>
      <c r="B3" s="1"/>
      <c r="C3" s="39" t="s">
        <v>49</v>
      </c>
      <c r="D3" s="53"/>
      <c r="E3" s="55"/>
      <c r="F3" s="59"/>
      <c r="G3" s="55"/>
      <c r="H3" s="59"/>
      <c r="I3" s="55"/>
      <c r="J3" s="59"/>
      <c r="K3" s="55"/>
      <c r="L3" s="59"/>
      <c r="M3" s="55"/>
      <c r="N3" s="59"/>
      <c r="O3" s="55"/>
      <c r="P3" s="59"/>
      <c r="Q3" s="55"/>
      <c r="R3" s="59"/>
      <c r="S3" s="55"/>
      <c r="T3" s="59"/>
      <c r="U3" s="55"/>
      <c r="V3" s="59"/>
      <c r="W3" s="55"/>
      <c r="X3" s="59"/>
      <c r="Y3" s="55"/>
      <c r="Z3" s="59"/>
      <c r="AA3" s="55"/>
      <c r="AB3" s="59"/>
      <c r="AC3" s="55"/>
      <c r="AD3" s="59"/>
      <c r="AE3" s="55"/>
      <c r="AF3" s="59"/>
      <c r="AG3" s="55"/>
      <c r="AH3" s="59"/>
      <c r="AI3" s="55"/>
      <c r="AJ3" s="59"/>
      <c r="AK3" s="55"/>
      <c r="AL3" s="59"/>
      <c r="AM3" s="55"/>
      <c r="AN3" s="59"/>
      <c r="AO3" s="55"/>
      <c r="AP3" s="59"/>
      <c r="AQ3" s="55"/>
      <c r="AR3" s="59"/>
      <c r="AS3" s="55"/>
      <c r="AT3" s="59"/>
      <c r="AU3" s="55"/>
      <c r="AV3" s="59"/>
      <c r="AW3" s="55"/>
      <c r="AX3" s="59"/>
      <c r="AY3" s="55"/>
      <c r="AZ3" s="59"/>
      <c r="BA3" s="55"/>
      <c r="BB3" s="59"/>
      <c r="BC3" s="55"/>
      <c r="BD3" s="59"/>
      <c r="BE3" s="55"/>
      <c r="BF3" s="59"/>
      <c r="BG3" s="55"/>
      <c r="BH3" s="59"/>
      <c r="BI3" s="55"/>
      <c r="BJ3" s="59"/>
      <c r="BK3" s="55"/>
      <c r="BL3" s="59"/>
      <c r="BM3" s="55"/>
      <c r="BN3" s="59"/>
      <c r="BO3" s="55"/>
      <c r="BP3" s="59"/>
      <c r="BQ3" s="55"/>
      <c r="BR3" s="59"/>
      <c r="BS3" s="55"/>
      <c r="BT3" s="59"/>
      <c r="BU3" s="55"/>
      <c r="BV3" s="59"/>
      <c r="BW3" s="55"/>
      <c r="BX3" s="59"/>
      <c r="BY3" s="55"/>
      <c r="BZ3" s="59"/>
      <c r="CA3" s="55"/>
      <c r="CB3" s="59"/>
      <c r="CC3" s="55"/>
      <c r="CD3" s="59"/>
      <c r="CE3" s="55"/>
      <c r="CF3" s="59"/>
      <c r="CG3" s="55"/>
      <c r="CH3" s="59"/>
      <c r="CI3" s="55"/>
      <c r="CJ3" s="59"/>
      <c r="CK3" s="55"/>
      <c r="CL3" s="59"/>
      <c r="CM3" s="55"/>
      <c r="CN3" s="59"/>
      <c r="CO3" s="55"/>
      <c r="CP3" s="59"/>
      <c r="CQ3" s="55"/>
      <c r="CR3" s="59"/>
      <c r="CS3" s="55"/>
      <c r="CT3" s="59"/>
      <c r="CU3" s="55"/>
      <c r="CV3" s="59"/>
      <c r="CW3" s="55"/>
      <c r="CX3" s="59"/>
      <c r="CY3" s="55"/>
      <c r="CZ3" s="59"/>
      <c r="DA3" s="55"/>
      <c r="DB3" s="59"/>
      <c r="DC3" s="55"/>
      <c r="DD3" s="59"/>
      <c r="DE3" s="55"/>
      <c r="DF3" s="59"/>
      <c r="DG3" s="55"/>
      <c r="DH3" s="59"/>
      <c r="DI3" s="55"/>
      <c r="DJ3" s="59"/>
      <c r="DK3" s="55"/>
      <c r="DL3" s="59"/>
      <c r="DM3" s="55"/>
      <c r="DN3" s="59"/>
      <c r="DO3" s="55"/>
      <c r="DP3" s="59"/>
      <c r="DQ3" s="55"/>
      <c r="DR3" s="59"/>
      <c r="DS3" s="55"/>
      <c r="DT3" s="59"/>
      <c r="DU3" s="55"/>
      <c r="DV3" s="59"/>
      <c r="DW3" s="55"/>
      <c r="DX3" s="59"/>
      <c r="DY3" s="55"/>
      <c r="DZ3" s="59"/>
      <c r="EA3" s="55"/>
      <c r="EB3" s="59"/>
      <c r="EC3" s="55"/>
      <c r="ED3" s="59"/>
      <c r="EE3" s="55"/>
      <c r="EF3" s="59"/>
      <c r="EG3" s="55"/>
      <c r="EH3" s="59"/>
      <c r="EI3" s="55"/>
      <c r="EJ3" s="59"/>
      <c r="EK3" s="55"/>
      <c r="EL3" s="59"/>
      <c r="EM3" s="55"/>
      <c r="EN3" s="59"/>
      <c r="EO3" s="55"/>
      <c r="EP3" s="59"/>
      <c r="EQ3" s="55"/>
      <c r="ER3" s="59"/>
      <c r="ES3" s="55"/>
      <c r="ET3" s="59"/>
      <c r="EU3" s="55"/>
      <c r="EV3" s="59"/>
      <c r="EW3" s="55"/>
      <c r="EX3" s="59"/>
      <c r="EY3" s="55"/>
      <c r="EZ3" s="59"/>
      <c r="FA3" s="55"/>
      <c r="FB3" s="59"/>
      <c r="FC3" s="55"/>
      <c r="FD3" s="59"/>
      <c r="FE3" s="55"/>
      <c r="FF3" s="59"/>
      <c r="FG3" s="55"/>
      <c r="FH3" s="59"/>
      <c r="FI3" s="55"/>
      <c r="FJ3" s="59"/>
      <c r="FK3" s="55"/>
      <c r="FL3" s="59"/>
      <c r="FM3" s="55"/>
      <c r="FN3" s="59"/>
      <c r="FO3" s="55"/>
      <c r="FP3" s="59"/>
      <c r="FQ3" s="55"/>
      <c r="FR3" s="59"/>
      <c r="FS3" s="55"/>
      <c r="FT3" s="59"/>
      <c r="FU3" s="55"/>
      <c r="FV3" s="59"/>
      <c r="FW3" s="55"/>
      <c r="FX3" s="59"/>
      <c r="FY3" s="55"/>
      <c r="FZ3" s="59"/>
      <c r="GA3" s="55"/>
      <c r="GB3" s="59"/>
      <c r="GC3" s="55"/>
      <c r="GD3" s="59"/>
      <c r="GE3" s="55"/>
      <c r="GF3" s="59"/>
      <c r="GG3" s="55"/>
      <c r="GH3" s="59"/>
      <c r="GI3" s="55"/>
      <c r="GJ3" s="59"/>
      <c r="GK3" s="55"/>
      <c r="GL3" s="59"/>
      <c r="GM3" s="55"/>
      <c r="GN3" s="59"/>
      <c r="GO3" s="55"/>
      <c r="GP3" s="59"/>
      <c r="GQ3" s="55"/>
      <c r="GR3" s="59"/>
      <c r="GS3" s="55"/>
      <c r="GT3" s="59"/>
      <c r="GU3" s="55"/>
      <c r="GV3" s="59"/>
      <c r="GW3" s="55"/>
      <c r="GX3" s="59"/>
      <c r="GY3" s="55"/>
      <c r="GZ3" s="59"/>
      <c r="HA3" s="55"/>
      <c r="HB3" s="59"/>
      <c r="HC3" s="55"/>
      <c r="HD3" s="59"/>
      <c r="HE3" s="55"/>
      <c r="HF3" s="59"/>
      <c r="HG3" s="55"/>
      <c r="HH3" s="59"/>
      <c r="HI3" s="55"/>
      <c r="HJ3" s="59"/>
      <c r="HK3" s="55"/>
      <c r="HL3" s="59"/>
      <c r="HM3" s="55"/>
      <c r="HN3" s="59"/>
      <c r="HO3" s="55"/>
      <c r="HP3" s="59"/>
      <c r="HQ3" s="55"/>
      <c r="HR3" s="59"/>
      <c r="HS3" s="55"/>
      <c r="HT3" s="59"/>
      <c r="HU3" s="55"/>
      <c r="HV3" s="59"/>
      <c r="HW3" s="55"/>
      <c r="HX3" s="59"/>
      <c r="HY3" s="55"/>
      <c r="HZ3" s="59"/>
      <c r="IA3" s="55"/>
      <c r="IB3" s="59"/>
      <c r="IC3" s="55"/>
      <c r="ID3" s="59"/>
      <c r="IE3" s="55"/>
      <c r="IF3" s="59"/>
      <c r="IG3" s="55"/>
      <c r="IH3" s="59"/>
      <c r="II3" s="55"/>
      <c r="IJ3" s="59"/>
      <c r="IK3" s="55"/>
      <c r="IL3" s="59"/>
      <c r="IM3" s="55"/>
      <c r="IN3" s="59"/>
      <c r="IO3" s="55"/>
      <c r="IP3" s="59"/>
    </row>
    <row r="4" spans="1:250" s="57" customFormat="1" x14ac:dyDescent="0.25">
      <c r="A4" s="1"/>
      <c r="B4" s="1"/>
      <c r="C4" s="38" t="s">
        <v>47</v>
      </c>
      <c r="D4" s="54">
        <v>0</v>
      </c>
      <c r="E4" s="55"/>
      <c r="F4" s="59"/>
      <c r="G4" s="55"/>
      <c r="H4" s="59"/>
      <c r="I4" s="55"/>
      <c r="J4" s="59"/>
      <c r="K4" s="55"/>
      <c r="L4" s="59"/>
      <c r="M4" s="55"/>
      <c r="N4" s="59"/>
      <c r="O4" s="55"/>
      <c r="P4" s="59"/>
      <c r="Q4" s="55"/>
      <c r="R4" s="59"/>
      <c r="S4" s="55"/>
      <c r="T4" s="59"/>
      <c r="U4" s="55"/>
      <c r="V4" s="59"/>
      <c r="W4" s="55"/>
      <c r="X4" s="59"/>
      <c r="Y4" s="55"/>
      <c r="Z4" s="59"/>
      <c r="AA4" s="55"/>
      <c r="AB4" s="59"/>
      <c r="AC4" s="55"/>
      <c r="AD4" s="59"/>
      <c r="AE4" s="55"/>
      <c r="AF4" s="59"/>
      <c r="AG4" s="55"/>
      <c r="AH4" s="59"/>
      <c r="AI4" s="55"/>
      <c r="AJ4" s="59"/>
      <c r="AK4" s="55"/>
      <c r="AL4" s="59"/>
      <c r="AM4" s="55"/>
      <c r="AN4" s="59"/>
      <c r="AO4" s="55"/>
      <c r="AP4" s="59"/>
      <c r="AQ4" s="55"/>
      <c r="AR4" s="59"/>
      <c r="AS4" s="55"/>
      <c r="AT4" s="59"/>
      <c r="AU4" s="55"/>
      <c r="AV4" s="59"/>
      <c r="AW4" s="55"/>
      <c r="AX4" s="59"/>
      <c r="AY4" s="55"/>
      <c r="AZ4" s="59"/>
      <c r="BA4" s="55"/>
      <c r="BB4" s="59"/>
      <c r="BC4" s="55"/>
      <c r="BD4" s="59"/>
      <c r="BE4" s="55"/>
      <c r="BF4" s="59"/>
      <c r="BG4" s="55"/>
      <c r="BH4" s="59"/>
      <c r="BI4" s="55"/>
      <c r="BJ4" s="59"/>
      <c r="BK4" s="55"/>
      <c r="BL4" s="59"/>
      <c r="BM4" s="55"/>
      <c r="BN4" s="59"/>
      <c r="BO4" s="55"/>
      <c r="BP4" s="59"/>
      <c r="BQ4" s="55"/>
      <c r="BR4" s="59"/>
      <c r="BS4" s="55"/>
      <c r="BT4" s="59"/>
      <c r="BU4" s="55"/>
      <c r="BV4" s="59"/>
      <c r="BW4" s="55"/>
      <c r="BX4" s="59"/>
      <c r="BY4" s="55"/>
      <c r="BZ4" s="59"/>
      <c r="CA4" s="55"/>
      <c r="CB4" s="59"/>
      <c r="CC4" s="55"/>
      <c r="CD4" s="59"/>
      <c r="CE4" s="55"/>
      <c r="CF4" s="59"/>
      <c r="CG4" s="55"/>
      <c r="CH4" s="59"/>
      <c r="CI4" s="55"/>
      <c r="CJ4" s="59"/>
      <c r="CK4" s="55"/>
      <c r="CL4" s="59"/>
      <c r="CM4" s="55"/>
      <c r="CN4" s="59"/>
      <c r="CO4" s="55"/>
      <c r="CP4" s="59"/>
      <c r="CQ4" s="55"/>
      <c r="CR4" s="59"/>
      <c r="CS4" s="55"/>
      <c r="CT4" s="59"/>
      <c r="CU4" s="55"/>
      <c r="CV4" s="59"/>
      <c r="CW4" s="55"/>
      <c r="CX4" s="59"/>
      <c r="CY4" s="55"/>
      <c r="CZ4" s="59"/>
      <c r="DA4" s="55"/>
      <c r="DB4" s="59"/>
      <c r="DC4" s="55"/>
      <c r="DD4" s="59"/>
      <c r="DE4" s="55"/>
      <c r="DF4" s="59"/>
      <c r="DG4" s="55"/>
      <c r="DH4" s="59"/>
      <c r="DI4" s="55"/>
      <c r="DJ4" s="59"/>
      <c r="DK4" s="55"/>
      <c r="DL4" s="59"/>
      <c r="DM4" s="55"/>
      <c r="DN4" s="59"/>
      <c r="DO4" s="55"/>
      <c r="DP4" s="59"/>
      <c r="DQ4" s="55"/>
      <c r="DR4" s="59"/>
      <c r="DS4" s="55"/>
      <c r="DT4" s="59"/>
      <c r="DU4" s="55"/>
      <c r="DV4" s="59"/>
      <c r="DW4" s="55"/>
      <c r="DX4" s="59"/>
      <c r="DY4" s="55"/>
      <c r="DZ4" s="59"/>
      <c r="EA4" s="55"/>
      <c r="EB4" s="59"/>
      <c r="EC4" s="55"/>
      <c r="ED4" s="59"/>
      <c r="EE4" s="55"/>
      <c r="EF4" s="59"/>
      <c r="EG4" s="55"/>
      <c r="EH4" s="59"/>
      <c r="EI4" s="55"/>
      <c r="EJ4" s="59"/>
      <c r="EK4" s="55"/>
      <c r="EL4" s="59"/>
      <c r="EM4" s="55"/>
      <c r="EN4" s="59"/>
      <c r="EO4" s="55"/>
      <c r="EP4" s="59"/>
      <c r="EQ4" s="55"/>
      <c r="ER4" s="59"/>
      <c r="ES4" s="55"/>
      <c r="ET4" s="59"/>
      <c r="EU4" s="55"/>
      <c r="EV4" s="59"/>
      <c r="EW4" s="55"/>
      <c r="EX4" s="59"/>
      <c r="EY4" s="55"/>
      <c r="EZ4" s="59"/>
      <c r="FA4" s="55"/>
      <c r="FB4" s="59"/>
      <c r="FC4" s="55"/>
      <c r="FD4" s="59"/>
      <c r="FE4" s="55"/>
      <c r="FF4" s="59"/>
      <c r="FG4" s="55"/>
      <c r="FH4" s="59"/>
      <c r="FI4" s="55"/>
      <c r="FJ4" s="59"/>
      <c r="FK4" s="55"/>
      <c r="FL4" s="59"/>
      <c r="FM4" s="55"/>
      <c r="FN4" s="59"/>
      <c r="FO4" s="55"/>
      <c r="FP4" s="59"/>
      <c r="FQ4" s="55"/>
      <c r="FR4" s="59"/>
      <c r="FS4" s="55"/>
      <c r="FT4" s="59"/>
      <c r="FU4" s="55"/>
      <c r="FV4" s="59"/>
      <c r="FW4" s="55"/>
      <c r="FX4" s="59"/>
      <c r="FY4" s="55"/>
      <c r="FZ4" s="59"/>
      <c r="GA4" s="55"/>
      <c r="GB4" s="59"/>
      <c r="GC4" s="55"/>
      <c r="GD4" s="59"/>
      <c r="GE4" s="55"/>
      <c r="GF4" s="59"/>
      <c r="GG4" s="55"/>
      <c r="GH4" s="59"/>
      <c r="GI4" s="55"/>
      <c r="GJ4" s="59"/>
      <c r="GK4" s="55"/>
      <c r="GL4" s="59"/>
      <c r="GM4" s="55"/>
      <c r="GN4" s="59"/>
      <c r="GO4" s="55"/>
      <c r="GP4" s="59"/>
      <c r="GQ4" s="55"/>
      <c r="GR4" s="59"/>
      <c r="GS4" s="55"/>
      <c r="GT4" s="59"/>
      <c r="GU4" s="55"/>
      <c r="GV4" s="59"/>
      <c r="GW4" s="55"/>
      <c r="GX4" s="59"/>
      <c r="GY4" s="55"/>
      <c r="GZ4" s="59"/>
      <c r="HA4" s="55"/>
      <c r="HB4" s="59"/>
      <c r="HC4" s="55"/>
      <c r="HD4" s="59"/>
      <c r="HE4" s="55"/>
      <c r="HF4" s="59"/>
      <c r="HG4" s="55"/>
      <c r="HH4" s="59"/>
      <c r="HI4" s="55"/>
      <c r="HJ4" s="59"/>
      <c r="HK4" s="55"/>
      <c r="HL4" s="59"/>
      <c r="HM4" s="55"/>
      <c r="HN4" s="59"/>
      <c r="HO4" s="55"/>
      <c r="HP4" s="59"/>
      <c r="HQ4" s="55"/>
      <c r="HR4" s="59"/>
      <c r="HS4" s="55"/>
      <c r="HT4" s="59"/>
      <c r="HU4" s="55"/>
      <c r="HV4" s="59"/>
      <c r="HW4" s="55"/>
      <c r="HX4" s="59"/>
      <c r="HY4" s="55"/>
      <c r="HZ4" s="59"/>
      <c r="IA4" s="55"/>
      <c r="IB4" s="59"/>
      <c r="IC4" s="55"/>
      <c r="ID4" s="59"/>
      <c r="IE4" s="55"/>
      <c r="IF4" s="59"/>
      <c r="IG4" s="55"/>
      <c r="IH4" s="59"/>
      <c r="II4" s="55"/>
      <c r="IJ4" s="59"/>
      <c r="IK4" s="55"/>
      <c r="IL4" s="59"/>
      <c r="IM4" s="55"/>
      <c r="IN4" s="59"/>
      <c r="IO4" s="55"/>
      <c r="IP4" s="59"/>
    </row>
    <row r="5" spans="1:250" x14ac:dyDescent="0.25">
      <c r="C5" s="38" t="s">
        <v>48</v>
      </c>
      <c r="D5" s="41">
        <v>0</v>
      </c>
      <c r="E5" s="1"/>
      <c r="F5" s="1"/>
    </row>
    <row r="6" spans="1:250" ht="13.5" thickBot="1" x14ac:dyDescent="0.25">
      <c r="C6" s="36"/>
      <c r="F6" s="30"/>
    </row>
    <row r="7" spans="1:250" x14ac:dyDescent="0.25">
      <c r="C7" s="24" t="s">
        <v>82</v>
      </c>
      <c r="D7" s="25">
        <v>8</v>
      </c>
    </row>
    <row r="8" spans="1:250" ht="13.8" thickBot="1" x14ac:dyDescent="0.3">
      <c r="C8" s="26" t="s">
        <v>50</v>
      </c>
      <c r="D8" s="204">
        <f>2600*D7</f>
        <v>20800</v>
      </c>
    </row>
    <row r="9" spans="1:250" x14ac:dyDescent="0.25">
      <c r="C9" s="22" t="s">
        <v>0</v>
      </c>
      <c r="D9" s="23">
        <f>D8</f>
        <v>20800</v>
      </c>
      <c r="E9" s="5"/>
      <c r="G9" s="5"/>
    </row>
    <row r="10" spans="1:250" x14ac:dyDescent="0.25">
      <c r="C10" s="18" t="s">
        <v>1</v>
      </c>
      <c r="D10" s="19">
        <f>D8</f>
        <v>20800</v>
      </c>
      <c r="E10" s="5"/>
      <c r="G10" s="5"/>
    </row>
    <row r="11" spans="1:250" x14ac:dyDescent="0.25">
      <c r="C11" s="18" t="s">
        <v>2</v>
      </c>
      <c r="D11" s="19">
        <f>D8</f>
        <v>20800</v>
      </c>
      <c r="E11" s="5"/>
      <c r="G11" s="4"/>
    </row>
    <row r="12" spans="1:250" x14ac:dyDescent="0.25">
      <c r="C12" s="18" t="s">
        <v>3</v>
      </c>
      <c r="D12" s="19">
        <f>D8</f>
        <v>20800</v>
      </c>
      <c r="E12" s="5"/>
    </row>
    <row r="13" spans="1:250" x14ac:dyDescent="0.25">
      <c r="C13" s="18" t="s">
        <v>4</v>
      </c>
      <c r="D13" s="19">
        <f>D8</f>
        <v>20800</v>
      </c>
      <c r="E13" s="5"/>
    </row>
    <row r="14" spans="1:250" x14ac:dyDescent="0.25">
      <c r="C14" s="18" t="s">
        <v>5</v>
      </c>
      <c r="D14" s="19">
        <f>D8</f>
        <v>20800</v>
      </c>
      <c r="E14" s="5"/>
    </row>
    <row r="15" spans="1:250" x14ac:dyDescent="0.25">
      <c r="C15" s="18" t="s">
        <v>6</v>
      </c>
      <c r="D15" s="19">
        <f>D8</f>
        <v>20800</v>
      </c>
      <c r="E15" s="5"/>
    </row>
    <row r="16" spans="1:250" ht="13.8" thickBot="1" x14ac:dyDescent="0.3">
      <c r="C16" s="20" t="s">
        <v>7</v>
      </c>
      <c r="D16" s="21">
        <f>D8</f>
        <v>20800</v>
      </c>
      <c r="E16" s="5"/>
    </row>
    <row r="17" spans="1:19" ht="12.75" customHeight="1" thickBot="1" x14ac:dyDescent="0.25">
      <c r="G17" s="57"/>
      <c r="H17" s="57"/>
      <c r="I17" s="57"/>
      <c r="J17" s="57"/>
    </row>
    <row r="18" spans="1:19" ht="13.8" thickBot="1" x14ac:dyDescent="0.3">
      <c r="C18" s="44" t="s">
        <v>8</v>
      </c>
      <c r="D18" s="45" t="s">
        <v>9</v>
      </c>
      <c r="E18" s="45" t="s">
        <v>10</v>
      </c>
      <c r="F18" s="70" t="s">
        <v>11</v>
      </c>
      <c r="G18" s="66"/>
      <c r="H18" s="66"/>
      <c r="I18" s="66"/>
      <c r="J18" s="66"/>
    </row>
    <row r="19" spans="1:19" ht="27" thickBot="1" x14ac:dyDescent="0.3">
      <c r="A19" s="51" t="s">
        <v>55</v>
      </c>
      <c r="B19" s="51" t="s">
        <v>56</v>
      </c>
      <c r="C19" s="6" t="s">
        <v>83</v>
      </c>
      <c r="D19" s="7"/>
      <c r="E19" s="8"/>
      <c r="F19" s="64"/>
      <c r="G19" s="57"/>
      <c r="H19" s="56"/>
      <c r="I19" s="57"/>
      <c r="J19" s="57"/>
    </row>
    <row r="20" spans="1:19" ht="13.8" x14ac:dyDescent="0.25">
      <c r="A20" s="49" t="s">
        <v>57</v>
      </c>
      <c r="B20" s="49" t="s">
        <v>58</v>
      </c>
      <c r="C20" s="46" t="s">
        <v>40</v>
      </c>
      <c r="D20" s="27" t="s">
        <v>12</v>
      </c>
      <c r="E20" s="28">
        <v>0</v>
      </c>
      <c r="F20" s="65">
        <f>E20*D9</f>
        <v>0</v>
      </c>
      <c r="G20" s="60"/>
      <c r="H20" s="60"/>
      <c r="I20" s="60"/>
      <c r="J20" s="61"/>
    </row>
    <row r="21" spans="1:19" ht="13.8" x14ac:dyDescent="0.25">
      <c r="A21" s="49" t="s">
        <v>57</v>
      </c>
      <c r="B21" s="49" t="s">
        <v>59</v>
      </c>
      <c r="C21" s="47"/>
      <c r="D21" s="11" t="s">
        <v>2</v>
      </c>
      <c r="E21" s="12">
        <v>0</v>
      </c>
      <c r="F21" s="38">
        <f>E21*D11</f>
        <v>0</v>
      </c>
      <c r="G21" s="60"/>
      <c r="H21" s="60"/>
      <c r="I21" s="60"/>
      <c r="J21" s="61"/>
    </row>
    <row r="22" spans="1:19" ht="13.8" x14ac:dyDescent="0.25">
      <c r="A22" s="49" t="s">
        <v>57</v>
      </c>
      <c r="B22" s="49" t="s">
        <v>58</v>
      </c>
      <c r="C22" s="47" t="s">
        <v>14</v>
      </c>
      <c r="D22" s="11" t="s">
        <v>12</v>
      </c>
      <c r="E22" s="12">
        <v>0</v>
      </c>
      <c r="F22" s="38">
        <f>E22*D9</f>
        <v>0</v>
      </c>
      <c r="G22" s="60"/>
      <c r="H22" s="60"/>
      <c r="I22" s="60"/>
      <c r="J22" s="67"/>
    </row>
    <row r="23" spans="1:19" ht="13.8" x14ac:dyDescent="0.25">
      <c r="A23" s="49" t="s">
        <v>57</v>
      </c>
      <c r="B23" s="49" t="s">
        <v>59</v>
      </c>
      <c r="C23" s="47"/>
      <c r="D23" s="11" t="s">
        <v>2</v>
      </c>
      <c r="E23" s="12">
        <v>0</v>
      </c>
      <c r="F23" s="38">
        <f>E23*D11</f>
        <v>0</v>
      </c>
      <c r="G23" s="60"/>
      <c r="H23" s="60"/>
      <c r="I23" s="60"/>
      <c r="J23" s="67"/>
      <c r="L23" s="57"/>
      <c r="M23" s="57"/>
      <c r="N23" s="57"/>
      <c r="O23" s="57"/>
      <c r="P23" s="57"/>
      <c r="Q23" s="57"/>
      <c r="R23" s="57"/>
      <c r="S23" s="57"/>
    </row>
    <row r="24" spans="1:19" ht="13.8" x14ac:dyDescent="0.25">
      <c r="A24" s="49" t="s">
        <v>57</v>
      </c>
      <c r="B24" s="49" t="s">
        <v>58</v>
      </c>
      <c r="C24" s="47" t="s">
        <v>15</v>
      </c>
      <c r="D24" s="11" t="s">
        <v>12</v>
      </c>
      <c r="E24" s="12">
        <v>0</v>
      </c>
      <c r="F24" s="38">
        <f>E24*D9</f>
        <v>0</v>
      </c>
      <c r="G24" s="60"/>
      <c r="H24" s="60"/>
      <c r="I24" s="60"/>
      <c r="J24" s="61"/>
      <c r="L24" s="57"/>
      <c r="M24" s="57"/>
      <c r="N24" s="57"/>
      <c r="O24" s="57"/>
      <c r="P24" s="57"/>
      <c r="Q24" s="57"/>
      <c r="R24" s="57"/>
      <c r="S24" s="57"/>
    </row>
    <row r="25" spans="1:19" ht="13.8" x14ac:dyDescent="0.25">
      <c r="A25" s="49" t="s">
        <v>57</v>
      </c>
      <c r="B25" s="49" t="s">
        <v>59</v>
      </c>
      <c r="C25" s="47"/>
      <c r="D25" s="11" t="s">
        <v>2</v>
      </c>
      <c r="E25" s="12">
        <v>0</v>
      </c>
      <c r="F25" s="38">
        <f>E25*D11</f>
        <v>0</v>
      </c>
      <c r="G25" s="60"/>
      <c r="H25" s="60"/>
      <c r="I25" s="60"/>
      <c r="J25" s="61"/>
      <c r="L25" s="57"/>
      <c r="M25" s="57"/>
      <c r="N25" s="57"/>
      <c r="O25" s="57"/>
      <c r="P25" s="57"/>
      <c r="Q25" s="57"/>
      <c r="R25" s="57"/>
      <c r="S25" s="57"/>
    </row>
    <row r="26" spans="1:19" ht="13.8" x14ac:dyDescent="0.25">
      <c r="A26" s="49" t="s">
        <v>60</v>
      </c>
      <c r="B26" s="49" t="s">
        <v>58</v>
      </c>
      <c r="C26" s="47" t="s">
        <v>16</v>
      </c>
      <c r="D26" s="11" t="s">
        <v>0</v>
      </c>
      <c r="E26" s="12">
        <v>0</v>
      </c>
      <c r="F26" s="38">
        <f>E26*D9</f>
        <v>0</v>
      </c>
      <c r="G26" s="60"/>
      <c r="H26" s="68"/>
      <c r="I26" s="60"/>
      <c r="J26" s="43"/>
      <c r="L26" s="57"/>
      <c r="M26" s="57"/>
      <c r="N26" s="57"/>
      <c r="O26" s="57"/>
      <c r="P26" s="57"/>
      <c r="Q26" s="57"/>
      <c r="R26" s="57"/>
      <c r="S26" s="57"/>
    </row>
    <row r="27" spans="1:19" ht="13.8" x14ac:dyDescent="0.25">
      <c r="A27" s="49" t="s">
        <v>60</v>
      </c>
      <c r="B27" s="49" t="s">
        <v>59</v>
      </c>
      <c r="C27" s="47"/>
      <c r="D27" s="11" t="s">
        <v>2</v>
      </c>
      <c r="E27" s="12">
        <v>0</v>
      </c>
      <c r="F27" s="38">
        <f>E27*D11</f>
        <v>0</v>
      </c>
      <c r="G27" s="60"/>
      <c r="H27" s="69"/>
      <c r="I27" s="60"/>
      <c r="J27" s="67"/>
      <c r="L27" s="57"/>
      <c r="M27" s="57"/>
      <c r="N27" s="57"/>
      <c r="O27" s="57"/>
      <c r="P27" s="57"/>
      <c r="Q27" s="57"/>
      <c r="R27" s="57"/>
      <c r="S27" s="57"/>
    </row>
    <row r="28" spans="1:19" ht="13.8" x14ac:dyDescent="0.25">
      <c r="A28" s="49" t="s">
        <v>60</v>
      </c>
      <c r="B28" s="49" t="s">
        <v>65</v>
      </c>
      <c r="C28" s="47"/>
      <c r="D28" s="11" t="s">
        <v>17</v>
      </c>
      <c r="E28" s="12">
        <v>0</v>
      </c>
      <c r="F28" s="31">
        <f>E28*D12</f>
        <v>0</v>
      </c>
      <c r="G28" s="4"/>
      <c r="H28" s="4"/>
      <c r="I28" s="4"/>
      <c r="J28" s="9"/>
      <c r="L28" s="57"/>
      <c r="M28" s="57"/>
      <c r="N28" s="57"/>
      <c r="O28" s="57"/>
      <c r="P28" s="57"/>
      <c r="Q28" s="57"/>
      <c r="R28" s="57"/>
      <c r="S28" s="57"/>
    </row>
    <row r="29" spans="1:19" ht="13.8" x14ac:dyDescent="0.25">
      <c r="A29" s="49" t="s">
        <v>61</v>
      </c>
      <c r="B29" s="49" t="s">
        <v>59</v>
      </c>
      <c r="C29" s="47" t="s">
        <v>18</v>
      </c>
      <c r="D29" s="11" t="s">
        <v>2</v>
      </c>
      <c r="E29" s="12">
        <v>0</v>
      </c>
      <c r="F29" s="31">
        <f>E29*D11</f>
        <v>0</v>
      </c>
      <c r="G29" s="4"/>
      <c r="H29" s="4"/>
      <c r="I29" s="4"/>
      <c r="J29" s="9"/>
      <c r="L29" s="57"/>
      <c r="M29" s="57"/>
      <c r="N29" s="57"/>
      <c r="O29" s="57"/>
      <c r="P29" s="57"/>
      <c r="Q29" s="57"/>
      <c r="R29" s="57"/>
      <c r="S29" s="57"/>
    </row>
    <row r="30" spans="1:19" ht="13.8" x14ac:dyDescent="0.25">
      <c r="A30" s="49" t="s">
        <v>61</v>
      </c>
      <c r="B30" s="49" t="s">
        <v>58</v>
      </c>
      <c r="C30" s="47"/>
      <c r="D30" s="11" t="s">
        <v>0</v>
      </c>
      <c r="E30" s="12">
        <v>0</v>
      </c>
      <c r="F30" s="31">
        <f>E30*D9</f>
        <v>0</v>
      </c>
      <c r="G30" s="4"/>
      <c r="H30" s="4"/>
      <c r="I30" s="4"/>
      <c r="J30" s="9"/>
      <c r="L30" s="57"/>
      <c r="M30" s="57"/>
      <c r="N30" s="57"/>
      <c r="O30" s="71"/>
      <c r="P30" s="71"/>
      <c r="Q30" s="71"/>
      <c r="R30" s="71"/>
      <c r="S30" s="57"/>
    </row>
    <row r="31" spans="1:19" ht="13.8" x14ac:dyDescent="0.25">
      <c r="A31" s="49" t="s">
        <v>60</v>
      </c>
      <c r="B31" s="49" t="s">
        <v>58</v>
      </c>
      <c r="C31" s="47" t="s">
        <v>19</v>
      </c>
      <c r="D31" s="11" t="s">
        <v>0</v>
      </c>
      <c r="E31" s="12">
        <v>0</v>
      </c>
      <c r="F31" s="31">
        <f>E31*D10</f>
        <v>0</v>
      </c>
      <c r="G31" s="4"/>
      <c r="H31" s="4"/>
      <c r="I31" s="4"/>
      <c r="J31" s="9"/>
      <c r="L31" s="57"/>
      <c r="M31" s="57"/>
      <c r="N31" s="72"/>
      <c r="O31" s="73"/>
      <c r="P31" s="73"/>
      <c r="Q31" s="57"/>
      <c r="R31" s="57"/>
      <c r="S31" s="57"/>
    </row>
    <row r="32" spans="1:19" ht="13.8" x14ac:dyDescent="0.25">
      <c r="A32" s="49" t="s">
        <v>62</v>
      </c>
      <c r="B32" s="49" t="s">
        <v>59</v>
      </c>
      <c r="C32" s="47" t="s">
        <v>20</v>
      </c>
      <c r="D32" s="11" t="s">
        <v>2</v>
      </c>
      <c r="E32" s="12">
        <v>0</v>
      </c>
      <c r="F32" s="31">
        <f>E32*D11</f>
        <v>0</v>
      </c>
      <c r="G32" s="4"/>
      <c r="H32" s="4"/>
      <c r="I32" s="4"/>
      <c r="J32" s="9"/>
      <c r="L32" s="57"/>
      <c r="M32" s="57"/>
      <c r="N32" s="72"/>
      <c r="O32" s="73"/>
      <c r="P32" s="73"/>
      <c r="Q32" s="57"/>
      <c r="R32" s="57"/>
      <c r="S32" s="57"/>
    </row>
    <row r="33" spans="1:19" ht="13.8" x14ac:dyDescent="0.25">
      <c r="A33" s="49" t="s">
        <v>62</v>
      </c>
      <c r="B33" s="49" t="s">
        <v>58</v>
      </c>
      <c r="C33" s="47"/>
      <c r="D33" s="11" t="s">
        <v>0</v>
      </c>
      <c r="E33" s="12">
        <v>0</v>
      </c>
      <c r="F33" s="31">
        <f>E33*D9</f>
        <v>0</v>
      </c>
      <c r="G33" s="4"/>
      <c r="H33" s="4"/>
      <c r="I33" s="4"/>
      <c r="J33" s="9"/>
      <c r="L33" s="57"/>
      <c r="M33" s="57"/>
      <c r="N33" s="72"/>
      <c r="O33" s="73"/>
      <c r="P33" s="73"/>
      <c r="Q33" s="57"/>
      <c r="R33" s="57"/>
      <c r="S33" s="57"/>
    </row>
    <row r="34" spans="1:19" ht="13.8" x14ac:dyDescent="0.25">
      <c r="A34" s="49" t="s">
        <v>62</v>
      </c>
      <c r="B34" s="49" t="s">
        <v>65</v>
      </c>
      <c r="C34" s="47"/>
      <c r="D34" s="11" t="s">
        <v>17</v>
      </c>
      <c r="E34" s="12">
        <v>0</v>
      </c>
      <c r="F34" s="31">
        <f>E34*D12</f>
        <v>0</v>
      </c>
      <c r="G34" s="4"/>
      <c r="H34" s="4"/>
      <c r="I34" s="4"/>
      <c r="J34" s="9"/>
      <c r="L34" s="57"/>
      <c r="M34" s="57"/>
      <c r="N34" s="72"/>
      <c r="O34" s="73"/>
      <c r="P34" s="73"/>
      <c r="Q34" s="57"/>
      <c r="R34" s="57"/>
      <c r="S34" s="57"/>
    </row>
    <row r="35" spans="1:19" ht="13.8" x14ac:dyDescent="0.25">
      <c r="A35" s="49" t="s">
        <v>63</v>
      </c>
      <c r="B35" s="49" t="s">
        <v>58</v>
      </c>
      <c r="C35" s="47" t="s">
        <v>81</v>
      </c>
      <c r="D35" s="11" t="s">
        <v>0</v>
      </c>
      <c r="E35" s="12">
        <v>0</v>
      </c>
      <c r="F35" s="31">
        <f>E35*D9</f>
        <v>0</v>
      </c>
      <c r="G35" s="9"/>
      <c r="H35" s="9"/>
      <c r="I35" s="9"/>
      <c r="J35" s="9"/>
      <c r="L35" s="57"/>
      <c r="M35" s="57"/>
      <c r="N35" s="72"/>
      <c r="O35" s="73"/>
      <c r="P35" s="73"/>
      <c r="Q35" s="57"/>
      <c r="R35" s="57"/>
      <c r="S35" s="57"/>
    </row>
    <row r="36" spans="1:19" ht="13.8" x14ac:dyDescent="0.25">
      <c r="A36" s="49" t="s">
        <v>60</v>
      </c>
      <c r="B36" s="49" t="s">
        <v>59</v>
      </c>
      <c r="C36" s="47" t="s">
        <v>41</v>
      </c>
      <c r="D36" s="35" t="s">
        <v>2</v>
      </c>
      <c r="E36" s="12">
        <v>0</v>
      </c>
      <c r="F36" s="31">
        <f>E36*D9</f>
        <v>0</v>
      </c>
      <c r="G36" s="9"/>
      <c r="H36" s="9"/>
      <c r="I36" s="9"/>
      <c r="J36" s="9"/>
      <c r="L36" s="57"/>
      <c r="M36" s="57"/>
      <c r="N36" s="72"/>
      <c r="O36" s="73"/>
      <c r="P36" s="73"/>
      <c r="Q36" s="57"/>
      <c r="R36" s="57"/>
      <c r="S36" s="57"/>
    </row>
    <row r="37" spans="1:19" ht="13.8" x14ac:dyDescent="0.25">
      <c r="A37" s="49" t="s">
        <v>64</v>
      </c>
      <c r="B37" s="49" t="s">
        <v>66</v>
      </c>
      <c r="C37" s="47" t="s">
        <v>21</v>
      </c>
      <c r="D37" s="11" t="s">
        <v>7</v>
      </c>
      <c r="E37" s="12">
        <v>0</v>
      </c>
      <c r="F37" s="31">
        <f>E37*D16</f>
        <v>0</v>
      </c>
      <c r="G37" s="4"/>
      <c r="H37" s="4"/>
      <c r="I37" s="4"/>
      <c r="J37" s="9"/>
      <c r="L37" s="57"/>
      <c r="M37" s="57"/>
      <c r="N37" s="72"/>
      <c r="O37" s="73"/>
      <c r="P37" s="73"/>
      <c r="Q37" s="57"/>
      <c r="R37" s="57"/>
      <c r="S37" s="57"/>
    </row>
    <row r="38" spans="1:19" ht="13.8" x14ac:dyDescent="0.25">
      <c r="A38" s="49" t="s">
        <v>64</v>
      </c>
      <c r="B38" s="49" t="s">
        <v>58</v>
      </c>
      <c r="C38" s="47"/>
      <c r="D38" s="11" t="s">
        <v>0</v>
      </c>
      <c r="E38" s="12">
        <v>0</v>
      </c>
      <c r="F38" s="31">
        <f>E38*D9</f>
        <v>0</v>
      </c>
      <c r="G38" s="4"/>
      <c r="H38" s="4"/>
      <c r="I38" s="4"/>
      <c r="L38" s="57"/>
      <c r="M38" s="57"/>
      <c r="N38" s="72"/>
      <c r="O38" s="73"/>
      <c r="P38" s="73"/>
      <c r="Q38" s="57"/>
      <c r="R38" s="57"/>
      <c r="S38" s="57"/>
    </row>
    <row r="39" spans="1:19" s="3" customFormat="1" ht="14.4" thickBot="1" x14ac:dyDescent="0.3">
      <c r="A39" s="50"/>
      <c r="B39" s="49"/>
      <c r="C39" s="48" t="s">
        <v>13</v>
      </c>
      <c r="D39" s="14"/>
      <c r="E39" s="15">
        <f>SUM(E20:E38)</f>
        <v>0</v>
      </c>
      <c r="F39" s="32">
        <f>SUM(F20:F38)</f>
        <v>0</v>
      </c>
      <c r="G39" s="40"/>
      <c r="H39" s="40"/>
      <c r="I39" s="40"/>
      <c r="J39" s="40"/>
      <c r="L39" s="71"/>
      <c r="M39" s="71"/>
      <c r="N39" s="72"/>
      <c r="O39" s="73"/>
      <c r="P39" s="73"/>
      <c r="Q39" s="57"/>
      <c r="R39" s="57"/>
      <c r="S39" s="71"/>
    </row>
    <row r="40" spans="1:19" ht="14.4" thickBot="1" x14ac:dyDescent="0.3">
      <c r="A40" s="17"/>
      <c r="B40" s="49"/>
      <c r="C40" s="6" t="s">
        <v>84</v>
      </c>
      <c r="D40" s="7"/>
      <c r="E40" s="8"/>
      <c r="F40" s="33"/>
      <c r="G40" s="40"/>
      <c r="H40" s="40"/>
      <c r="I40" s="40"/>
      <c r="J40" s="10"/>
      <c r="L40" s="57"/>
      <c r="M40" s="57"/>
      <c r="N40" s="72"/>
      <c r="O40" s="73"/>
      <c r="P40" s="73"/>
      <c r="Q40" s="57"/>
      <c r="R40" s="57"/>
      <c r="S40" s="57"/>
    </row>
    <row r="41" spans="1:19" ht="13.8" x14ac:dyDescent="0.25">
      <c r="A41" s="49" t="s">
        <v>67</v>
      </c>
      <c r="B41" s="49" t="s">
        <v>58</v>
      </c>
      <c r="C41" s="46" t="s">
        <v>23</v>
      </c>
      <c r="D41" s="27" t="s">
        <v>0</v>
      </c>
      <c r="E41" s="28">
        <v>0</v>
      </c>
      <c r="F41" s="34">
        <f>E41*D9</f>
        <v>0</v>
      </c>
      <c r="G41" s="4"/>
      <c r="H41" s="4"/>
      <c r="I41" s="4"/>
      <c r="J41" s="9"/>
      <c r="L41" s="57"/>
      <c r="M41" s="57"/>
      <c r="N41" s="72"/>
      <c r="O41" s="73"/>
      <c r="P41" s="73"/>
      <c r="Q41" s="57"/>
      <c r="R41" s="57"/>
      <c r="S41" s="57"/>
    </row>
    <row r="42" spans="1:19" ht="13.8" x14ac:dyDescent="0.25">
      <c r="A42" s="49" t="s">
        <v>68</v>
      </c>
      <c r="B42" s="49" t="s">
        <v>65</v>
      </c>
      <c r="C42" s="47" t="s">
        <v>24</v>
      </c>
      <c r="D42" s="11" t="s">
        <v>17</v>
      </c>
      <c r="E42" s="12">
        <v>0</v>
      </c>
      <c r="F42" s="31">
        <f>E42*D12</f>
        <v>0</v>
      </c>
      <c r="G42" s="4"/>
      <c r="H42" s="4"/>
      <c r="I42" s="4"/>
      <c r="J42" s="9"/>
      <c r="L42" s="57"/>
      <c r="M42" s="57"/>
      <c r="N42" s="72"/>
      <c r="O42" s="73"/>
      <c r="P42" s="73"/>
      <c r="Q42" s="57"/>
      <c r="R42" s="57"/>
      <c r="S42" s="57"/>
    </row>
    <row r="43" spans="1:19" ht="13.8" x14ac:dyDescent="0.25">
      <c r="A43" s="49" t="s">
        <v>68</v>
      </c>
      <c r="B43" s="49" t="s">
        <v>58</v>
      </c>
      <c r="C43" s="47"/>
      <c r="D43" s="11" t="s">
        <v>0</v>
      </c>
      <c r="E43" s="12">
        <v>0</v>
      </c>
      <c r="F43" s="31">
        <f>E43*D9</f>
        <v>0</v>
      </c>
      <c r="G43" s="4"/>
      <c r="H43" s="4"/>
      <c r="I43" s="4"/>
      <c r="J43" s="9"/>
      <c r="L43" s="57"/>
      <c r="M43" s="57"/>
      <c r="N43" s="72"/>
      <c r="O43" s="73"/>
      <c r="P43" s="73"/>
      <c r="Q43" s="57"/>
      <c r="R43" s="57"/>
      <c r="S43" s="57"/>
    </row>
    <row r="44" spans="1:19" ht="13.8" x14ac:dyDescent="0.25">
      <c r="A44" s="49" t="s">
        <v>69</v>
      </c>
      <c r="B44" s="49" t="s">
        <v>77</v>
      </c>
      <c r="C44" s="47" t="s">
        <v>25</v>
      </c>
      <c r="D44" s="11" t="s">
        <v>1</v>
      </c>
      <c r="E44" s="12">
        <v>0</v>
      </c>
      <c r="F44" s="31">
        <f>E44*D10</f>
        <v>0</v>
      </c>
      <c r="G44" s="4"/>
      <c r="H44" s="4"/>
      <c r="I44" s="4"/>
      <c r="J44" s="9"/>
      <c r="L44" s="57"/>
      <c r="M44" s="57"/>
      <c r="N44" s="74"/>
      <c r="O44" s="74"/>
      <c r="P44" s="74"/>
      <c r="Q44" s="71"/>
      <c r="R44" s="71"/>
      <c r="S44" s="57"/>
    </row>
    <row r="45" spans="1:19" ht="13.8" x14ac:dyDescent="0.25">
      <c r="A45" s="49" t="s">
        <v>69</v>
      </c>
      <c r="B45" s="49" t="s">
        <v>77</v>
      </c>
      <c r="C45" s="47" t="s">
        <v>26</v>
      </c>
      <c r="D45" s="11" t="s">
        <v>1</v>
      </c>
      <c r="E45" s="12">
        <v>0</v>
      </c>
      <c r="F45" s="31">
        <f>E45*D10</f>
        <v>0</v>
      </c>
      <c r="G45" s="4"/>
      <c r="H45" s="4"/>
      <c r="I45" s="4"/>
      <c r="J45" s="9"/>
      <c r="L45" s="57"/>
      <c r="M45" s="57"/>
      <c r="N45" s="57"/>
      <c r="O45" s="57"/>
      <c r="P45" s="57"/>
      <c r="Q45" s="57"/>
      <c r="R45" s="57"/>
      <c r="S45" s="57"/>
    </row>
    <row r="46" spans="1:19" ht="13.8" x14ac:dyDescent="0.25">
      <c r="A46" s="49" t="s">
        <v>70</v>
      </c>
      <c r="B46" s="49" t="s">
        <v>78</v>
      </c>
      <c r="C46" s="47" t="s">
        <v>27</v>
      </c>
      <c r="D46" s="11" t="s">
        <v>28</v>
      </c>
      <c r="E46" s="12">
        <v>0</v>
      </c>
      <c r="F46" s="31">
        <f>E46*D13</f>
        <v>0</v>
      </c>
      <c r="G46" s="4"/>
      <c r="H46" s="4"/>
      <c r="I46" s="4"/>
      <c r="J46" s="9"/>
      <c r="L46" s="57"/>
      <c r="M46" s="57"/>
      <c r="N46" s="57"/>
      <c r="O46" s="57"/>
      <c r="P46" s="57"/>
      <c r="Q46" s="57"/>
      <c r="R46" s="57"/>
      <c r="S46" s="57"/>
    </row>
    <row r="47" spans="1:19" ht="13.8" x14ac:dyDescent="0.25">
      <c r="A47" s="49" t="s">
        <v>71</v>
      </c>
      <c r="B47" s="49" t="s">
        <v>79</v>
      </c>
      <c r="C47" s="47" t="s">
        <v>29</v>
      </c>
      <c r="D47" s="11" t="s">
        <v>30</v>
      </c>
      <c r="E47" s="12">
        <v>0</v>
      </c>
      <c r="F47" s="31">
        <f>E47*D14</f>
        <v>0</v>
      </c>
      <c r="G47" s="4"/>
      <c r="H47" s="4"/>
      <c r="I47" s="4"/>
      <c r="J47" s="9"/>
      <c r="L47" s="57"/>
      <c r="M47" s="57"/>
      <c r="N47" s="75"/>
      <c r="O47" s="75"/>
      <c r="P47" s="75"/>
      <c r="Q47" s="75"/>
      <c r="R47" s="57"/>
      <c r="S47" s="57"/>
    </row>
    <row r="48" spans="1:19" ht="13.8" x14ac:dyDescent="0.25">
      <c r="A48" s="49" t="s">
        <v>71</v>
      </c>
      <c r="B48" s="49" t="s">
        <v>58</v>
      </c>
      <c r="C48" s="47"/>
      <c r="D48" s="11" t="s">
        <v>0</v>
      </c>
      <c r="E48" s="12">
        <v>0</v>
      </c>
      <c r="F48" s="31">
        <f>E48*D9</f>
        <v>0</v>
      </c>
      <c r="G48" s="4"/>
      <c r="H48" s="4"/>
      <c r="I48" s="4"/>
      <c r="J48" s="9"/>
      <c r="L48" s="57"/>
      <c r="M48" s="57"/>
      <c r="N48" s="76"/>
      <c r="O48" s="76"/>
      <c r="P48" s="57"/>
      <c r="Q48" s="57"/>
      <c r="R48" s="57"/>
      <c r="S48" s="57"/>
    </row>
    <row r="49" spans="1:19" ht="13.8" x14ac:dyDescent="0.25">
      <c r="A49" s="49" t="s">
        <v>72</v>
      </c>
      <c r="B49" s="49" t="s">
        <v>79</v>
      </c>
      <c r="C49" s="47" t="s">
        <v>31</v>
      </c>
      <c r="D49" s="11" t="s">
        <v>6</v>
      </c>
      <c r="E49" s="12">
        <v>0</v>
      </c>
      <c r="F49" s="31">
        <f>E49*D15</f>
        <v>0</v>
      </c>
      <c r="G49" s="4"/>
      <c r="H49" s="4"/>
      <c r="I49" s="4"/>
      <c r="J49" s="9"/>
      <c r="L49" s="57"/>
      <c r="M49" s="57"/>
      <c r="N49" s="76"/>
      <c r="O49" s="76"/>
      <c r="P49" s="57"/>
      <c r="Q49" s="57"/>
      <c r="R49" s="57"/>
      <c r="S49" s="57"/>
    </row>
    <row r="50" spans="1:19" ht="13.8" x14ac:dyDescent="0.25">
      <c r="A50" s="49" t="s">
        <v>73</v>
      </c>
      <c r="B50" s="49" t="s">
        <v>78</v>
      </c>
      <c r="C50" s="47" t="s">
        <v>52</v>
      </c>
      <c r="D50" s="11" t="s">
        <v>4</v>
      </c>
      <c r="E50" s="12">
        <v>0</v>
      </c>
      <c r="F50" s="31">
        <f>E50*D13</f>
        <v>0</v>
      </c>
      <c r="G50" s="4"/>
      <c r="H50" s="4"/>
      <c r="I50" s="4"/>
      <c r="J50" s="9"/>
      <c r="L50" s="57"/>
      <c r="M50" s="57"/>
      <c r="N50" s="76"/>
      <c r="O50" s="76"/>
      <c r="P50" s="57"/>
      <c r="Q50" s="57"/>
      <c r="R50" s="57"/>
      <c r="S50" s="57"/>
    </row>
    <row r="51" spans="1:19" ht="13.8" x14ac:dyDescent="0.25">
      <c r="A51" s="49" t="s">
        <v>73</v>
      </c>
      <c r="B51" s="49" t="s">
        <v>78</v>
      </c>
      <c r="C51" s="47" t="s">
        <v>53</v>
      </c>
      <c r="D51" s="11" t="s">
        <v>4</v>
      </c>
      <c r="E51" s="12">
        <v>0</v>
      </c>
      <c r="F51" s="31">
        <f>E51*D13</f>
        <v>0</v>
      </c>
      <c r="G51" s="4"/>
      <c r="H51" s="4"/>
      <c r="I51" s="4"/>
      <c r="J51" s="9"/>
      <c r="L51" s="57"/>
      <c r="M51" s="57"/>
      <c r="N51" s="76"/>
      <c r="O51" s="76"/>
      <c r="P51" s="57"/>
      <c r="Q51" s="57"/>
      <c r="R51" s="57"/>
      <c r="S51" s="57"/>
    </row>
    <row r="52" spans="1:19" ht="13.8" x14ac:dyDescent="0.25">
      <c r="A52" s="49" t="s">
        <v>73</v>
      </c>
      <c r="B52" s="49" t="s">
        <v>78</v>
      </c>
      <c r="C52" s="47" t="s">
        <v>32</v>
      </c>
      <c r="D52" s="11" t="s">
        <v>4</v>
      </c>
      <c r="E52" s="12">
        <v>0</v>
      </c>
      <c r="F52" s="31">
        <f>E52*D14</f>
        <v>0</v>
      </c>
      <c r="G52" s="4"/>
      <c r="H52" s="4"/>
      <c r="I52" s="4"/>
      <c r="J52" s="9"/>
      <c r="L52" s="57"/>
      <c r="M52" s="57"/>
      <c r="N52" s="76"/>
      <c r="O52" s="76"/>
      <c r="P52" s="57"/>
      <c r="Q52" s="57"/>
      <c r="R52" s="57"/>
      <c r="S52" s="57"/>
    </row>
    <row r="53" spans="1:19" ht="13.8" x14ac:dyDescent="0.25">
      <c r="A53" s="49" t="s">
        <v>72</v>
      </c>
      <c r="B53" s="49" t="s">
        <v>79</v>
      </c>
      <c r="C53" s="47" t="s">
        <v>54</v>
      </c>
      <c r="D53" s="11" t="s">
        <v>6</v>
      </c>
      <c r="E53" s="12">
        <v>0</v>
      </c>
      <c r="F53" s="31">
        <f>E53*D15</f>
        <v>0</v>
      </c>
      <c r="G53" s="4"/>
      <c r="H53" s="4"/>
      <c r="I53" s="4"/>
      <c r="J53" s="9"/>
      <c r="L53" s="57"/>
      <c r="M53" s="57"/>
      <c r="N53" s="76"/>
      <c r="O53" s="76"/>
      <c r="P53" s="57"/>
      <c r="Q53" s="57"/>
      <c r="R53" s="57"/>
      <c r="S53" s="57"/>
    </row>
    <row r="54" spans="1:19" ht="13.8" x14ac:dyDescent="0.25">
      <c r="A54" s="49" t="s">
        <v>72</v>
      </c>
      <c r="B54" s="49" t="s">
        <v>77</v>
      </c>
      <c r="C54" s="47"/>
      <c r="D54" s="11" t="s">
        <v>1</v>
      </c>
      <c r="E54" s="12">
        <v>0</v>
      </c>
      <c r="F54" s="31">
        <f>E54*D10</f>
        <v>0</v>
      </c>
      <c r="G54" s="4"/>
      <c r="H54" s="4"/>
      <c r="I54" s="4"/>
      <c r="J54" s="9"/>
      <c r="L54" s="57"/>
      <c r="M54" s="57"/>
      <c r="N54" s="76"/>
      <c r="O54" s="76"/>
      <c r="P54" s="57"/>
      <c r="Q54" s="57"/>
      <c r="R54" s="57"/>
      <c r="S54" s="57"/>
    </row>
    <row r="55" spans="1:19" ht="13.8" x14ac:dyDescent="0.25">
      <c r="A55" s="49" t="s">
        <v>72</v>
      </c>
      <c r="B55" s="49" t="s">
        <v>58</v>
      </c>
      <c r="C55" s="47"/>
      <c r="D55" s="11" t="s">
        <v>0</v>
      </c>
      <c r="E55" s="12">
        <v>0</v>
      </c>
      <c r="F55" s="31">
        <f>E55*D9</f>
        <v>0</v>
      </c>
      <c r="G55" s="4"/>
      <c r="H55" s="4"/>
      <c r="I55" s="4"/>
      <c r="J55" s="9"/>
      <c r="L55" s="57"/>
      <c r="M55" s="57"/>
      <c r="N55" s="76"/>
      <c r="O55" s="76"/>
      <c r="P55" s="57"/>
      <c r="Q55" s="57"/>
      <c r="R55" s="57"/>
      <c r="S55" s="57"/>
    </row>
    <row r="56" spans="1:19" ht="13.8" x14ac:dyDescent="0.25">
      <c r="A56" s="49" t="s">
        <v>74</v>
      </c>
      <c r="B56" s="49" t="s">
        <v>80</v>
      </c>
      <c r="C56" s="47" t="s">
        <v>43</v>
      </c>
      <c r="D56" s="35" t="s">
        <v>44</v>
      </c>
      <c r="E56" s="12">
        <v>0</v>
      </c>
      <c r="F56" s="31">
        <f>E56*D10</f>
        <v>0</v>
      </c>
      <c r="G56" s="4"/>
      <c r="H56" s="4"/>
      <c r="I56" s="4"/>
      <c r="J56" s="9"/>
      <c r="L56" s="57"/>
      <c r="M56" s="57"/>
      <c r="N56" s="76"/>
      <c r="O56" s="76"/>
      <c r="P56" s="57"/>
      <c r="Q56" s="57"/>
      <c r="R56" s="57"/>
      <c r="S56" s="57"/>
    </row>
    <row r="57" spans="1:19" ht="13.8" x14ac:dyDescent="0.25">
      <c r="A57" s="49" t="s">
        <v>74</v>
      </c>
      <c r="B57" s="49" t="s">
        <v>58</v>
      </c>
      <c r="C57" s="47"/>
      <c r="D57" s="35" t="s">
        <v>0</v>
      </c>
      <c r="E57" s="12">
        <v>0</v>
      </c>
      <c r="F57" s="31">
        <f>E57*D11</f>
        <v>0</v>
      </c>
      <c r="G57" s="4"/>
      <c r="H57" s="4"/>
      <c r="I57" s="4"/>
      <c r="J57" s="9"/>
      <c r="L57" s="57"/>
      <c r="M57" s="57"/>
      <c r="N57" s="76"/>
      <c r="O57" s="76"/>
      <c r="P57" s="57"/>
      <c r="Q57" s="57"/>
      <c r="R57" s="57"/>
      <c r="S57" s="57"/>
    </row>
    <row r="58" spans="1:19" ht="13.8" x14ac:dyDescent="0.25">
      <c r="A58" s="49" t="s">
        <v>64</v>
      </c>
      <c r="B58" s="49" t="s">
        <v>66</v>
      </c>
      <c r="C58" s="47" t="s">
        <v>33</v>
      </c>
      <c r="D58" s="11" t="s">
        <v>7</v>
      </c>
      <c r="E58" s="201">
        <v>4</v>
      </c>
      <c r="F58" s="200">
        <f>E58*D16</f>
        <v>83200</v>
      </c>
      <c r="G58" s="4"/>
      <c r="H58" s="4"/>
      <c r="I58" s="4"/>
      <c r="J58" s="9"/>
      <c r="L58" s="57"/>
      <c r="M58" s="57"/>
      <c r="N58" s="76"/>
      <c r="O58" s="76"/>
      <c r="P58" s="57"/>
      <c r="Q58" s="57"/>
      <c r="R58" s="57"/>
      <c r="S58" s="57"/>
    </row>
    <row r="59" spans="1:19" ht="13.8" x14ac:dyDescent="0.25">
      <c r="A59" s="49" t="s">
        <v>75</v>
      </c>
      <c r="B59" s="49" t="s">
        <v>77</v>
      </c>
      <c r="C59" s="47" t="s">
        <v>34</v>
      </c>
      <c r="D59" s="11" t="s">
        <v>1</v>
      </c>
      <c r="E59" s="201">
        <v>6</v>
      </c>
      <c r="F59" s="200">
        <f>E59*D10</f>
        <v>124800</v>
      </c>
      <c r="G59" s="4"/>
      <c r="H59" s="4"/>
      <c r="I59" s="4"/>
      <c r="J59" s="9"/>
      <c r="L59" s="57"/>
      <c r="M59" s="57"/>
      <c r="N59" s="76"/>
      <c r="O59" s="76"/>
      <c r="P59" s="57"/>
      <c r="Q59" s="57"/>
      <c r="R59" s="57"/>
      <c r="S59" s="57"/>
    </row>
    <row r="60" spans="1:19" ht="13.8" x14ac:dyDescent="0.25">
      <c r="A60" s="49" t="s">
        <v>75</v>
      </c>
      <c r="B60" s="49" t="s">
        <v>58</v>
      </c>
      <c r="C60" s="47"/>
      <c r="D60" s="11" t="s">
        <v>0</v>
      </c>
      <c r="E60" s="16">
        <v>0</v>
      </c>
      <c r="F60" s="62">
        <f>E60*D9</f>
        <v>0</v>
      </c>
      <c r="G60" s="4"/>
      <c r="H60" s="4"/>
      <c r="I60" s="4"/>
      <c r="L60" s="57"/>
      <c r="M60" s="57"/>
      <c r="N60" s="76"/>
      <c r="O60" s="76"/>
      <c r="P60" s="57"/>
      <c r="Q60" s="57"/>
      <c r="R60" s="57"/>
      <c r="S60" s="57"/>
    </row>
    <row r="61" spans="1:19" ht="13.8" x14ac:dyDescent="0.25">
      <c r="A61" s="49" t="s">
        <v>75</v>
      </c>
      <c r="B61" s="49" t="s">
        <v>58</v>
      </c>
      <c r="C61" s="47" t="s">
        <v>35</v>
      </c>
      <c r="D61" s="11" t="s">
        <v>0</v>
      </c>
      <c r="E61" s="16">
        <v>0</v>
      </c>
      <c r="F61" s="62">
        <f>E61*D9</f>
        <v>0</v>
      </c>
      <c r="G61" s="60"/>
      <c r="H61" s="60"/>
      <c r="I61" s="60"/>
      <c r="J61" s="57"/>
      <c r="L61" s="57"/>
      <c r="M61" s="57"/>
      <c r="N61" s="76"/>
      <c r="O61" s="76"/>
      <c r="P61" s="57"/>
      <c r="Q61" s="57"/>
      <c r="R61" s="57"/>
      <c r="S61" s="57"/>
    </row>
    <row r="62" spans="1:19" ht="13.8" x14ac:dyDescent="0.25">
      <c r="A62" s="49" t="s">
        <v>75</v>
      </c>
      <c r="B62" s="49" t="s">
        <v>77</v>
      </c>
      <c r="C62" s="47"/>
      <c r="D62" s="11" t="s">
        <v>1</v>
      </c>
      <c r="E62" s="16">
        <v>0</v>
      </c>
      <c r="F62" s="62">
        <f>E62*D10</f>
        <v>0</v>
      </c>
      <c r="G62" s="42"/>
      <c r="H62" s="42"/>
      <c r="I62" s="42"/>
      <c r="J62" s="43"/>
      <c r="L62" s="57"/>
      <c r="M62" s="57"/>
      <c r="N62" s="76"/>
      <c r="O62" s="76"/>
      <c r="P62" s="57"/>
      <c r="Q62" s="57"/>
      <c r="R62" s="57"/>
      <c r="S62" s="57"/>
    </row>
    <row r="63" spans="1:19" ht="13.8" x14ac:dyDescent="0.25">
      <c r="A63" s="49" t="s">
        <v>76</v>
      </c>
      <c r="B63" s="49" t="s">
        <v>58</v>
      </c>
      <c r="C63" s="47" t="s">
        <v>42</v>
      </c>
      <c r="D63" s="11" t="s">
        <v>0</v>
      </c>
      <c r="E63" s="16">
        <v>0</v>
      </c>
      <c r="F63" s="62">
        <f>E63*D9</f>
        <v>0</v>
      </c>
      <c r="G63" s="60"/>
      <c r="H63" s="60"/>
      <c r="I63" s="60"/>
      <c r="J63" s="61"/>
      <c r="L63" s="57"/>
      <c r="M63" s="57"/>
      <c r="N63" s="76"/>
      <c r="O63" s="76"/>
      <c r="P63" s="57"/>
      <c r="Q63" s="57"/>
      <c r="R63" s="57"/>
      <c r="S63" s="57"/>
    </row>
    <row r="64" spans="1:19" ht="13.8" x14ac:dyDescent="0.25">
      <c r="A64" s="49" t="s">
        <v>76</v>
      </c>
      <c r="B64" s="49" t="s">
        <v>77</v>
      </c>
      <c r="C64" s="47"/>
      <c r="D64" s="11" t="s">
        <v>1</v>
      </c>
      <c r="E64" s="16">
        <v>0</v>
      </c>
      <c r="F64" s="62">
        <f>E64*D10</f>
        <v>0</v>
      </c>
      <c r="G64" s="60"/>
      <c r="H64" s="60"/>
      <c r="I64" s="60"/>
      <c r="J64" s="61"/>
      <c r="L64" s="57"/>
      <c r="M64" s="57"/>
      <c r="N64" s="76"/>
      <c r="O64" s="76"/>
      <c r="P64" s="57"/>
      <c r="Q64" s="57"/>
      <c r="R64" s="57"/>
      <c r="S64" s="57"/>
    </row>
    <row r="65" spans="1:19" s="3" customFormat="1" ht="14.4" thickBot="1" x14ac:dyDescent="0.3">
      <c r="B65" s="49"/>
      <c r="C65" s="13" t="s">
        <v>22</v>
      </c>
      <c r="D65" s="14"/>
      <c r="E65" s="15">
        <f>SUM(E41:E64)</f>
        <v>10</v>
      </c>
      <c r="F65" s="63">
        <f>SUM(F41:F64)</f>
        <v>208000</v>
      </c>
      <c r="G65" s="42"/>
      <c r="H65" s="42"/>
      <c r="I65" s="42"/>
      <c r="J65" s="42"/>
      <c r="L65" s="71"/>
      <c r="M65" s="71"/>
      <c r="N65" s="76"/>
      <c r="O65" s="76"/>
      <c r="P65" s="57"/>
      <c r="Q65" s="57"/>
      <c r="R65" s="71"/>
      <c r="S65" s="71"/>
    </row>
    <row r="66" spans="1:19" ht="14.4" thickBot="1" x14ac:dyDescent="0.3">
      <c r="B66" s="78"/>
      <c r="C66" s="6" t="s">
        <v>85</v>
      </c>
      <c r="D66" s="7"/>
      <c r="E66" s="199" t="s">
        <v>86</v>
      </c>
      <c r="F66" s="199" t="s">
        <v>87</v>
      </c>
      <c r="G66" s="198" t="s">
        <v>10</v>
      </c>
      <c r="H66" s="42"/>
      <c r="I66" s="42"/>
      <c r="J66" s="43"/>
      <c r="L66" s="57"/>
      <c r="M66" s="57"/>
      <c r="N66" s="76"/>
      <c r="O66" s="76"/>
      <c r="P66" s="57"/>
      <c r="Q66" s="57"/>
      <c r="R66" s="57"/>
      <c r="S66" s="57"/>
    </row>
    <row r="67" spans="1:19" ht="12.75" x14ac:dyDescent="0.2">
      <c r="A67" s="77"/>
      <c r="B67" s="79"/>
      <c r="C67" s="79" t="str">
        <f>Внедрение!A133</f>
        <v>Организация подготовки объекта к внедрению</v>
      </c>
      <c r="D67" s="79" t="str">
        <f>Внедрение!B133</f>
        <v>Рук Проекта</v>
      </c>
      <c r="E67" s="28">
        <f>Внедрение!C133</f>
        <v>8</v>
      </c>
      <c r="F67" s="65" t="str">
        <f>Внедрение!D133</f>
        <v>10 -- 19</v>
      </c>
      <c r="G67" s="79">
        <f>Внедрение!E133</f>
        <v>1</v>
      </c>
      <c r="H67" s="80">
        <f>Внедрение!F133</f>
        <v>20800</v>
      </c>
    </row>
    <row r="68" spans="1:19" ht="12.75" x14ac:dyDescent="0.2">
      <c r="A68" s="18"/>
      <c r="B68" s="17"/>
      <c r="C68" s="17">
        <f>Внедрение!A134</f>
        <v>0</v>
      </c>
      <c r="D68" s="17" t="str">
        <f>Внедрение!B134</f>
        <v>Инженер по внедрению</v>
      </c>
      <c r="E68" s="12">
        <f>Внедрение!C134</f>
        <v>8</v>
      </c>
      <c r="F68" s="38" t="str">
        <f>Внедрение!D134</f>
        <v>10 --19</v>
      </c>
      <c r="G68" s="17">
        <f>Внедрение!E134</f>
        <v>1</v>
      </c>
      <c r="H68" s="81">
        <f>Внедрение!F134</f>
        <v>20800</v>
      </c>
    </row>
    <row r="69" spans="1:19" ht="12.75" x14ac:dyDescent="0.2">
      <c r="A69" s="18"/>
      <c r="B69" s="17"/>
      <c r="C69" s="17" t="str">
        <f>Внедрение!A135</f>
        <v>Обучение: Менеджеры - Теория</v>
      </c>
      <c r="D69" s="17" t="str">
        <f>Внедрение!B135</f>
        <v>Рук Проекта</v>
      </c>
      <c r="E69" s="12">
        <f>Внедрение!C135</f>
        <v>8</v>
      </c>
      <c r="F69" s="38" t="str">
        <f>Внедрение!D135</f>
        <v>10 -- 19</v>
      </c>
      <c r="G69" s="17">
        <f>Внедрение!E135</f>
        <v>0</v>
      </c>
      <c r="H69" s="81">
        <f>Внедрение!F135</f>
        <v>0</v>
      </c>
    </row>
    <row r="70" spans="1:19" ht="12.75" x14ac:dyDescent="0.2">
      <c r="A70" s="18"/>
      <c r="B70" s="17"/>
      <c r="C70" s="17" t="str">
        <f>Внедрение!A136</f>
        <v>Обучение: Менеджеры + Операторы - Практика</v>
      </c>
      <c r="D70" s="17" t="str">
        <f>Внедрение!B136</f>
        <v>Инженер по внедрению</v>
      </c>
      <c r="E70" s="12">
        <f>Внедрение!C136</f>
        <v>8</v>
      </c>
      <c r="F70" s="38" t="str">
        <f>Внедрение!D136</f>
        <v>10 --19</v>
      </c>
      <c r="G70" s="202">
        <v>8</v>
      </c>
      <c r="H70" s="203">
        <f>Внедрение!F136</f>
        <v>249600</v>
      </c>
    </row>
    <row r="71" spans="1:19" ht="12.75" x14ac:dyDescent="0.2">
      <c r="A71" s="18"/>
      <c r="B71" s="17"/>
      <c r="C71" s="17" t="str">
        <f>Внедрение!A137</f>
        <v>Перевод склада под управление СУ</v>
      </c>
      <c r="D71" s="17" t="str">
        <f>Внедрение!B137</f>
        <v>Рук Проекта</v>
      </c>
      <c r="E71" s="12">
        <f>Внедрение!C137</f>
        <v>12</v>
      </c>
      <c r="F71" s="38" t="str">
        <f>Внедрение!D137</f>
        <v>08 -- 20</v>
      </c>
      <c r="G71" s="17">
        <f>Внедрение!E137</f>
        <v>1</v>
      </c>
      <c r="H71" s="81">
        <f>Внедрение!F137</f>
        <v>33800</v>
      </c>
    </row>
    <row r="72" spans="1:19" ht="12.75" x14ac:dyDescent="0.2">
      <c r="A72" s="18"/>
      <c r="B72" s="17"/>
      <c r="C72" s="17">
        <f>Внедрение!A138</f>
        <v>0</v>
      </c>
      <c r="D72" s="17" t="str">
        <f>Внедрение!B138</f>
        <v>Инженер по внедрению</v>
      </c>
      <c r="E72" s="12">
        <f>Внедрение!C138</f>
        <v>12</v>
      </c>
      <c r="F72" s="38" t="str">
        <f>Внедрение!D138</f>
        <v>08 -- 20</v>
      </c>
      <c r="G72" s="17">
        <f>Внедрение!E138</f>
        <v>1</v>
      </c>
      <c r="H72" s="81">
        <f>Внедрение!F138</f>
        <v>33800</v>
      </c>
    </row>
    <row r="73" spans="1:19" ht="12.75" x14ac:dyDescent="0.2">
      <c r="A73" s="18"/>
      <c r="B73" s="17"/>
      <c r="C73" s="17">
        <f>Внедрение!A139</f>
        <v>0</v>
      </c>
      <c r="D73" s="17" t="str">
        <f>Внедрение!B139</f>
        <v>Инженер по внедрению</v>
      </c>
      <c r="E73" s="12">
        <f>Внедрение!C139</f>
        <v>12</v>
      </c>
      <c r="F73" s="38" t="str">
        <f>Внедрение!D139</f>
        <v>20 -- 08</v>
      </c>
      <c r="G73" s="17">
        <f>Внедрение!E139</f>
        <v>1</v>
      </c>
      <c r="H73" s="81">
        <f>Внедрение!F139</f>
        <v>42250</v>
      </c>
    </row>
    <row r="74" spans="1:19" ht="12.75" x14ac:dyDescent="0.2">
      <c r="A74" s="18"/>
      <c r="B74" s="17"/>
      <c r="C74" s="17" t="str">
        <f>Внедрение!A140</f>
        <v>Тестовая эксплуатация</v>
      </c>
      <c r="D74" s="17" t="str">
        <f>Внедрение!B140</f>
        <v>Рук Проекта</v>
      </c>
      <c r="E74" s="12">
        <f>Внедрение!C140</f>
        <v>12</v>
      </c>
      <c r="F74" s="38" t="str">
        <f>Внедрение!D140</f>
        <v>08 -- 20</v>
      </c>
      <c r="G74" s="17">
        <f>Внедрение!E140</f>
        <v>10</v>
      </c>
      <c r="H74" s="81">
        <f>Внедрение!F140</f>
        <v>369200</v>
      </c>
    </row>
    <row r="75" spans="1:19" ht="12.75" x14ac:dyDescent="0.2">
      <c r="A75" s="18"/>
      <c r="B75" s="17"/>
      <c r="C75" s="17">
        <f>Внедрение!A141</f>
        <v>0</v>
      </c>
      <c r="D75" s="17" t="str">
        <f>Внедрение!B141</f>
        <v>Инженер по внедрению</v>
      </c>
      <c r="E75" s="12">
        <f>Внедрение!C141</f>
        <v>12</v>
      </c>
      <c r="F75" s="38" t="str">
        <f>Внедрение!D141</f>
        <v>08 -- 20</v>
      </c>
      <c r="G75" s="17">
        <f>Внедрение!E141</f>
        <v>10</v>
      </c>
      <c r="H75" s="81">
        <f>Внедрение!F141</f>
        <v>369200</v>
      </c>
    </row>
    <row r="76" spans="1:19" ht="12.75" x14ac:dyDescent="0.2">
      <c r="A76" s="18"/>
      <c r="B76" s="17"/>
      <c r="C76" s="17">
        <f>Внедрение!A142</f>
        <v>0</v>
      </c>
      <c r="D76" s="17" t="str">
        <f>Внедрение!B142</f>
        <v>Инженер по внедрению</v>
      </c>
      <c r="E76" s="12">
        <f>Внедрение!C142</f>
        <v>12</v>
      </c>
      <c r="F76" s="38" t="str">
        <f>Внедрение!D142</f>
        <v>20 -- 08</v>
      </c>
      <c r="G76" s="17">
        <f>Внедрение!E142</f>
        <v>10</v>
      </c>
      <c r="H76" s="81">
        <f>Внедрение!F142</f>
        <v>453700</v>
      </c>
    </row>
    <row r="77" spans="1:19" ht="12.75" x14ac:dyDescent="0.2">
      <c r="A77" s="18"/>
      <c r="B77" s="17"/>
      <c r="C77" s="17" t="str">
        <f>Внедрение!A143</f>
        <v>Опытная эксплуатация</v>
      </c>
      <c r="D77" s="17" t="str">
        <f>Внедрение!B143</f>
        <v>Рук Проекта</v>
      </c>
      <c r="E77" s="12">
        <f>Внедрение!C143</f>
        <v>12</v>
      </c>
      <c r="F77" s="38" t="str">
        <f>Внедрение!D143</f>
        <v>08 -- 20</v>
      </c>
      <c r="G77" s="17">
        <f>Внедрение!E143</f>
        <v>10</v>
      </c>
      <c r="H77" s="81">
        <f>Внедрение!F143</f>
        <v>369200</v>
      </c>
    </row>
    <row r="78" spans="1:19" ht="12.75" x14ac:dyDescent="0.2">
      <c r="A78" s="18"/>
      <c r="B78" s="17"/>
      <c r="C78" s="17">
        <f>Внедрение!A144</f>
        <v>0</v>
      </c>
      <c r="D78" s="17" t="str">
        <f>Внедрение!B144</f>
        <v>Инженер по внедрению</v>
      </c>
      <c r="E78" s="12">
        <f>Внедрение!C144</f>
        <v>12</v>
      </c>
      <c r="F78" s="38" t="str">
        <f>Внедрение!D144</f>
        <v>12 -- 24</v>
      </c>
      <c r="G78" s="17">
        <f>Внедрение!E144</f>
        <v>10</v>
      </c>
      <c r="H78" s="81">
        <f>Внедрение!F144</f>
        <v>375700</v>
      </c>
    </row>
    <row r="79" spans="1:19" ht="12.75" x14ac:dyDescent="0.2">
      <c r="A79" s="18"/>
      <c r="B79" s="17"/>
      <c r="C79" s="17" t="str">
        <f>Внедрение!A145</f>
        <v>Сдача проекта</v>
      </c>
      <c r="D79" s="17" t="str">
        <f>Внедрение!B145</f>
        <v>Рук Проекта</v>
      </c>
      <c r="E79" s="12">
        <f>Внедрение!C145</f>
        <v>8</v>
      </c>
      <c r="F79" s="38" t="str">
        <f>Внедрение!D145</f>
        <v>10 -- 19</v>
      </c>
      <c r="G79" s="17">
        <f>Внедрение!E145</f>
        <v>1</v>
      </c>
      <c r="H79" s="81">
        <f>Внедрение!F145</f>
        <v>20800</v>
      </c>
    </row>
    <row r="80" spans="1:19" ht="13.5" thickBot="1" x14ac:dyDescent="0.25">
      <c r="A80" s="20"/>
      <c r="B80" s="82"/>
      <c r="C80" s="82" t="str">
        <f>Внедрение!A146</f>
        <v>Сопровождение проекта до сдачи заказчику</v>
      </c>
      <c r="D80" s="82" t="str">
        <f>Внедрение!B146</f>
        <v>Инженер по внедрению</v>
      </c>
      <c r="E80" s="83">
        <f>Внедрение!C146</f>
        <v>8</v>
      </c>
      <c r="F80" s="84" t="str">
        <f>Внедрение!D146</f>
        <v>10 --19</v>
      </c>
      <c r="G80" s="82">
        <f>Внедрение!E146</f>
        <v>5</v>
      </c>
      <c r="H80" s="85">
        <f>Внедрение!F146</f>
        <v>104000</v>
      </c>
    </row>
    <row r="81" spans="3:8" ht="13.8" thickBot="1" x14ac:dyDescent="0.3">
      <c r="C81" s="86" t="s">
        <v>36</v>
      </c>
      <c r="D81" s="87"/>
      <c r="E81" s="88"/>
      <c r="F81" s="89"/>
      <c r="G81" s="90"/>
      <c r="H81" s="91">
        <f>SUM(H67:H80)</f>
        <v>2462850</v>
      </c>
    </row>
    <row r="82" spans="3:8" ht="13.8" thickBot="1" x14ac:dyDescent="0.3">
      <c r="C82" s="86" t="s">
        <v>99</v>
      </c>
      <c r="D82" s="87"/>
      <c r="E82" s="88"/>
      <c r="F82" s="89"/>
      <c r="G82" s="90"/>
      <c r="H82" s="91">
        <f>H81+F65</f>
        <v>2670850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topLeftCell="A46" zoomScale="70" zoomScaleNormal="70" workbookViewId="0">
      <selection activeCell="B4" sqref="B4"/>
    </sheetView>
  </sheetViews>
  <sheetFormatPr defaultRowHeight="14.4" x14ac:dyDescent="0.3"/>
  <cols>
    <col min="1" max="1" width="37.44140625" style="92" customWidth="1"/>
    <col min="2" max="2" width="15.44140625" style="92" customWidth="1"/>
    <col min="3" max="3" width="7.33203125" style="92" customWidth="1"/>
    <col min="4" max="4" width="10.33203125" style="92" customWidth="1"/>
    <col min="5" max="5" width="7.33203125" style="92" customWidth="1"/>
    <col min="6" max="6" width="14.33203125" style="92" customWidth="1"/>
    <col min="7" max="25" width="7.109375" style="92" customWidth="1"/>
    <col min="26" max="26" width="9.109375" style="92"/>
    <col min="27" max="27" width="13.109375" style="92" customWidth="1"/>
    <col min="28" max="256" width="9.109375" style="92"/>
    <col min="257" max="257" width="37.44140625" style="92" customWidth="1"/>
    <col min="258" max="258" width="15.44140625" style="92" customWidth="1"/>
    <col min="259" max="259" width="7.33203125" style="92" customWidth="1"/>
    <col min="260" max="260" width="10.33203125" style="92" customWidth="1"/>
    <col min="261" max="261" width="7.33203125" style="92" customWidth="1"/>
    <col min="262" max="262" width="14.33203125" style="92" customWidth="1"/>
    <col min="263" max="281" width="7.109375" style="92" customWidth="1"/>
    <col min="282" max="282" width="9.109375" style="92"/>
    <col min="283" max="283" width="13.109375" style="92" customWidth="1"/>
    <col min="284" max="512" width="9.109375" style="92"/>
    <col min="513" max="513" width="37.44140625" style="92" customWidth="1"/>
    <col min="514" max="514" width="15.44140625" style="92" customWidth="1"/>
    <col min="515" max="515" width="7.33203125" style="92" customWidth="1"/>
    <col min="516" max="516" width="10.33203125" style="92" customWidth="1"/>
    <col min="517" max="517" width="7.33203125" style="92" customWidth="1"/>
    <col min="518" max="518" width="14.33203125" style="92" customWidth="1"/>
    <col min="519" max="537" width="7.109375" style="92" customWidth="1"/>
    <col min="538" max="538" width="9.109375" style="92"/>
    <col min="539" max="539" width="13.109375" style="92" customWidth="1"/>
    <col min="540" max="768" width="9.109375" style="92"/>
    <col min="769" max="769" width="37.44140625" style="92" customWidth="1"/>
    <col min="770" max="770" width="15.44140625" style="92" customWidth="1"/>
    <col min="771" max="771" width="7.33203125" style="92" customWidth="1"/>
    <col min="772" max="772" width="10.33203125" style="92" customWidth="1"/>
    <col min="773" max="773" width="7.33203125" style="92" customWidth="1"/>
    <col min="774" max="774" width="14.33203125" style="92" customWidth="1"/>
    <col min="775" max="793" width="7.109375" style="92" customWidth="1"/>
    <col min="794" max="794" width="9.109375" style="92"/>
    <col min="795" max="795" width="13.109375" style="92" customWidth="1"/>
    <col min="796" max="1024" width="9.109375" style="92"/>
    <col min="1025" max="1025" width="37.44140625" style="92" customWidth="1"/>
    <col min="1026" max="1026" width="15.44140625" style="92" customWidth="1"/>
    <col min="1027" max="1027" width="7.33203125" style="92" customWidth="1"/>
    <col min="1028" max="1028" width="10.33203125" style="92" customWidth="1"/>
    <col min="1029" max="1029" width="7.33203125" style="92" customWidth="1"/>
    <col min="1030" max="1030" width="14.33203125" style="92" customWidth="1"/>
    <col min="1031" max="1049" width="7.109375" style="92" customWidth="1"/>
    <col min="1050" max="1050" width="9.109375" style="92"/>
    <col min="1051" max="1051" width="13.109375" style="92" customWidth="1"/>
    <col min="1052" max="1280" width="9.109375" style="92"/>
    <col min="1281" max="1281" width="37.44140625" style="92" customWidth="1"/>
    <col min="1282" max="1282" width="15.44140625" style="92" customWidth="1"/>
    <col min="1283" max="1283" width="7.33203125" style="92" customWidth="1"/>
    <col min="1284" max="1284" width="10.33203125" style="92" customWidth="1"/>
    <col min="1285" max="1285" width="7.33203125" style="92" customWidth="1"/>
    <col min="1286" max="1286" width="14.33203125" style="92" customWidth="1"/>
    <col min="1287" max="1305" width="7.109375" style="92" customWidth="1"/>
    <col min="1306" max="1306" width="9.109375" style="92"/>
    <col min="1307" max="1307" width="13.109375" style="92" customWidth="1"/>
    <col min="1308" max="1536" width="9.109375" style="92"/>
    <col min="1537" max="1537" width="37.44140625" style="92" customWidth="1"/>
    <col min="1538" max="1538" width="15.44140625" style="92" customWidth="1"/>
    <col min="1539" max="1539" width="7.33203125" style="92" customWidth="1"/>
    <col min="1540" max="1540" width="10.33203125" style="92" customWidth="1"/>
    <col min="1541" max="1541" width="7.33203125" style="92" customWidth="1"/>
    <col min="1542" max="1542" width="14.33203125" style="92" customWidth="1"/>
    <col min="1543" max="1561" width="7.109375" style="92" customWidth="1"/>
    <col min="1562" max="1562" width="9.109375" style="92"/>
    <col min="1563" max="1563" width="13.109375" style="92" customWidth="1"/>
    <col min="1564" max="1792" width="9.109375" style="92"/>
    <col min="1793" max="1793" width="37.44140625" style="92" customWidth="1"/>
    <col min="1794" max="1794" width="15.44140625" style="92" customWidth="1"/>
    <col min="1795" max="1795" width="7.33203125" style="92" customWidth="1"/>
    <col min="1796" max="1796" width="10.33203125" style="92" customWidth="1"/>
    <col min="1797" max="1797" width="7.33203125" style="92" customWidth="1"/>
    <col min="1798" max="1798" width="14.33203125" style="92" customWidth="1"/>
    <col min="1799" max="1817" width="7.109375" style="92" customWidth="1"/>
    <col min="1818" max="1818" width="9.109375" style="92"/>
    <col min="1819" max="1819" width="13.109375" style="92" customWidth="1"/>
    <col min="1820" max="2048" width="9.109375" style="92"/>
    <col min="2049" max="2049" width="37.44140625" style="92" customWidth="1"/>
    <col min="2050" max="2050" width="15.44140625" style="92" customWidth="1"/>
    <col min="2051" max="2051" width="7.33203125" style="92" customWidth="1"/>
    <col min="2052" max="2052" width="10.33203125" style="92" customWidth="1"/>
    <col min="2053" max="2053" width="7.33203125" style="92" customWidth="1"/>
    <col min="2054" max="2054" width="14.33203125" style="92" customWidth="1"/>
    <col min="2055" max="2073" width="7.109375" style="92" customWidth="1"/>
    <col min="2074" max="2074" width="9.109375" style="92"/>
    <col min="2075" max="2075" width="13.109375" style="92" customWidth="1"/>
    <col min="2076" max="2304" width="9.109375" style="92"/>
    <col min="2305" max="2305" width="37.44140625" style="92" customWidth="1"/>
    <col min="2306" max="2306" width="15.44140625" style="92" customWidth="1"/>
    <col min="2307" max="2307" width="7.33203125" style="92" customWidth="1"/>
    <col min="2308" max="2308" width="10.33203125" style="92" customWidth="1"/>
    <col min="2309" max="2309" width="7.33203125" style="92" customWidth="1"/>
    <col min="2310" max="2310" width="14.33203125" style="92" customWidth="1"/>
    <col min="2311" max="2329" width="7.109375" style="92" customWidth="1"/>
    <col min="2330" max="2330" width="9.109375" style="92"/>
    <col min="2331" max="2331" width="13.109375" style="92" customWidth="1"/>
    <col min="2332" max="2560" width="9.109375" style="92"/>
    <col min="2561" max="2561" width="37.44140625" style="92" customWidth="1"/>
    <col min="2562" max="2562" width="15.44140625" style="92" customWidth="1"/>
    <col min="2563" max="2563" width="7.33203125" style="92" customWidth="1"/>
    <col min="2564" max="2564" width="10.33203125" style="92" customWidth="1"/>
    <col min="2565" max="2565" width="7.33203125" style="92" customWidth="1"/>
    <col min="2566" max="2566" width="14.33203125" style="92" customWidth="1"/>
    <col min="2567" max="2585" width="7.109375" style="92" customWidth="1"/>
    <col min="2586" max="2586" width="9.109375" style="92"/>
    <col min="2587" max="2587" width="13.109375" style="92" customWidth="1"/>
    <col min="2588" max="2816" width="9.109375" style="92"/>
    <col min="2817" max="2817" width="37.44140625" style="92" customWidth="1"/>
    <col min="2818" max="2818" width="15.44140625" style="92" customWidth="1"/>
    <col min="2819" max="2819" width="7.33203125" style="92" customWidth="1"/>
    <col min="2820" max="2820" width="10.33203125" style="92" customWidth="1"/>
    <col min="2821" max="2821" width="7.33203125" style="92" customWidth="1"/>
    <col min="2822" max="2822" width="14.33203125" style="92" customWidth="1"/>
    <col min="2823" max="2841" width="7.109375" style="92" customWidth="1"/>
    <col min="2842" max="2842" width="9.109375" style="92"/>
    <col min="2843" max="2843" width="13.109375" style="92" customWidth="1"/>
    <col min="2844" max="3072" width="9.109375" style="92"/>
    <col min="3073" max="3073" width="37.44140625" style="92" customWidth="1"/>
    <col min="3074" max="3074" width="15.44140625" style="92" customWidth="1"/>
    <col min="3075" max="3075" width="7.33203125" style="92" customWidth="1"/>
    <col min="3076" max="3076" width="10.33203125" style="92" customWidth="1"/>
    <col min="3077" max="3077" width="7.33203125" style="92" customWidth="1"/>
    <col min="3078" max="3078" width="14.33203125" style="92" customWidth="1"/>
    <col min="3079" max="3097" width="7.109375" style="92" customWidth="1"/>
    <col min="3098" max="3098" width="9.109375" style="92"/>
    <col min="3099" max="3099" width="13.109375" style="92" customWidth="1"/>
    <col min="3100" max="3328" width="9.109375" style="92"/>
    <col min="3329" max="3329" width="37.44140625" style="92" customWidth="1"/>
    <col min="3330" max="3330" width="15.44140625" style="92" customWidth="1"/>
    <col min="3331" max="3331" width="7.33203125" style="92" customWidth="1"/>
    <col min="3332" max="3332" width="10.33203125" style="92" customWidth="1"/>
    <col min="3333" max="3333" width="7.33203125" style="92" customWidth="1"/>
    <col min="3334" max="3334" width="14.33203125" style="92" customWidth="1"/>
    <col min="3335" max="3353" width="7.109375" style="92" customWidth="1"/>
    <col min="3354" max="3354" width="9.109375" style="92"/>
    <col min="3355" max="3355" width="13.109375" style="92" customWidth="1"/>
    <col min="3356" max="3584" width="9.109375" style="92"/>
    <col min="3585" max="3585" width="37.44140625" style="92" customWidth="1"/>
    <col min="3586" max="3586" width="15.44140625" style="92" customWidth="1"/>
    <col min="3587" max="3587" width="7.33203125" style="92" customWidth="1"/>
    <col min="3588" max="3588" width="10.33203125" style="92" customWidth="1"/>
    <col min="3589" max="3589" width="7.33203125" style="92" customWidth="1"/>
    <col min="3590" max="3590" width="14.33203125" style="92" customWidth="1"/>
    <col min="3591" max="3609" width="7.109375" style="92" customWidth="1"/>
    <col min="3610" max="3610" width="9.109375" style="92"/>
    <col min="3611" max="3611" width="13.109375" style="92" customWidth="1"/>
    <col min="3612" max="3840" width="9.109375" style="92"/>
    <col min="3841" max="3841" width="37.44140625" style="92" customWidth="1"/>
    <col min="3842" max="3842" width="15.44140625" style="92" customWidth="1"/>
    <col min="3843" max="3843" width="7.33203125" style="92" customWidth="1"/>
    <col min="3844" max="3844" width="10.33203125" style="92" customWidth="1"/>
    <col min="3845" max="3845" width="7.33203125" style="92" customWidth="1"/>
    <col min="3846" max="3846" width="14.33203125" style="92" customWidth="1"/>
    <col min="3847" max="3865" width="7.109375" style="92" customWidth="1"/>
    <col min="3866" max="3866" width="9.109375" style="92"/>
    <col min="3867" max="3867" width="13.109375" style="92" customWidth="1"/>
    <col min="3868" max="4096" width="9.109375" style="92"/>
    <col min="4097" max="4097" width="37.44140625" style="92" customWidth="1"/>
    <col min="4098" max="4098" width="15.44140625" style="92" customWidth="1"/>
    <col min="4099" max="4099" width="7.33203125" style="92" customWidth="1"/>
    <col min="4100" max="4100" width="10.33203125" style="92" customWidth="1"/>
    <col min="4101" max="4101" width="7.33203125" style="92" customWidth="1"/>
    <col min="4102" max="4102" width="14.33203125" style="92" customWidth="1"/>
    <col min="4103" max="4121" width="7.109375" style="92" customWidth="1"/>
    <col min="4122" max="4122" width="9.109375" style="92"/>
    <col min="4123" max="4123" width="13.109375" style="92" customWidth="1"/>
    <col min="4124" max="4352" width="9.109375" style="92"/>
    <col min="4353" max="4353" width="37.44140625" style="92" customWidth="1"/>
    <col min="4354" max="4354" width="15.44140625" style="92" customWidth="1"/>
    <col min="4355" max="4355" width="7.33203125" style="92" customWidth="1"/>
    <col min="4356" max="4356" width="10.33203125" style="92" customWidth="1"/>
    <col min="4357" max="4357" width="7.33203125" style="92" customWidth="1"/>
    <col min="4358" max="4358" width="14.33203125" style="92" customWidth="1"/>
    <col min="4359" max="4377" width="7.109375" style="92" customWidth="1"/>
    <col min="4378" max="4378" width="9.109375" style="92"/>
    <col min="4379" max="4379" width="13.109375" style="92" customWidth="1"/>
    <col min="4380" max="4608" width="9.109375" style="92"/>
    <col min="4609" max="4609" width="37.44140625" style="92" customWidth="1"/>
    <col min="4610" max="4610" width="15.44140625" style="92" customWidth="1"/>
    <col min="4611" max="4611" width="7.33203125" style="92" customWidth="1"/>
    <col min="4612" max="4612" width="10.33203125" style="92" customWidth="1"/>
    <col min="4613" max="4613" width="7.33203125" style="92" customWidth="1"/>
    <col min="4614" max="4614" width="14.33203125" style="92" customWidth="1"/>
    <col min="4615" max="4633" width="7.109375" style="92" customWidth="1"/>
    <col min="4634" max="4634" width="9.109375" style="92"/>
    <col min="4635" max="4635" width="13.109375" style="92" customWidth="1"/>
    <col min="4636" max="4864" width="9.109375" style="92"/>
    <col min="4865" max="4865" width="37.44140625" style="92" customWidth="1"/>
    <col min="4866" max="4866" width="15.44140625" style="92" customWidth="1"/>
    <col min="4867" max="4867" width="7.33203125" style="92" customWidth="1"/>
    <col min="4868" max="4868" width="10.33203125" style="92" customWidth="1"/>
    <col min="4869" max="4869" width="7.33203125" style="92" customWidth="1"/>
    <col min="4870" max="4870" width="14.33203125" style="92" customWidth="1"/>
    <col min="4871" max="4889" width="7.109375" style="92" customWidth="1"/>
    <col min="4890" max="4890" width="9.109375" style="92"/>
    <col min="4891" max="4891" width="13.109375" style="92" customWidth="1"/>
    <col min="4892" max="5120" width="9.109375" style="92"/>
    <col min="5121" max="5121" width="37.44140625" style="92" customWidth="1"/>
    <col min="5122" max="5122" width="15.44140625" style="92" customWidth="1"/>
    <col min="5123" max="5123" width="7.33203125" style="92" customWidth="1"/>
    <col min="5124" max="5124" width="10.33203125" style="92" customWidth="1"/>
    <col min="5125" max="5125" width="7.33203125" style="92" customWidth="1"/>
    <col min="5126" max="5126" width="14.33203125" style="92" customWidth="1"/>
    <col min="5127" max="5145" width="7.109375" style="92" customWidth="1"/>
    <col min="5146" max="5146" width="9.109375" style="92"/>
    <col min="5147" max="5147" width="13.109375" style="92" customWidth="1"/>
    <col min="5148" max="5376" width="9.109375" style="92"/>
    <col min="5377" max="5377" width="37.44140625" style="92" customWidth="1"/>
    <col min="5378" max="5378" width="15.44140625" style="92" customWidth="1"/>
    <col min="5379" max="5379" width="7.33203125" style="92" customWidth="1"/>
    <col min="5380" max="5380" width="10.33203125" style="92" customWidth="1"/>
    <col min="5381" max="5381" width="7.33203125" style="92" customWidth="1"/>
    <col min="5382" max="5382" width="14.33203125" style="92" customWidth="1"/>
    <col min="5383" max="5401" width="7.109375" style="92" customWidth="1"/>
    <col min="5402" max="5402" width="9.109375" style="92"/>
    <col min="5403" max="5403" width="13.109375" style="92" customWidth="1"/>
    <col min="5404" max="5632" width="9.109375" style="92"/>
    <col min="5633" max="5633" width="37.44140625" style="92" customWidth="1"/>
    <col min="5634" max="5634" width="15.44140625" style="92" customWidth="1"/>
    <col min="5635" max="5635" width="7.33203125" style="92" customWidth="1"/>
    <col min="5636" max="5636" width="10.33203125" style="92" customWidth="1"/>
    <col min="5637" max="5637" width="7.33203125" style="92" customWidth="1"/>
    <col min="5638" max="5638" width="14.33203125" style="92" customWidth="1"/>
    <col min="5639" max="5657" width="7.109375" style="92" customWidth="1"/>
    <col min="5658" max="5658" width="9.109375" style="92"/>
    <col min="5659" max="5659" width="13.109375" style="92" customWidth="1"/>
    <col min="5660" max="5888" width="9.109375" style="92"/>
    <col min="5889" max="5889" width="37.44140625" style="92" customWidth="1"/>
    <col min="5890" max="5890" width="15.44140625" style="92" customWidth="1"/>
    <col min="5891" max="5891" width="7.33203125" style="92" customWidth="1"/>
    <col min="5892" max="5892" width="10.33203125" style="92" customWidth="1"/>
    <col min="5893" max="5893" width="7.33203125" style="92" customWidth="1"/>
    <col min="5894" max="5894" width="14.33203125" style="92" customWidth="1"/>
    <col min="5895" max="5913" width="7.109375" style="92" customWidth="1"/>
    <col min="5914" max="5914" width="9.109375" style="92"/>
    <col min="5915" max="5915" width="13.109375" style="92" customWidth="1"/>
    <col min="5916" max="6144" width="9.109375" style="92"/>
    <col min="6145" max="6145" width="37.44140625" style="92" customWidth="1"/>
    <col min="6146" max="6146" width="15.44140625" style="92" customWidth="1"/>
    <col min="6147" max="6147" width="7.33203125" style="92" customWidth="1"/>
    <col min="6148" max="6148" width="10.33203125" style="92" customWidth="1"/>
    <col min="6149" max="6149" width="7.33203125" style="92" customWidth="1"/>
    <col min="6150" max="6150" width="14.33203125" style="92" customWidth="1"/>
    <col min="6151" max="6169" width="7.109375" style="92" customWidth="1"/>
    <col min="6170" max="6170" width="9.109375" style="92"/>
    <col min="6171" max="6171" width="13.109375" style="92" customWidth="1"/>
    <col min="6172" max="6400" width="9.109375" style="92"/>
    <col min="6401" max="6401" width="37.44140625" style="92" customWidth="1"/>
    <col min="6402" max="6402" width="15.44140625" style="92" customWidth="1"/>
    <col min="6403" max="6403" width="7.33203125" style="92" customWidth="1"/>
    <col min="6404" max="6404" width="10.33203125" style="92" customWidth="1"/>
    <col min="6405" max="6405" width="7.33203125" style="92" customWidth="1"/>
    <col min="6406" max="6406" width="14.33203125" style="92" customWidth="1"/>
    <col min="6407" max="6425" width="7.109375" style="92" customWidth="1"/>
    <col min="6426" max="6426" width="9.109375" style="92"/>
    <col min="6427" max="6427" width="13.109375" style="92" customWidth="1"/>
    <col min="6428" max="6656" width="9.109375" style="92"/>
    <col min="6657" max="6657" width="37.44140625" style="92" customWidth="1"/>
    <col min="6658" max="6658" width="15.44140625" style="92" customWidth="1"/>
    <col min="6659" max="6659" width="7.33203125" style="92" customWidth="1"/>
    <col min="6660" max="6660" width="10.33203125" style="92" customWidth="1"/>
    <col min="6661" max="6661" width="7.33203125" style="92" customWidth="1"/>
    <col min="6662" max="6662" width="14.33203125" style="92" customWidth="1"/>
    <col min="6663" max="6681" width="7.109375" style="92" customWidth="1"/>
    <col min="6682" max="6682" width="9.109375" style="92"/>
    <col min="6683" max="6683" width="13.109375" style="92" customWidth="1"/>
    <col min="6684" max="6912" width="9.109375" style="92"/>
    <col min="6913" max="6913" width="37.44140625" style="92" customWidth="1"/>
    <col min="6914" max="6914" width="15.44140625" style="92" customWidth="1"/>
    <col min="6915" max="6915" width="7.33203125" style="92" customWidth="1"/>
    <col min="6916" max="6916" width="10.33203125" style="92" customWidth="1"/>
    <col min="6917" max="6917" width="7.33203125" style="92" customWidth="1"/>
    <col min="6918" max="6918" width="14.33203125" style="92" customWidth="1"/>
    <col min="6919" max="6937" width="7.109375" style="92" customWidth="1"/>
    <col min="6938" max="6938" width="9.109375" style="92"/>
    <col min="6939" max="6939" width="13.109375" style="92" customWidth="1"/>
    <col min="6940" max="7168" width="9.109375" style="92"/>
    <col min="7169" max="7169" width="37.44140625" style="92" customWidth="1"/>
    <col min="7170" max="7170" width="15.44140625" style="92" customWidth="1"/>
    <col min="7171" max="7171" width="7.33203125" style="92" customWidth="1"/>
    <col min="7172" max="7172" width="10.33203125" style="92" customWidth="1"/>
    <col min="7173" max="7173" width="7.33203125" style="92" customWidth="1"/>
    <col min="7174" max="7174" width="14.33203125" style="92" customWidth="1"/>
    <col min="7175" max="7193" width="7.109375" style="92" customWidth="1"/>
    <col min="7194" max="7194" width="9.109375" style="92"/>
    <col min="7195" max="7195" width="13.109375" style="92" customWidth="1"/>
    <col min="7196" max="7424" width="9.109375" style="92"/>
    <col min="7425" max="7425" width="37.44140625" style="92" customWidth="1"/>
    <col min="7426" max="7426" width="15.44140625" style="92" customWidth="1"/>
    <col min="7427" max="7427" width="7.33203125" style="92" customWidth="1"/>
    <col min="7428" max="7428" width="10.33203125" style="92" customWidth="1"/>
    <col min="7429" max="7429" width="7.33203125" style="92" customWidth="1"/>
    <col min="7430" max="7430" width="14.33203125" style="92" customWidth="1"/>
    <col min="7431" max="7449" width="7.109375" style="92" customWidth="1"/>
    <col min="7450" max="7450" width="9.109375" style="92"/>
    <col min="7451" max="7451" width="13.109375" style="92" customWidth="1"/>
    <col min="7452" max="7680" width="9.109375" style="92"/>
    <col min="7681" max="7681" width="37.44140625" style="92" customWidth="1"/>
    <col min="7682" max="7682" width="15.44140625" style="92" customWidth="1"/>
    <col min="7683" max="7683" width="7.33203125" style="92" customWidth="1"/>
    <col min="7684" max="7684" width="10.33203125" style="92" customWidth="1"/>
    <col min="7685" max="7685" width="7.33203125" style="92" customWidth="1"/>
    <col min="7686" max="7686" width="14.33203125" style="92" customWidth="1"/>
    <col min="7687" max="7705" width="7.109375" style="92" customWidth="1"/>
    <col min="7706" max="7706" width="9.109375" style="92"/>
    <col min="7707" max="7707" width="13.109375" style="92" customWidth="1"/>
    <col min="7708" max="7936" width="9.109375" style="92"/>
    <col min="7937" max="7937" width="37.44140625" style="92" customWidth="1"/>
    <col min="7938" max="7938" width="15.44140625" style="92" customWidth="1"/>
    <col min="7939" max="7939" width="7.33203125" style="92" customWidth="1"/>
    <col min="7940" max="7940" width="10.33203125" style="92" customWidth="1"/>
    <col min="7941" max="7941" width="7.33203125" style="92" customWidth="1"/>
    <col min="7942" max="7942" width="14.33203125" style="92" customWidth="1"/>
    <col min="7943" max="7961" width="7.109375" style="92" customWidth="1"/>
    <col min="7962" max="7962" width="9.109375" style="92"/>
    <col min="7963" max="7963" width="13.109375" style="92" customWidth="1"/>
    <col min="7964" max="8192" width="9.109375" style="92"/>
    <col min="8193" max="8193" width="37.44140625" style="92" customWidth="1"/>
    <col min="8194" max="8194" width="15.44140625" style="92" customWidth="1"/>
    <col min="8195" max="8195" width="7.33203125" style="92" customWidth="1"/>
    <col min="8196" max="8196" width="10.33203125" style="92" customWidth="1"/>
    <col min="8197" max="8197" width="7.33203125" style="92" customWidth="1"/>
    <col min="8198" max="8198" width="14.33203125" style="92" customWidth="1"/>
    <col min="8199" max="8217" width="7.109375" style="92" customWidth="1"/>
    <col min="8218" max="8218" width="9.109375" style="92"/>
    <col min="8219" max="8219" width="13.109375" style="92" customWidth="1"/>
    <col min="8220" max="8448" width="9.109375" style="92"/>
    <col min="8449" max="8449" width="37.44140625" style="92" customWidth="1"/>
    <col min="8450" max="8450" width="15.44140625" style="92" customWidth="1"/>
    <col min="8451" max="8451" width="7.33203125" style="92" customWidth="1"/>
    <col min="8452" max="8452" width="10.33203125" style="92" customWidth="1"/>
    <col min="8453" max="8453" width="7.33203125" style="92" customWidth="1"/>
    <col min="8454" max="8454" width="14.33203125" style="92" customWidth="1"/>
    <col min="8455" max="8473" width="7.109375" style="92" customWidth="1"/>
    <col min="8474" max="8474" width="9.109375" style="92"/>
    <col min="8475" max="8475" width="13.109375" style="92" customWidth="1"/>
    <col min="8476" max="8704" width="9.109375" style="92"/>
    <col min="8705" max="8705" width="37.44140625" style="92" customWidth="1"/>
    <col min="8706" max="8706" width="15.44140625" style="92" customWidth="1"/>
    <col min="8707" max="8707" width="7.33203125" style="92" customWidth="1"/>
    <col min="8708" max="8708" width="10.33203125" style="92" customWidth="1"/>
    <col min="8709" max="8709" width="7.33203125" style="92" customWidth="1"/>
    <col min="8710" max="8710" width="14.33203125" style="92" customWidth="1"/>
    <col min="8711" max="8729" width="7.109375" style="92" customWidth="1"/>
    <col min="8730" max="8730" width="9.109375" style="92"/>
    <col min="8731" max="8731" width="13.109375" style="92" customWidth="1"/>
    <col min="8732" max="8960" width="9.109375" style="92"/>
    <col min="8961" max="8961" width="37.44140625" style="92" customWidth="1"/>
    <col min="8962" max="8962" width="15.44140625" style="92" customWidth="1"/>
    <col min="8963" max="8963" width="7.33203125" style="92" customWidth="1"/>
    <col min="8964" max="8964" width="10.33203125" style="92" customWidth="1"/>
    <col min="8965" max="8965" width="7.33203125" style="92" customWidth="1"/>
    <col min="8966" max="8966" width="14.33203125" style="92" customWidth="1"/>
    <col min="8967" max="8985" width="7.109375" style="92" customWidth="1"/>
    <col min="8986" max="8986" width="9.109375" style="92"/>
    <col min="8987" max="8987" width="13.109375" style="92" customWidth="1"/>
    <col min="8988" max="9216" width="9.109375" style="92"/>
    <col min="9217" max="9217" width="37.44140625" style="92" customWidth="1"/>
    <col min="9218" max="9218" width="15.44140625" style="92" customWidth="1"/>
    <col min="9219" max="9219" width="7.33203125" style="92" customWidth="1"/>
    <col min="9220" max="9220" width="10.33203125" style="92" customWidth="1"/>
    <col min="9221" max="9221" width="7.33203125" style="92" customWidth="1"/>
    <col min="9222" max="9222" width="14.33203125" style="92" customWidth="1"/>
    <col min="9223" max="9241" width="7.109375" style="92" customWidth="1"/>
    <col min="9242" max="9242" width="9.109375" style="92"/>
    <col min="9243" max="9243" width="13.109375" style="92" customWidth="1"/>
    <col min="9244" max="9472" width="9.109375" style="92"/>
    <col min="9473" max="9473" width="37.44140625" style="92" customWidth="1"/>
    <col min="9474" max="9474" width="15.44140625" style="92" customWidth="1"/>
    <col min="9475" max="9475" width="7.33203125" style="92" customWidth="1"/>
    <col min="9476" max="9476" width="10.33203125" style="92" customWidth="1"/>
    <col min="9477" max="9477" width="7.33203125" style="92" customWidth="1"/>
    <col min="9478" max="9478" width="14.33203125" style="92" customWidth="1"/>
    <col min="9479" max="9497" width="7.109375" style="92" customWidth="1"/>
    <col min="9498" max="9498" width="9.109375" style="92"/>
    <col min="9499" max="9499" width="13.109375" style="92" customWidth="1"/>
    <col min="9500" max="9728" width="9.109375" style="92"/>
    <col min="9729" max="9729" width="37.44140625" style="92" customWidth="1"/>
    <col min="9730" max="9730" width="15.44140625" style="92" customWidth="1"/>
    <col min="9731" max="9731" width="7.33203125" style="92" customWidth="1"/>
    <col min="9732" max="9732" width="10.33203125" style="92" customWidth="1"/>
    <col min="9733" max="9733" width="7.33203125" style="92" customWidth="1"/>
    <col min="9734" max="9734" width="14.33203125" style="92" customWidth="1"/>
    <col min="9735" max="9753" width="7.109375" style="92" customWidth="1"/>
    <col min="9754" max="9754" width="9.109375" style="92"/>
    <col min="9755" max="9755" width="13.109375" style="92" customWidth="1"/>
    <col min="9756" max="9984" width="9.109375" style="92"/>
    <col min="9985" max="9985" width="37.44140625" style="92" customWidth="1"/>
    <col min="9986" max="9986" width="15.44140625" style="92" customWidth="1"/>
    <col min="9987" max="9987" width="7.33203125" style="92" customWidth="1"/>
    <col min="9988" max="9988" width="10.33203125" style="92" customWidth="1"/>
    <col min="9989" max="9989" width="7.33203125" style="92" customWidth="1"/>
    <col min="9990" max="9990" width="14.33203125" style="92" customWidth="1"/>
    <col min="9991" max="10009" width="7.109375" style="92" customWidth="1"/>
    <col min="10010" max="10010" width="9.109375" style="92"/>
    <col min="10011" max="10011" width="13.109375" style="92" customWidth="1"/>
    <col min="10012" max="10240" width="9.109375" style="92"/>
    <col min="10241" max="10241" width="37.44140625" style="92" customWidth="1"/>
    <col min="10242" max="10242" width="15.44140625" style="92" customWidth="1"/>
    <col min="10243" max="10243" width="7.33203125" style="92" customWidth="1"/>
    <col min="10244" max="10244" width="10.33203125" style="92" customWidth="1"/>
    <col min="10245" max="10245" width="7.33203125" style="92" customWidth="1"/>
    <col min="10246" max="10246" width="14.33203125" style="92" customWidth="1"/>
    <col min="10247" max="10265" width="7.109375" style="92" customWidth="1"/>
    <col min="10266" max="10266" width="9.109375" style="92"/>
    <col min="10267" max="10267" width="13.109375" style="92" customWidth="1"/>
    <col min="10268" max="10496" width="9.109375" style="92"/>
    <col min="10497" max="10497" width="37.44140625" style="92" customWidth="1"/>
    <col min="10498" max="10498" width="15.44140625" style="92" customWidth="1"/>
    <col min="10499" max="10499" width="7.33203125" style="92" customWidth="1"/>
    <col min="10500" max="10500" width="10.33203125" style="92" customWidth="1"/>
    <col min="10501" max="10501" width="7.33203125" style="92" customWidth="1"/>
    <col min="10502" max="10502" width="14.33203125" style="92" customWidth="1"/>
    <col min="10503" max="10521" width="7.109375" style="92" customWidth="1"/>
    <col min="10522" max="10522" width="9.109375" style="92"/>
    <col min="10523" max="10523" width="13.109375" style="92" customWidth="1"/>
    <col min="10524" max="10752" width="9.109375" style="92"/>
    <col min="10753" max="10753" width="37.44140625" style="92" customWidth="1"/>
    <col min="10754" max="10754" width="15.44140625" style="92" customWidth="1"/>
    <col min="10755" max="10755" width="7.33203125" style="92" customWidth="1"/>
    <col min="10756" max="10756" width="10.33203125" style="92" customWidth="1"/>
    <col min="10757" max="10757" width="7.33203125" style="92" customWidth="1"/>
    <col min="10758" max="10758" width="14.33203125" style="92" customWidth="1"/>
    <col min="10759" max="10777" width="7.109375" style="92" customWidth="1"/>
    <col min="10778" max="10778" width="9.109375" style="92"/>
    <col min="10779" max="10779" width="13.109375" style="92" customWidth="1"/>
    <col min="10780" max="11008" width="9.109375" style="92"/>
    <col min="11009" max="11009" width="37.44140625" style="92" customWidth="1"/>
    <col min="11010" max="11010" width="15.44140625" style="92" customWidth="1"/>
    <col min="11011" max="11011" width="7.33203125" style="92" customWidth="1"/>
    <col min="11012" max="11012" width="10.33203125" style="92" customWidth="1"/>
    <col min="11013" max="11013" width="7.33203125" style="92" customWidth="1"/>
    <col min="11014" max="11014" width="14.33203125" style="92" customWidth="1"/>
    <col min="11015" max="11033" width="7.109375" style="92" customWidth="1"/>
    <col min="11034" max="11034" width="9.109375" style="92"/>
    <col min="11035" max="11035" width="13.109375" style="92" customWidth="1"/>
    <col min="11036" max="11264" width="9.109375" style="92"/>
    <col min="11265" max="11265" width="37.44140625" style="92" customWidth="1"/>
    <col min="11266" max="11266" width="15.44140625" style="92" customWidth="1"/>
    <col min="11267" max="11267" width="7.33203125" style="92" customWidth="1"/>
    <col min="11268" max="11268" width="10.33203125" style="92" customWidth="1"/>
    <col min="11269" max="11269" width="7.33203125" style="92" customWidth="1"/>
    <col min="11270" max="11270" width="14.33203125" style="92" customWidth="1"/>
    <col min="11271" max="11289" width="7.109375" style="92" customWidth="1"/>
    <col min="11290" max="11290" width="9.109375" style="92"/>
    <col min="11291" max="11291" width="13.109375" style="92" customWidth="1"/>
    <col min="11292" max="11520" width="9.109375" style="92"/>
    <col min="11521" max="11521" width="37.44140625" style="92" customWidth="1"/>
    <col min="11522" max="11522" width="15.44140625" style="92" customWidth="1"/>
    <col min="11523" max="11523" width="7.33203125" style="92" customWidth="1"/>
    <col min="11524" max="11524" width="10.33203125" style="92" customWidth="1"/>
    <col min="11525" max="11525" width="7.33203125" style="92" customWidth="1"/>
    <col min="11526" max="11526" width="14.33203125" style="92" customWidth="1"/>
    <col min="11527" max="11545" width="7.109375" style="92" customWidth="1"/>
    <col min="11546" max="11546" width="9.109375" style="92"/>
    <col min="11547" max="11547" width="13.109375" style="92" customWidth="1"/>
    <col min="11548" max="11776" width="9.109375" style="92"/>
    <col min="11777" max="11777" width="37.44140625" style="92" customWidth="1"/>
    <col min="11778" max="11778" width="15.44140625" style="92" customWidth="1"/>
    <col min="11779" max="11779" width="7.33203125" style="92" customWidth="1"/>
    <col min="11780" max="11780" width="10.33203125" style="92" customWidth="1"/>
    <col min="11781" max="11781" width="7.33203125" style="92" customWidth="1"/>
    <col min="11782" max="11782" width="14.33203125" style="92" customWidth="1"/>
    <col min="11783" max="11801" width="7.109375" style="92" customWidth="1"/>
    <col min="11802" max="11802" width="9.109375" style="92"/>
    <col min="11803" max="11803" width="13.109375" style="92" customWidth="1"/>
    <col min="11804" max="12032" width="9.109375" style="92"/>
    <col min="12033" max="12033" width="37.44140625" style="92" customWidth="1"/>
    <col min="12034" max="12034" width="15.44140625" style="92" customWidth="1"/>
    <col min="12035" max="12035" width="7.33203125" style="92" customWidth="1"/>
    <col min="12036" max="12036" width="10.33203125" style="92" customWidth="1"/>
    <col min="12037" max="12037" width="7.33203125" style="92" customWidth="1"/>
    <col min="12038" max="12038" width="14.33203125" style="92" customWidth="1"/>
    <col min="12039" max="12057" width="7.109375" style="92" customWidth="1"/>
    <col min="12058" max="12058" width="9.109375" style="92"/>
    <col min="12059" max="12059" width="13.109375" style="92" customWidth="1"/>
    <col min="12060" max="12288" width="9.109375" style="92"/>
    <col min="12289" max="12289" width="37.44140625" style="92" customWidth="1"/>
    <col min="12290" max="12290" width="15.44140625" style="92" customWidth="1"/>
    <col min="12291" max="12291" width="7.33203125" style="92" customWidth="1"/>
    <col min="12292" max="12292" width="10.33203125" style="92" customWidth="1"/>
    <col min="12293" max="12293" width="7.33203125" style="92" customWidth="1"/>
    <col min="12294" max="12294" width="14.33203125" style="92" customWidth="1"/>
    <col min="12295" max="12313" width="7.109375" style="92" customWidth="1"/>
    <col min="12314" max="12314" width="9.109375" style="92"/>
    <col min="12315" max="12315" width="13.109375" style="92" customWidth="1"/>
    <col min="12316" max="12544" width="9.109375" style="92"/>
    <col min="12545" max="12545" width="37.44140625" style="92" customWidth="1"/>
    <col min="12546" max="12546" width="15.44140625" style="92" customWidth="1"/>
    <col min="12547" max="12547" width="7.33203125" style="92" customWidth="1"/>
    <col min="12548" max="12548" width="10.33203125" style="92" customWidth="1"/>
    <col min="12549" max="12549" width="7.33203125" style="92" customWidth="1"/>
    <col min="12550" max="12550" width="14.33203125" style="92" customWidth="1"/>
    <col min="12551" max="12569" width="7.109375" style="92" customWidth="1"/>
    <col min="12570" max="12570" width="9.109375" style="92"/>
    <col min="12571" max="12571" width="13.109375" style="92" customWidth="1"/>
    <col min="12572" max="12800" width="9.109375" style="92"/>
    <col min="12801" max="12801" width="37.44140625" style="92" customWidth="1"/>
    <col min="12802" max="12802" width="15.44140625" style="92" customWidth="1"/>
    <col min="12803" max="12803" width="7.33203125" style="92" customWidth="1"/>
    <col min="12804" max="12804" width="10.33203125" style="92" customWidth="1"/>
    <col min="12805" max="12805" width="7.33203125" style="92" customWidth="1"/>
    <col min="12806" max="12806" width="14.33203125" style="92" customWidth="1"/>
    <col min="12807" max="12825" width="7.109375" style="92" customWidth="1"/>
    <col min="12826" max="12826" width="9.109375" style="92"/>
    <col min="12827" max="12827" width="13.109375" style="92" customWidth="1"/>
    <col min="12828" max="13056" width="9.109375" style="92"/>
    <col min="13057" max="13057" width="37.44140625" style="92" customWidth="1"/>
    <col min="13058" max="13058" width="15.44140625" style="92" customWidth="1"/>
    <col min="13059" max="13059" width="7.33203125" style="92" customWidth="1"/>
    <col min="13060" max="13060" width="10.33203125" style="92" customWidth="1"/>
    <col min="13061" max="13061" width="7.33203125" style="92" customWidth="1"/>
    <col min="13062" max="13062" width="14.33203125" style="92" customWidth="1"/>
    <col min="13063" max="13081" width="7.109375" style="92" customWidth="1"/>
    <col min="13082" max="13082" width="9.109375" style="92"/>
    <col min="13083" max="13083" width="13.109375" style="92" customWidth="1"/>
    <col min="13084" max="13312" width="9.109375" style="92"/>
    <col min="13313" max="13313" width="37.44140625" style="92" customWidth="1"/>
    <col min="13314" max="13314" width="15.44140625" style="92" customWidth="1"/>
    <col min="13315" max="13315" width="7.33203125" style="92" customWidth="1"/>
    <col min="13316" max="13316" width="10.33203125" style="92" customWidth="1"/>
    <col min="13317" max="13317" width="7.33203125" style="92" customWidth="1"/>
    <col min="13318" max="13318" width="14.33203125" style="92" customWidth="1"/>
    <col min="13319" max="13337" width="7.109375" style="92" customWidth="1"/>
    <col min="13338" max="13338" width="9.109375" style="92"/>
    <col min="13339" max="13339" width="13.109375" style="92" customWidth="1"/>
    <col min="13340" max="13568" width="9.109375" style="92"/>
    <col min="13569" max="13569" width="37.44140625" style="92" customWidth="1"/>
    <col min="13570" max="13570" width="15.44140625" style="92" customWidth="1"/>
    <col min="13571" max="13571" width="7.33203125" style="92" customWidth="1"/>
    <col min="13572" max="13572" width="10.33203125" style="92" customWidth="1"/>
    <col min="13573" max="13573" width="7.33203125" style="92" customWidth="1"/>
    <col min="13574" max="13574" width="14.33203125" style="92" customWidth="1"/>
    <col min="13575" max="13593" width="7.109375" style="92" customWidth="1"/>
    <col min="13594" max="13594" width="9.109375" style="92"/>
    <col min="13595" max="13595" width="13.109375" style="92" customWidth="1"/>
    <col min="13596" max="13824" width="9.109375" style="92"/>
    <col min="13825" max="13825" width="37.44140625" style="92" customWidth="1"/>
    <col min="13826" max="13826" width="15.44140625" style="92" customWidth="1"/>
    <col min="13827" max="13827" width="7.33203125" style="92" customWidth="1"/>
    <col min="13828" max="13828" width="10.33203125" style="92" customWidth="1"/>
    <col min="13829" max="13829" width="7.33203125" style="92" customWidth="1"/>
    <col min="13830" max="13830" width="14.33203125" style="92" customWidth="1"/>
    <col min="13831" max="13849" width="7.109375" style="92" customWidth="1"/>
    <col min="13850" max="13850" width="9.109375" style="92"/>
    <col min="13851" max="13851" width="13.109375" style="92" customWidth="1"/>
    <col min="13852" max="14080" width="9.109375" style="92"/>
    <col min="14081" max="14081" width="37.44140625" style="92" customWidth="1"/>
    <col min="14082" max="14082" width="15.44140625" style="92" customWidth="1"/>
    <col min="14083" max="14083" width="7.33203125" style="92" customWidth="1"/>
    <col min="14084" max="14084" width="10.33203125" style="92" customWidth="1"/>
    <col min="14085" max="14085" width="7.33203125" style="92" customWidth="1"/>
    <col min="14086" max="14086" width="14.33203125" style="92" customWidth="1"/>
    <col min="14087" max="14105" width="7.109375" style="92" customWidth="1"/>
    <col min="14106" max="14106" width="9.109375" style="92"/>
    <col min="14107" max="14107" width="13.109375" style="92" customWidth="1"/>
    <col min="14108" max="14336" width="9.109375" style="92"/>
    <col min="14337" max="14337" width="37.44140625" style="92" customWidth="1"/>
    <col min="14338" max="14338" width="15.44140625" style="92" customWidth="1"/>
    <col min="14339" max="14339" width="7.33203125" style="92" customWidth="1"/>
    <col min="14340" max="14340" width="10.33203125" style="92" customWidth="1"/>
    <col min="14341" max="14341" width="7.33203125" style="92" customWidth="1"/>
    <col min="14342" max="14342" width="14.33203125" style="92" customWidth="1"/>
    <col min="14343" max="14361" width="7.109375" style="92" customWidth="1"/>
    <col min="14362" max="14362" width="9.109375" style="92"/>
    <col min="14363" max="14363" width="13.109375" style="92" customWidth="1"/>
    <col min="14364" max="14592" width="9.109375" style="92"/>
    <col min="14593" max="14593" width="37.44140625" style="92" customWidth="1"/>
    <col min="14594" max="14594" width="15.44140625" style="92" customWidth="1"/>
    <col min="14595" max="14595" width="7.33203125" style="92" customWidth="1"/>
    <col min="14596" max="14596" width="10.33203125" style="92" customWidth="1"/>
    <col min="14597" max="14597" width="7.33203125" style="92" customWidth="1"/>
    <col min="14598" max="14598" width="14.33203125" style="92" customWidth="1"/>
    <col min="14599" max="14617" width="7.109375" style="92" customWidth="1"/>
    <col min="14618" max="14618" width="9.109375" style="92"/>
    <col min="14619" max="14619" width="13.109375" style="92" customWidth="1"/>
    <col min="14620" max="14848" width="9.109375" style="92"/>
    <col min="14849" max="14849" width="37.44140625" style="92" customWidth="1"/>
    <col min="14850" max="14850" width="15.44140625" style="92" customWidth="1"/>
    <col min="14851" max="14851" width="7.33203125" style="92" customWidth="1"/>
    <col min="14852" max="14852" width="10.33203125" style="92" customWidth="1"/>
    <col min="14853" max="14853" width="7.33203125" style="92" customWidth="1"/>
    <col min="14854" max="14854" width="14.33203125" style="92" customWidth="1"/>
    <col min="14855" max="14873" width="7.109375" style="92" customWidth="1"/>
    <col min="14874" max="14874" width="9.109375" style="92"/>
    <col min="14875" max="14875" width="13.109375" style="92" customWidth="1"/>
    <col min="14876" max="15104" width="9.109375" style="92"/>
    <col min="15105" max="15105" width="37.44140625" style="92" customWidth="1"/>
    <col min="15106" max="15106" width="15.44140625" style="92" customWidth="1"/>
    <col min="15107" max="15107" width="7.33203125" style="92" customWidth="1"/>
    <col min="15108" max="15108" width="10.33203125" style="92" customWidth="1"/>
    <col min="15109" max="15109" width="7.33203125" style="92" customWidth="1"/>
    <col min="15110" max="15110" width="14.33203125" style="92" customWidth="1"/>
    <col min="15111" max="15129" width="7.109375" style="92" customWidth="1"/>
    <col min="15130" max="15130" width="9.109375" style="92"/>
    <col min="15131" max="15131" width="13.109375" style="92" customWidth="1"/>
    <col min="15132" max="15360" width="9.109375" style="92"/>
    <col min="15361" max="15361" width="37.44140625" style="92" customWidth="1"/>
    <col min="15362" max="15362" width="15.44140625" style="92" customWidth="1"/>
    <col min="15363" max="15363" width="7.33203125" style="92" customWidth="1"/>
    <col min="15364" max="15364" width="10.33203125" style="92" customWidth="1"/>
    <col min="15365" max="15365" width="7.33203125" style="92" customWidth="1"/>
    <col min="15366" max="15366" width="14.33203125" style="92" customWidth="1"/>
    <col min="15367" max="15385" width="7.109375" style="92" customWidth="1"/>
    <col min="15386" max="15386" width="9.109375" style="92"/>
    <col min="15387" max="15387" width="13.109375" style="92" customWidth="1"/>
    <col min="15388" max="15616" width="9.109375" style="92"/>
    <col min="15617" max="15617" width="37.44140625" style="92" customWidth="1"/>
    <col min="15618" max="15618" width="15.44140625" style="92" customWidth="1"/>
    <col min="15619" max="15619" width="7.33203125" style="92" customWidth="1"/>
    <col min="15620" max="15620" width="10.33203125" style="92" customWidth="1"/>
    <col min="15621" max="15621" width="7.33203125" style="92" customWidth="1"/>
    <col min="15622" max="15622" width="14.33203125" style="92" customWidth="1"/>
    <col min="15623" max="15641" width="7.109375" style="92" customWidth="1"/>
    <col min="15642" max="15642" width="9.109375" style="92"/>
    <col min="15643" max="15643" width="13.109375" style="92" customWidth="1"/>
    <col min="15644" max="15872" width="9.109375" style="92"/>
    <col min="15873" max="15873" width="37.44140625" style="92" customWidth="1"/>
    <col min="15874" max="15874" width="15.44140625" style="92" customWidth="1"/>
    <col min="15875" max="15875" width="7.33203125" style="92" customWidth="1"/>
    <col min="15876" max="15876" width="10.33203125" style="92" customWidth="1"/>
    <col min="15877" max="15877" width="7.33203125" style="92" customWidth="1"/>
    <col min="15878" max="15878" width="14.33203125" style="92" customWidth="1"/>
    <col min="15879" max="15897" width="7.109375" style="92" customWidth="1"/>
    <col min="15898" max="15898" width="9.109375" style="92"/>
    <col min="15899" max="15899" width="13.109375" style="92" customWidth="1"/>
    <col min="15900" max="16128" width="9.109375" style="92"/>
    <col min="16129" max="16129" width="37.44140625" style="92" customWidth="1"/>
    <col min="16130" max="16130" width="15.44140625" style="92" customWidth="1"/>
    <col min="16131" max="16131" width="7.33203125" style="92" customWidth="1"/>
    <col min="16132" max="16132" width="10.33203125" style="92" customWidth="1"/>
    <col min="16133" max="16133" width="7.33203125" style="92" customWidth="1"/>
    <col min="16134" max="16134" width="14.33203125" style="92" customWidth="1"/>
    <col min="16135" max="16153" width="7.109375" style="92" customWidth="1"/>
    <col min="16154" max="16154" width="9.109375" style="92"/>
    <col min="16155" max="16155" width="13.109375" style="92" customWidth="1"/>
    <col min="16156" max="16384" width="9.109375" style="92"/>
  </cols>
  <sheetData>
    <row r="1" spans="1:27" ht="24" thickBot="1" x14ac:dyDescent="0.5">
      <c r="A1" s="132" t="s">
        <v>101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33"/>
    </row>
    <row r="3" spans="1:27" ht="15" customHeight="1" x14ac:dyDescent="0.35">
      <c r="A3" s="105" t="s">
        <v>102</v>
      </c>
      <c r="B3" s="130">
        <f>2600</f>
        <v>2600</v>
      </c>
    </row>
    <row r="5" spans="1:27" ht="15.6" x14ac:dyDescent="0.3">
      <c r="A5" s="105" t="s">
        <v>103</v>
      </c>
    </row>
    <row r="6" spans="1:27" ht="15" x14ac:dyDescent="0.25">
      <c r="A6" s="94"/>
      <c r="B6" s="106">
        <v>1</v>
      </c>
      <c r="C6" s="106">
        <v>2</v>
      </c>
      <c r="D6" s="106">
        <v>3</v>
      </c>
      <c r="E6" s="106">
        <v>4</v>
      </c>
      <c r="F6" s="106">
        <v>5</v>
      </c>
      <c r="G6" s="106">
        <v>6</v>
      </c>
      <c r="H6" s="106">
        <v>7</v>
      </c>
      <c r="I6" s="106">
        <v>8</v>
      </c>
      <c r="J6" s="106">
        <v>9</v>
      </c>
      <c r="K6" s="106">
        <v>10</v>
      </c>
      <c r="L6" s="106">
        <v>11</v>
      </c>
      <c r="M6" s="106">
        <v>12</v>
      </c>
      <c r="N6" s="106">
        <v>13</v>
      </c>
      <c r="O6" s="106">
        <v>14</v>
      </c>
      <c r="P6" s="106">
        <v>15</v>
      </c>
      <c r="Q6" s="106">
        <v>16</v>
      </c>
      <c r="R6" s="106">
        <v>17</v>
      </c>
      <c r="S6" s="106">
        <v>18</v>
      </c>
      <c r="T6" s="106">
        <v>19</v>
      </c>
      <c r="U6" s="106">
        <v>20</v>
      </c>
      <c r="V6" s="106">
        <v>21</v>
      </c>
      <c r="W6" s="106">
        <v>22</v>
      </c>
      <c r="X6" s="106">
        <v>23</v>
      </c>
      <c r="Y6" s="106">
        <v>24</v>
      </c>
    </row>
    <row r="7" spans="1:27" x14ac:dyDescent="0.3">
      <c r="A7" s="94" t="s">
        <v>104</v>
      </c>
      <c r="B7" s="94">
        <f t="shared" ref="B7:G7" si="0">$B$3*1.5</f>
        <v>3900</v>
      </c>
      <c r="C7" s="94">
        <f t="shared" si="0"/>
        <v>3900</v>
      </c>
      <c r="D7" s="94">
        <f t="shared" si="0"/>
        <v>3900</v>
      </c>
      <c r="E7" s="94">
        <f t="shared" si="0"/>
        <v>3900</v>
      </c>
      <c r="F7" s="94">
        <f t="shared" si="0"/>
        <v>3900</v>
      </c>
      <c r="G7" s="94">
        <f t="shared" si="0"/>
        <v>3900</v>
      </c>
      <c r="H7" s="94">
        <f>$B$3*1.25</f>
        <v>3250</v>
      </c>
      <c r="I7" s="94">
        <f>$B$3*1.25</f>
        <v>3250</v>
      </c>
      <c r="J7" s="94">
        <f>$B$3*1.25</f>
        <v>3250</v>
      </c>
      <c r="K7" s="94">
        <f>$B$3*1.25</f>
        <v>3250</v>
      </c>
      <c r="L7" s="94">
        <f t="shared" ref="L7:T7" si="1">$B$3</f>
        <v>2600</v>
      </c>
      <c r="M7" s="94">
        <f t="shared" si="1"/>
        <v>2600</v>
      </c>
      <c r="N7" s="94">
        <f t="shared" si="1"/>
        <v>2600</v>
      </c>
      <c r="O7" s="94">
        <f t="shared" si="1"/>
        <v>2600</v>
      </c>
      <c r="P7" s="94">
        <f t="shared" si="1"/>
        <v>2600</v>
      </c>
      <c r="Q7" s="94">
        <f t="shared" si="1"/>
        <v>2600</v>
      </c>
      <c r="R7" s="94">
        <f t="shared" si="1"/>
        <v>2600</v>
      </c>
      <c r="S7" s="94">
        <f t="shared" si="1"/>
        <v>2600</v>
      </c>
      <c r="T7" s="94">
        <f t="shared" si="1"/>
        <v>2600</v>
      </c>
      <c r="U7" s="94">
        <f>$B$3*1.25</f>
        <v>3250</v>
      </c>
      <c r="V7" s="94">
        <f>$B$3*1.25</f>
        <v>3250</v>
      </c>
      <c r="W7" s="94">
        <f>$B$3*1.25</f>
        <v>3250</v>
      </c>
      <c r="X7" s="94">
        <f>$B$3*1.25</f>
        <v>3250</v>
      </c>
      <c r="Y7" s="94">
        <f>$B$3*1.25</f>
        <v>3250</v>
      </c>
    </row>
    <row r="9" spans="1:27" ht="15.6" x14ac:dyDescent="0.3">
      <c r="A9" s="105" t="s">
        <v>105</v>
      </c>
    </row>
    <row r="10" spans="1:27" ht="15" x14ac:dyDescent="0.25">
      <c r="A10" s="94"/>
      <c r="B10" s="106">
        <v>1</v>
      </c>
      <c r="C10" s="106">
        <v>2</v>
      </c>
      <c r="D10" s="106">
        <v>3</v>
      </c>
      <c r="E10" s="106">
        <v>4</v>
      </c>
      <c r="F10" s="106">
        <v>5</v>
      </c>
      <c r="G10" s="106">
        <v>6</v>
      </c>
      <c r="H10" s="106">
        <v>7</v>
      </c>
      <c r="I10" s="106">
        <v>8</v>
      </c>
      <c r="J10" s="106">
        <v>9</v>
      </c>
      <c r="K10" s="106">
        <v>10</v>
      </c>
      <c r="L10" s="106">
        <v>11</v>
      </c>
      <c r="M10" s="106">
        <v>12</v>
      </c>
      <c r="N10" s="106">
        <v>13</v>
      </c>
      <c r="O10" s="106">
        <v>14</v>
      </c>
      <c r="P10" s="106">
        <v>15</v>
      </c>
      <c r="Q10" s="106">
        <v>16</v>
      </c>
      <c r="R10" s="106">
        <v>17</v>
      </c>
      <c r="S10" s="106">
        <v>18</v>
      </c>
      <c r="T10" s="106">
        <v>19</v>
      </c>
      <c r="U10" s="106">
        <v>20</v>
      </c>
      <c r="V10" s="106">
        <v>21</v>
      </c>
      <c r="W10" s="106">
        <v>22</v>
      </c>
      <c r="X10" s="106">
        <v>23</v>
      </c>
      <c r="Y10" s="106">
        <v>24</v>
      </c>
    </row>
    <row r="11" spans="1:27" x14ac:dyDescent="0.3">
      <c r="A11" s="94" t="s">
        <v>104</v>
      </c>
      <c r="B11" s="94">
        <f t="shared" ref="B11:G11" si="2">$B$3*2</f>
        <v>5200</v>
      </c>
      <c r="C11" s="94">
        <f t="shared" si="2"/>
        <v>5200</v>
      </c>
      <c r="D11" s="94">
        <f t="shared" si="2"/>
        <v>5200</v>
      </c>
      <c r="E11" s="94">
        <f t="shared" si="2"/>
        <v>5200</v>
      </c>
      <c r="F11" s="94">
        <f t="shared" si="2"/>
        <v>5200</v>
      </c>
      <c r="G11" s="94">
        <f t="shared" si="2"/>
        <v>5200</v>
      </c>
      <c r="H11" s="94">
        <f>$B$3*1.75</f>
        <v>4550</v>
      </c>
      <c r="I11" s="94">
        <f>$B$3*1.75</f>
        <v>4550</v>
      </c>
      <c r="J11" s="94">
        <f>$B$3*1.75</f>
        <v>4550</v>
      </c>
      <c r="K11" s="94">
        <f>$B$3*1.75</f>
        <v>4550</v>
      </c>
      <c r="L11" s="94">
        <f t="shared" ref="L11:T11" si="3">$B$3*1.5</f>
        <v>3900</v>
      </c>
      <c r="M11" s="94">
        <f t="shared" si="3"/>
        <v>3900</v>
      </c>
      <c r="N11" s="94">
        <f t="shared" si="3"/>
        <v>3900</v>
      </c>
      <c r="O11" s="94">
        <f t="shared" si="3"/>
        <v>3900</v>
      </c>
      <c r="P11" s="94">
        <f t="shared" si="3"/>
        <v>3900</v>
      </c>
      <c r="Q11" s="94">
        <f t="shared" si="3"/>
        <v>3900</v>
      </c>
      <c r="R11" s="94">
        <f t="shared" si="3"/>
        <v>3900</v>
      </c>
      <c r="S11" s="94">
        <f t="shared" si="3"/>
        <v>3900</v>
      </c>
      <c r="T11" s="94">
        <f t="shared" si="3"/>
        <v>3900</v>
      </c>
      <c r="U11" s="94">
        <f>$B$3*1.75</f>
        <v>4550</v>
      </c>
      <c r="V11" s="94">
        <f>$B$3*1.75</f>
        <v>4550</v>
      </c>
      <c r="W11" s="94">
        <f>$B$3*1.75</f>
        <v>4550</v>
      </c>
      <c r="X11" s="94">
        <f>$B$3*1.75</f>
        <v>4550</v>
      </c>
      <c r="Y11" s="94">
        <f>$B$3*1.75</f>
        <v>4550</v>
      </c>
    </row>
    <row r="12" spans="1:27" ht="16.2" thickBot="1" x14ac:dyDescent="0.35">
      <c r="A12" s="105" t="s">
        <v>106</v>
      </c>
    </row>
    <row r="13" spans="1:27" ht="15" thickBot="1" x14ac:dyDescent="0.35">
      <c r="A13" s="101"/>
      <c r="B13" s="107">
        <v>1</v>
      </c>
      <c r="C13" s="107">
        <v>2</v>
      </c>
      <c r="D13" s="107">
        <v>3</v>
      </c>
      <c r="E13" s="107">
        <v>4</v>
      </c>
      <c r="F13" s="107">
        <v>5</v>
      </c>
      <c r="G13" s="107">
        <v>6</v>
      </c>
      <c r="H13" s="107">
        <v>7</v>
      </c>
      <c r="I13" s="107">
        <v>8</v>
      </c>
      <c r="J13" s="107">
        <v>9</v>
      </c>
      <c r="K13" s="107">
        <v>10</v>
      </c>
      <c r="L13" s="107">
        <v>11</v>
      </c>
      <c r="M13" s="107">
        <v>12</v>
      </c>
      <c r="N13" s="107">
        <v>13</v>
      </c>
      <c r="O13" s="107">
        <v>14</v>
      </c>
      <c r="P13" s="107">
        <v>15</v>
      </c>
      <c r="Q13" s="107">
        <v>16</v>
      </c>
      <c r="R13" s="107">
        <v>17</v>
      </c>
      <c r="S13" s="107">
        <v>18</v>
      </c>
      <c r="T13" s="107">
        <v>19</v>
      </c>
      <c r="U13" s="107">
        <v>20</v>
      </c>
      <c r="V13" s="107">
        <v>21</v>
      </c>
      <c r="W13" s="107">
        <v>22</v>
      </c>
      <c r="X13" s="107">
        <v>23</v>
      </c>
      <c r="Y13" s="108">
        <v>24</v>
      </c>
      <c r="Z13" s="109" t="s">
        <v>107</v>
      </c>
      <c r="AA13" s="108" t="s">
        <v>108</v>
      </c>
    </row>
    <row r="14" spans="1:27" ht="15" thickBot="1" x14ac:dyDescent="0.35">
      <c r="A14" s="103" t="s">
        <v>109</v>
      </c>
      <c r="B14" s="104">
        <v>0</v>
      </c>
      <c r="C14" s="104">
        <v>0</v>
      </c>
      <c r="D14" s="104">
        <v>0</v>
      </c>
      <c r="E14" s="104">
        <v>0</v>
      </c>
      <c r="F14" s="104">
        <v>0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110">
        <v>1</v>
      </c>
      <c r="M14" s="110">
        <v>1</v>
      </c>
      <c r="N14" s="110">
        <v>1</v>
      </c>
      <c r="O14" s="104">
        <v>0</v>
      </c>
      <c r="P14" s="110">
        <v>1</v>
      </c>
      <c r="Q14" s="110">
        <v>1</v>
      </c>
      <c r="R14" s="110">
        <v>1</v>
      </c>
      <c r="S14" s="110">
        <v>1</v>
      </c>
      <c r="T14" s="110">
        <v>1</v>
      </c>
      <c r="U14" s="104">
        <v>0</v>
      </c>
      <c r="V14" s="104">
        <v>0</v>
      </c>
      <c r="W14" s="104">
        <v>0</v>
      </c>
      <c r="X14" s="104">
        <v>0</v>
      </c>
      <c r="Y14" s="111">
        <v>0</v>
      </c>
      <c r="Z14" s="112">
        <f>SUM(B14:Y14)</f>
        <v>8</v>
      </c>
      <c r="AA14" s="113">
        <f>SUMPRODUCT($B$7:$Y$7,B14:Y14)</f>
        <v>20800</v>
      </c>
    </row>
    <row r="15" spans="1:27" ht="15" thickBot="1" x14ac:dyDescent="0.35">
      <c r="A15" s="99" t="s">
        <v>110</v>
      </c>
      <c r="B15" s="94">
        <v>0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114">
        <v>1</v>
      </c>
      <c r="M15" s="114">
        <v>1</v>
      </c>
      <c r="N15" s="114">
        <v>1</v>
      </c>
      <c r="O15" s="94">
        <v>0</v>
      </c>
      <c r="P15" s="114">
        <v>1</v>
      </c>
      <c r="Q15" s="114">
        <v>1</v>
      </c>
      <c r="R15" s="114">
        <v>1</v>
      </c>
      <c r="S15" s="114">
        <v>1</v>
      </c>
      <c r="T15" s="114">
        <v>1</v>
      </c>
      <c r="U15" s="94">
        <v>0</v>
      </c>
      <c r="V15" s="94">
        <v>0</v>
      </c>
      <c r="W15" s="94">
        <v>0</v>
      </c>
      <c r="X15" s="94">
        <v>0</v>
      </c>
      <c r="Y15" s="100">
        <v>0</v>
      </c>
      <c r="Z15" s="115">
        <f t="shared" ref="Z15:Z20" si="4">SUM(B15:Y15)</f>
        <v>8</v>
      </c>
      <c r="AA15" s="113">
        <f>SUMPRODUCT($B$7:$Y$7,B15:Y15)</f>
        <v>20800</v>
      </c>
    </row>
    <row r="16" spans="1:27" ht="15" thickBot="1" x14ac:dyDescent="0.35">
      <c r="A16" s="99" t="s">
        <v>111</v>
      </c>
      <c r="B16" s="94">
        <v>0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114">
        <v>1</v>
      </c>
      <c r="M16" s="114">
        <v>1</v>
      </c>
      <c r="N16" s="114">
        <v>1</v>
      </c>
      <c r="O16" s="94">
        <v>0</v>
      </c>
      <c r="P16" s="114">
        <v>1</v>
      </c>
      <c r="Q16" s="114">
        <v>1</v>
      </c>
      <c r="R16" s="114">
        <v>1</v>
      </c>
      <c r="S16" s="114">
        <v>1</v>
      </c>
      <c r="T16" s="114">
        <v>1</v>
      </c>
      <c r="U16" s="94">
        <v>0</v>
      </c>
      <c r="V16" s="94">
        <v>0</v>
      </c>
      <c r="W16" s="94">
        <v>0</v>
      </c>
      <c r="X16" s="94">
        <v>0</v>
      </c>
      <c r="Y16" s="100">
        <v>0</v>
      </c>
      <c r="Z16" s="115">
        <f t="shared" si="4"/>
        <v>8</v>
      </c>
      <c r="AA16" s="113">
        <f>SUMPRODUCT($B$7:$Y$7,B16:Y16)</f>
        <v>20800</v>
      </c>
    </row>
    <row r="17" spans="1:27" ht="15" thickBot="1" x14ac:dyDescent="0.35">
      <c r="A17" s="99" t="s">
        <v>112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114">
        <v>1</v>
      </c>
      <c r="M17" s="114">
        <v>1</v>
      </c>
      <c r="N17" s="114">
        <v>1</v>
      </c>
      <c r="O17" s="94">
        <v>0</v>
      </c>
      <c r="P17" s="114">
        <v>1</v>
      </c>
      <c r="Q17" s="114">
        <v>1</v>
      </c>
      <c r="R17" s="114">
        <v>1</v>
      </c>
      <c r="S17" s="114">
        <v>1</v>
      </c>
      <c r="T17" s="114">
        <v>1</v>
      </c>
      <c r="U17" s="94">
        <v>0</v>
      </c>
      <c r="V17" s="94">
        <v>0</v>
      </c>
      <c r="W17" s="94">
        <v>0</v>
      </c>
      <c r="X17" s="94">
        <v>0</v>
      </c>
      <c r="Y17" s="100">
        <v>0</v>
      </c>
      <c r="Z17" s="115">
        <f t="shared" si="4"/>
        <v>8</v>
      </c>
      <c r="AA17" s="113">
        <f>SUMPRODUCT($B$7:$Y$7,B17:Y17)</f>
        <v>20800</v>
      </c>
    </row>
    <row r="18" spans="1:27" x14ac:dyDescent="0.3">
      <c r="A18" s="99" t="s">
        <v>113</v>
      </c>
      <c r="B18" s="94">
        <v>0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114">
        <v>1</v>
      </c>
      <c r="M18" s="114">
        <v>1</v>
      </c>
      <c r="N18" s="114">
        <v>1</v>
      </c>
      <c r="O18" s="94">
        <v>0</v>
      </c>
      <c r="P18" s="114">
        <v>1</v>
      </c>
      <c r="Q18" s="114">
        <v>1</v>
      </c>
      <c r="R18" s="114">
        <v>1</v>
      </c>
      <c r="S18" s="114">
        <v>1</v>
      </c>
      <c r="T18" s="114">
        <v>1</v>
      </c>
      <c r="U18" s="94">
        <v>0</v>
      </c>
      <c r="V18" s="94">
        <v>0</v>
      </c>
      <c r="W18" s="94">
        <v>0</v>
      </c>
      <c r="X18" s="94">
        <v>0</v>
      </c>
      <c r="Y18" s="100">
        <v>0</v>
      </c>
      <c r="Z18" s="115">
        <f t="shared" si="4"/>
        <v>8</v>
      </c>
      <c r="AA18" s="113">
        <f>SUMPRODUCT($B$7:$Y$7,B18:Y18)</f>
        <v>20800</v>
      </c>
    </row>
    <row r="19" spans="1:27" x14ac:dyDescent="0.3">
      <c r="A19" s="99" t="s">
        <v>114</v>
      </c>
      <c r="B19" s="94">
        <v>0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100">
        <v>0</v>
      </c>
      <c r="Z19" s="115">
        <f t="shared" si="4"/>
        <v>0</v>
      </c>
      <c r="AA19" s="116">
        <f>B3*Z19</f>
        <v>0</v>
      </c>
    </row>
    <row r="20" spans="1:27" ht="15" thickBot="1" x14ac:dyDescent="0.35">
      <c r="A20" s="96" t="s">
        <v>115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7">
        <v>0</v>
      </c>
      <c r="N20" s="97">
        <v>0</v>
      </c>
      <c r="O20" s="97">
        <v>0</v>
      </c>
      <c r="P20" s="97">
        <v>0</v>
      </c>
      <c r="Q20" s="97">
        <v>0</v>
      </c>
      <c r="R20" s="97">
        <v>0</v>
      </c>
      <c r="S20" s="97">
        <v>0</v>
      </c>
      <c r="T20" s="97">
        <v>0</v>
      </c>
      <c r="U20" s="97">
        <v>0</v>
      </c>
      <c r="V20" s="97">
        <v>0</v>
      </c>
      <c r="W20" s="97">
        <v>0</v>
      </c>
      <c r="X20" s="97">
        <v>0</v>
      </c>
      <c r="Y20" s="98">
        <v>0</v>
      </c>
      <c r="Z20" s="118">
        <f t="shared" si="4"/>
        <v>0</v>
      </c>
      <c r="AA20" s="116">
        <f>B3*Z20</f>
        <v>0</v>
      </c>
    </row>
    <row r="21" spans="1:27" ht="21" x14ac:dyDescent="0.4">
      <c r="Y21" s="105" t="s">
        <v>116</v>
      </c>
      <c r="Z21" s="105">
        <f>SUM(Z14:Z20)</f>
        <v>40</v>
      </c>
      <c r="AA21" s="129">
        <f>SUM(AA14:AA20)</f>
        <v>104000</v>
      </c>
    </row>
    <row r="22" spans="1:27" ht="16.2" thickBot="1" x14ac:dyDescent="0.35">
      <c r="A22" s="105" t="s">
        <v>117</v>
      </c>
    </row>
    <row r="23" spans="1:27" ht="15" thickBot="1" x14ac:dyDescent="0.35">
      <c r="A23" s="95"/>
      <c r="B23" s="120">
        <v>1</v>
      </c>
      <c r="C23" s="120">
        <v>2</v>
      </c>
      <c r="D23" s="120">
        <v>3</v>
      </c>
      <c r="E23" s="120">
        <v>4</v>
      </c>
      <c r="F23" s="120">
        <v>5</v>
      </c>
      <c r="G23" s="120">
        <v>6</v>
      </c>
      <c r="H23" s="120">
        <v>7</v>
      </c>
      <c r="I23" s="120">
        <v>8</v>
      </c>
      <c r="J23" s="120">
        <v>9</v>
      </c>
      <c r="K23" s="120">
        <v>10</v>
      </c>
      <c r="L23" s="120">
        <v>11</v>
      </c>
      <c r="M23" s="120">
        <v>12</v>
      </c>
      <c r="N23" s="120">
        <v>13</v>
      </c>
      <c r="O23" s="120">
        <v>14</v>
      </c>
      <c r="P23" s="120">
        <v>15</v>
      </c>
      <c r="Q23" s="120">
        <v>16</v>
      </c>
      <c r="R23" s="120">
        <v>17</v>
      </c>
      <c r="S23" s="120">
        <v>18</v>
      </c>
      <c r="T23" s="120">
        <v>19</v>
      </c>
      <c r="U23" s="120">
        <v>20</v>
      </c>
      <c r="V23" s="120">
        <v>21</v>
      </c>
      <c r="W23" s="120">
        <v>22</v>
      </c>
      <c r="X23" s="120">
        <v>23</v>
      </c>
      <c r="Y23" s="121">
        <v>24</v>
      </c>
      <c r="Z23" s="122" t="s">
        <v>107</v>
      </c>
      <c r="AA23" s="122" t="s">
        <v>108</v>
      </c>
    </row>
    <row r="24" spans="1:27" ht="15" thickBot="1" x14ac:dyDescent="0.35">
      <c r="A24" s="99" t="s">
        <v>109</v>
      </c>
      <c r="B24" s="94">
        <v>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110">
        <v>1</v>
      </c>
      <c r="M24" s="110">
        <v>1</v>
      </c>
      <c r="N24" s="110">
        <v>1</v>
      </c>
      <c r="O24" s="104">
        <v>0</v>
      </c>
      <c r="P24" s="110">
        <v>1</v>
      </c>
      <c r="Q24" s="110">
        <v>1</v>
      </c>
      <c r="R24" s="110">
        <v>1</v>
      </c>
      <c r="S24" s="110">
        <v>1</v>
      </c>
      <c r="T24" s="110">
        <v>1</v>
      </c>
      <c r="U24" s="104">
        <v>0</v>
      </c>
      <c r="V24" s="104">
        <v>0</v>
      </c>
      <c r="W24" s="104">
        <v>0</v>
      </c>
      <c r="X24" s="104">
        <v>0</v>
      </c>
      <c r="Y24" s="111">
        <v>0</v>
      </c>
      <c r="Z24" s="115">
        <f>SUM(B24:Y24)</f>
        <v>8</v>
      </c>
      <c r="AA24" s="113">
        <f>SUMPRODUCT($B$7:$Y$7,B24:Y24)</f>
        <v>20800</v>
      </c>
    </row>
    <row r="25" spans="1:27" ht="15" thickBot="1" x14ac:dyDescent="0.35">
      <c r="A25" s="99" t="s">
        <v>110</v>
      </c>
      <c r="B25" s="94">
        <v>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114">
        <v>1</v>
      </c>
      <c r="M25" s="114">
        <v>1</v>
      </c>
      <c r="N25" s="114">
        <v>1</v>
      </c>
      <c r="O25" s="94">
        <v>0</v>
      </c>
      <c r="P25" s="114">
        <v>1</v>
      </c>
      <c r="Q25" s="114">
        <v>1</v>
      </c>
      <c r="R25" s="114">
        <v>1</v>
      </c>
      <c r="S25" s="114">
        <v>1</v>
      </c>
      <c r="T25" s="114">
        <v>1</v>
      </c>
      <c r="U25" s="94">
        <v>0</v>
      </c>
      <c r="V25" s="94">
        <v>0</v>
      </c>
      <c r="W25" s="94">
        <v>0</v>
      </c>
      <c r="X25" s="94">
        <v>0</v>
      </c>
      <c r="Y25" s="100">
        <v>0</v>
      </c>
      <c r="Z25" s="115">
        <f t="shared" ref="Z25:Z30" si="5">SUM(B25:Y25)</f>
        <v>8</v>
      </c>
      <c r="AA25" s="113">
        <f>SUMPRODUCT($B$7:$Y$7,B25:Y25)</f>
        <v>20800</v>
      </c>
    </row>
    <row r="26" spans="1:27" ht="15" thickBot="1" x14ac:dyDescent="0.35">
      <c r="A26" s="99" t="s">
        <v>111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114">
        <v>1</v>
      </c>
      <c r="M26" s="114">
        <v>1</v>
      </c>
      <c r="N26" s="114">
        <v>1</v>
      </c>
      <c r="O26" s="94">
        <v>0</v>
      </c>
      <c r="P26" s="114">
        <v>1</v>
      </c>
      <c r="Q26" s="114">
        <v>1</v>
      </c>
      <c r="R26" s="114">
        <v>1</v>
      </c>
      <c r="S26" s="114">
        <v>1</v>
      </c>
      <c r="T26" s="114">
        <v>1</v>
      </c>
      <c r="U26" s="94">
        <v>0</v>
      </c>
      <c r="V26" s="94">
        <v>0</v>
      </c>
      <c r="W26" s="94">
        <v>0</v>
      </c>
      <c r="X26" s="94">
        <v>0</v>
      </c>
      <c r="Y26" s="100">
        <v>0</v>
      </c>
      <c r="Z26" s="115">
        <f t="shared" si="5"/>
        <v>8</v>
      </c>
      <c r="AA26" s="113">
        <f>SUMPRODUCT($B$7:$Y$7,B26:Y26)</f>
        <v>20800</v>
      </c>
    </row>
    <row r="27" spans="1:27" ht="15" thickBot="1" x14ac:dyDescent="0.35">
      <c r="A27" s="99" t="s">
        <v>112</v>
      </c>
      <c r="B27" s="94">
        <v>0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114">
        <v>1</v>
      </c>
      <c r="M27" s="114">
        <v>1</v>
      </c>
      <c r="N27" s="114">
        <v>1</v>
      </c>
      <c r="O27" s="94">
        <v>0</v>
      </c>
      <c r="P27" s="114">
        <v>1</v>
      </c>
      <c r="Q27" s="114">
        <v>1</v>
      </c>
      <c r="R27" s="114">
        <v>1</v>
      </c>
      <c r="S27" s="114">
        <v>1</v>
      </c>
      <c r="T27" s="114">
        <v>1</v>
      </c>
      <c r="U27" s="94">
        <v>0</v>
      </c>
      <c r="V27" s="94">
        <v>0</v>
      </c>
      <c r="W27" s="94">
        <v>0</v>
      </c>
      <c r="X27" s="94">
        <v>0</v>
      </c>
      <c r="Y27" s="100">
        <v>0</v>
      </c>
      <c r="Z27" s="115">
        <f t="shared" si="5"/>
        <v>8</v>
      </c>
      <c r="AA27" s="113">
        <f>SUMPRODUCT($B$7:$Y$7,B27:Y27)</f>
        <v>20800</v>
      </c>
    </row>
    <row r="28" spans="1:27" x14ac:dyDescent="0.3">
      <c r="A28" s="99" t="s">
        <v>113</v>
      </c>
      <c r="B28" s="94">
        <v>0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114">
        <v>1</v>
      </c>
      <c r="M28" s="114">
        <v>1</v>
      </c>
      <c r="N28" s="114">
        <v>1</v>
      </c>
      <c r="O28" s="94">
        <v>0</v>
      </c>
      <c r="P28" s="114">
        <v>1</v>
      </c>
      <c r="Q28" s="114">
        <v>1</v>
      </c>
      <c r="R28" s="114">
        <v>1</v>
      </c>
      <c r="S28" s="114">
        <v>1</v>
      </c>
      <c r="T28" s="114">
        <v>1</v>
      </c>
      <c r="U28" s="94">
        <v>0</v>
      </c>
      <c r="V28" s="94">
        <v>0</v>
      </c>
      <c r="W28" s="94">
        <v>0</v>
      </c>
      <c r="X28" s="94">
        <v>0</v>
      </c>
      <c r="Y28" s="100">
        <v>0</v>
      </c>
      <c r="Z28" s="115">
        <f t="shared" si="5"/>
        <v>8</v>
      </c>
      <c r="AA28" s="113">
        <f>SUMPRODUCT($B$7:$Y$7,B28:Y28)</f>
        <v>20800</v>
      </c>
    </row>
    <row r="29" spans="1:27" x14ac:dyDescent="0.3">
      <c r="A29" s="99" t="s">
        <v>114</v>
      </c>
      <c r="B29" s="94">
        <v>0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  <c r="R29" s="94">
        <v>0</v>
      </c>
      <c r="S29" s="94">
        <v>0</v>
      </c>
      <c r="T29" s="94">
        <v>0</v>
      </c>
      <c r="U29" s="94">
        <v>0</v>
      </c>
      <c r="V29" s="94">
        <v>0</v>
      </c>
      <c r="W29" s="94">
        <v>0</v>
      </c>
      <c r="X29" s="94">
        <v>0</v>
      </c>
      <c r="Y29" s="100">
        <v>0</v>
      </c>
      <c r="Z29" s="115">
        <f t="shared" si="5"/>
        <v>0</v>
      </c>
      <c r="AA29" s="116">
        <f>B3*Z29</f>
        <v>0</v>
      </c>
    </row>
    <row r="30" spans="1:27" ht="15" thickBot="1" x14ac:dyDescent="0.35">
      <c r="A30" s="96" t="s">
        <v>115</v>
      </c>
      <c r="B30" s="97">
        <v>0</v>
      </c>
      <c r="C30" s="97">
        <v>0</v>
      </c>
      <c r="D30" s="97">
        <v>0</v>
      </c>
      <c r="E30" s="97">
        <v>0</v>
      </c>
      <c r="F30" s="97">
        <v>0</v>
      </c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7">
        <v>0</v>
      </c>
      <c r="M30" s="97">
        <v>0</v>
      </c>
      <c r="N30" s="97">
        <v>0</v>
      </c>
      <c r="O30" s="97">
        <v>0</v>
      </c>
      <c r="P30" s="97">
        <v>0</v>
      </c>
      <c r="Q30" s="97">
        <v>0</v>
      </c>
      <c r="R30" s="97">
        <v>0</v>
      </c>
      <c r="S30" s="97">
        <v>0</v>
      </c>
      <c r="T30" s="97">
        <v>0</v>
      </c>
      <c r="U30" s="97">
        <v>0</v>
      </c>
      <c r="V30" s="97">
        <v>0</v>
      </c>
      <c r="W30" s="97">
        <v>0</v>
      </c>
      <c r="X30" s="97">
        <v>0</v>
      </c>
      <c r="Y30" s="98">
        <v>0</v>
      </c>
      <c r="Z30" s="118">
        <f t="shared" si="5"/>
        <v>0</v>
      </c>
      <c r="AA30" s="116">
        <f>B3*Z30</f>
        <v>0</v>
      </c>
    </row>
    <row r="31" spans="1:27" ht="21.6" thickBot="1" x14ac:dyDescent="0.45">
      <c r="Y31" s="105" t="s">
        <v>118</v>
      </c>
      <c r="Z31" s="105">
        <f>SUM(Z24:Z30)</f>
        <v>40</v>
      </c>
      <c r="AA31" s="129">
        <f>SUM(AA24:AA30)</f>
        <v>104000</v>
      </c>
    </row>
    <row r="32" spans="1:27" ht="24" thickBot="1" x14ac:dyDescent="0.5">
      <c r="A32" s="132" t="s">
        <v>119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33"/>
    </row>
    <row r="33" spans="1:27" ht="15.75" thickBot="1" x14ac:dyDescent="0.3"/>
    <row r="34" spans="1:27" ht="15" thickBot="1" x14ac:dyDescent="0.35">
      <c r="A34" s="101"/>
      <c r="B34" s="107">
        <v>1</v>
      </c>
      <c r="C34" s="107">
        <v>2</v>
      </c>
      <c r="D34" s="107">
        <v>3</v>
      </c>
      <c r="E34" s="107">
        <v>4</v>
      </c>
      <c r="F34" s="107">
        <v>5</v>
      </c>
      <c r="G34" s="107">
        <v>6</v>
      </c>
      <c r="H34" s="107">
        <v>7</v>
      </c>
      <c r="I34" s="107">
        <v>8</v>
      </c>
      <c r="J34" s="107">
        <v>9</v>
      </c>
      <c r="K34" s="107">
        <v>10</v>
      </c>
      <c r="L34" s="107">
        <v>11</v>
      </c>
      <c r="M34" s="107">
        <v>12</v>
      </c>
      <c r="N34" s="107">
        <v>13</v>
      </c>
      <c r="O34" s="107">
        <v>14</v>
      </c>
      <c r="P34" s="107">
        <v>15</v>
      </c>
      <c r="Q34" s="107">
        <v>16</v>
      </c>
      <c r="R34" s="107">
        <v>17</v>
      </c>
      <c r="S34" s="107">
        <v>18</v>
      </c>
      <c r="T34" s="107">
        <v>19</v>
      </c>
      <c r="U34" s="107">
        <v>20</v>
      </c>
      <c r="V34" s="107">
        <v>21</v>
      </c>
      <c r="W34" s="107">
        <v>22</v>
      </c>
      <c r="X34" s="107">
        <v>23</v>
      </c>
      <c r="Y34" s="108">
        <v>24</v>
      </c>
      <c r="Z34" s="109" t="s">
        <v>107</v>
      </c>
      <c r="AA34" s="108" t="s">
        <v>108</v>
      </c>
    </row>
    <row r="35" spans="1:27" x14ac:dyDescent="0.3">
      <c r="A35" s="103" t="s">
        <v>109</v>
      </c>
      <c r="B35" s="104">
        <v>0</v>
      </c>
      <c r="C35" s="104">
        <v>0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  <c r="I35" s="110">
        <v>1</v>
      </c>
      <c r="J35" s="110">
        <v>1</v>
      </c>
      <c r="K35" s="110">
        <v>1</v>
      </c>
      <c r="L35" s="110">
        <v>1</v>
      </c>
      <c r="M35" s="110">
        <v>1</v>
      </c>
      <c r="N35" s="110">
        <v>1</v>
      </c>
      <c r="O35" s="104">
        <v>0</v>
      </c>
      <c r="P35" s="110">
        <v>1</v>
      </c>
      <c r="Q35" s="110">
        <v>1</v>
      </c>
      <c r="R35" s="110">
        <v>1</v>
      </c>
      <c r="S35" s="110">
        <v>1</v>
      </c>
      <c r="T35" s="110">
        <v>1</v>
      </c>
      <c r="U35" s="110">
        <v>1</v>
      </c>
      <c r="V35" s="104">
        <v>0</v>
      </c>
      <c r="W35" s="104">
        <v>0</v>
      </c>
      <c r="X35" s="104">
        <v>0</v>
      </c>
      <c r="Y35" s="111">
        <v>0</v>
      </c>
      <c r="Z35" s="112">
        <f>SUM(B35:Y35)</f>
        <v>12</v>
      </c>
      <c r="AA35" s="113">
        <f>SUMPRODUCT($B$7:$Y$7,B35:Y35)</f>
        <v>33800</v>
      </c>
    </row>
    <row r="36" spans="1:27" x14ac:dyDescent="0.3">
      <c r="A36" s="99" t="s">
        <v>110</v>
      </c>
      <c r="B36" s="94">
        <v>0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114">
        <v>1</v>
      </c>
      <c r="J36" s="114">
        <v>1</v>
      </c>
      <c r="K36" s="114">
        <v>1</v>
      </c>
      <c r="L36" s="114">
        <v>1</v>
      </c>
      <c r="M36" s="114">
        <v>1</v>
      </c>
      <c r="N36" s="114">
        <v>1</v>
      </c>
      <c r="O36" s="94">
        <v>0</v>
      </c>
      <c r="P36" s="114">
        <v>1</v>
      </c>
      <c r="Q36" s="114">
        <v>1</v>
      </c>
      <c r="R36" s="114">
        <v>1</v>
      </c>
      <c r="S36" s="114">
        <v>1</v>
      </c>
      <c r="T36" s="114">
        <v>1</v>
      </c>
      <c r="U36" s="114">
        <v>1</v>
      </c>
      <c r="V36" s="94">
        <v>0</v>
      </c>
      <c r="W36" s="94">
        <v>0</v>
      </c>
      <c r="X36" s="94">
        <v>0</v>
      </c>
      <c r="Y36" s="100">
        <v>0</v>
      </c>
      <c r="Z36" s="115">
        <f t="shared" ref="Z36:Z41" si="6">SUM(B36:Y36)</f>
        <v>12</v>
      </c>
      <c r="AA36" s="116">
        <f>SUMPRODUCT($B$7:$Y$7,B36:Y36)</f>
        <v>33800</v>
      </c>
    </row>
    <row r="37" spans="1:27" x14ac:dyDescent="0.3">
      <c r="A37" s="99" t="s">
        <v>111</v>
      </c>
      <c r="B37" s="94">
        <v>0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114">
        <v>1</v>
      </c>
      <c r="J37" s="114">
        <v>1</v>
      </c>
      <c r="K37" s="114">
        <v>1</v>
      </c>
      <c r="L37" s="114">
        <v>1</v>
      </c>
      <c r="M37" s="114">
        <v>1</v>
      </c>
      <c r="N37" s="114">
        <v>1</v>
      </c>
      <c r="O37" s="94">
        <v>0</v>
      </c>
      <c r="P37" s="114">
        <v>1</v>
      </c>
      <c r="Q37" s="114">
        <v>1</v>
      </c>
      <c r="R37" s="114">
        <v>1</v>
      </c>
      <c r="S37" s="114">
        <v>1</v>
      </c>
      <c r="T37" s="114">
        <v>1</v>
      </c>
      <c r="U37" s="114">
        <v>1</v>
      </c>
      <c r="V37" s="94">
        <v>0</v>
      </c>
      <c r="W37" s="94">
        <v>0</v>
      </c>
      <c r="X37" s="94">
        <v>0</v>
      </c>
      <c r="Y37" s="100">
        <v>0</v>
      </c>
      <c r="Z37" s="115">
        <f t="shared" si="6"/>
        <v>12</v>
      </c>
      <c r="AA37" s="116">
        <f>SUMPRODUCT($B$7:$Y$7,B37:Y37)</f>
        <v>33800</v>
      </c>
    </row>
    <row r="38" spans="1:27" x14ac:dyDescent="0.3">
      <c r="A38" s="99" t="s">
        <v>112</v>
      </c>
      <c r="B38" s="94">
        <v>0</v>
      </c>
      <c r="C38" s="94">
        <v>0</v>
      </c>
      <c r="D38" s="94">
        <v>0</v>
      </c>
      <c r="E38" s="94">
        <v>0</v>
      </c>
      <c r="F38" s="94">
        <v>0</v>
      </c>
      <c r="G38" s="94">
        <v>0</v>
      </c>
      <c r="H38" s="94">
        <v>0</v>
      </c>
      <c r="I38" s="114">
        <v>1</v>
      </c>
      <c r="J38" s="114">
        <v>1</v>
      </c>
      <c r="K38" s="114">
        <v>1</v>
      </c>
      <c r="L38" s="114">
        <v>1</v>
      </c>
      <c r="M38" s="114">
        <v>1</v>
      </c>
      <c r="N38" s="114">
        <v>1</v>
      </c>
      <c r="O38" s="94">
        <v>0</v>
      </c>
      <c r="P38" s="114">
        <v>1</v>
      </c>
      <c r="Q38" s="114">
        <v>1</v>
      </c>
      <c r="R38" s="114">
        <v>1</v>
      </c>
      <c r="S38" s="114">
        <v>1</v>
      </c>
      <c r="T38" s="114">
        <v>1</v>
      </c>
      <c r="U38" s="114">
        <v>1</v>
      </c>
      <c r="V38" s="94">
        <v>0</v>
      </c>
      <c r="W38" s="94">
        <v>0</v>
      </c>
      <c r="X38" s="94">
        <v>0</v>
      </c>
      <c r="Y38" s="100">
        <v>0</v>
      </c>
      <c r="Z38" s="115">
        <f t="shared" si="6"/>
        <v>12</v>
      </c>
      <c r="AA38" s="116">
        <f>SUMPRODUCT($B$7:$Y$7,B38:Y38)</f>
        <v>33800</v>
      </c>
    </row>
    <row r="39" spans="1:27" x14ac:dyDescent="0.3">
      <c r="A39" s="99" t="s">
        <v>113</v>
      </c>
      <c r="B39" s="94">
        <v>0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114">
        <v>1</v>
      </c>
      <c r="J39" s="114">
        <v>1</v>
      </c>
      <c r="K39" s="114">
        <v>1</v>
      </c>
      <c r="L39" s="114">
        <v>1</v>
      </c>
      <c r="M39" s="114">
        <v>1</v>
      </c>
      <c r="N39" s="114">
        <v>1</v>
      </c>
      <c r="O39" s="94">
        <v>0</v>
      </c>
      <c r="P39" s="114">
        <v>1</v>
      </c>
      <c r="Q39" s="114">
        <v>1</v>
      </c>
      <c r="R39" s="114">
        <v>1</v>
      </c>
      <c r="S39" s="114">
        <v>1</v>
      </c>
      <c r="T39" s="114">
        <v>1</v>
      </c>
      <c r="U39" s="114">
        <v>1</v>
      </c>
      <c r="V39" s="94">
        <v>0</v>
      </c>
      <c r="W39" s="94">
        <v>0</v>
      </c>
      <c r="X39" s="94">
        <v>0</v>
      </c>
      <c r="Y39" s="100">
        <v>0</v>
      </c>
      <c r="Z39" s="115">
        <f t="shared" si="6"/>
        <v>12</v>
      </c>
      <c r="AA39" s="116">
        <f>SUMPRODUCT($B$7:$Y$7,B39:Y39)</f>
        <v>33800</v>
      </c>
    </row>
    <row r="40" spans="1:27" x14ac:dyDescent="0.3">
      <c r="A40" s="99" t="s">
        <v>114</v>
      </c>
      <c r="B40" s="94">
        <v>0</v>
      </c>
      <c r="C40" s="94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114">
        <v>1</v>
      </c>
      <c r="J40" s="114">
        <v>1</v>
      </c>
      <c r="K40" s="114">
        <v>1</v>
      </c>
      <c r="L40" s="114">
        <v>1</v>
      </c>
      <c r="M40" s="114">
        <v>1</v>
      </c>
      <c r="N40" s="114">
        <v>1</v>
      </c>
      <c r="O40" s="94">
        <v>0</v>
      </c>
      <c r="P40" s="114">
        <v>1</v>
      </c>
      <c r="Q40" s="114">
        <v>1</v>
      </c>
      <c r="R40" s="114">
        <v>1</v>
      </c>
      <c r="S40" s="114">
        <v>1</v>
      </c>
      <c r="T40" s="114">
        <v>1</v>
      </c>
      <c r="U40" s="114">
        <v>1</v>
      </c>
      <c r="V40" s="94">
        <v>0</v>
      </c>
      <c r="W40" s="94">
        <v>0</v>
      </c>
      <c r="X40" s="94">
        <v>0</v>
      </c>
      <c r="Y40" s="100">
        <v>0</v>
      </c>
      <c r="Z40" s="115">
        <f t="shared" si="6"/>
        <v>12</v>
      </c>
      <c r="AA40" s="116">
        <f>SUMPRODUCT($B$11:$Y$11,B40:Y40)</f>
        <v>49400</v>
      </c>
    </row>
    <row r="41" spans="1:27" ht="15" thickBot="1" x14ac:dyDescent="0.35">
      <c r="A41" s="96" t="s">
        <v>115</v>
      </c>
      <c r="B41" s="97">
        <v>0</v>
      </c>
      <c r="C41" s="97">
        <v>0</v>
      </c>
      <c r="D41" s="97">
        <v>0</v>
      </c>
      <c r="E41" s="97">
        <v>0</v>
      </c>
      <c r="F41" s="97">
        <v>0</v>
      </c>
      <c r="G41" s="97">
        <v>0</v>
      </c>
      <c r="H41" s="97">
        <v>0</v>
      </c>
      <c r="I41" s="117">
        <v>1</v>
      </c>
      <c r="J41" s="117">
        <v>1</v>
      </c>
      <c r="K41" s="117">
        <v>1</v>
      </c>
      <c r="L41" s="117">
        <v>1</v>
      </c>
      <c r="M41" s="117">
        <v>1</v>
      </c>
      <c r="N41" s="117">
        <v>1</v>
      </c>
      <c r="O41" s="97">
        <v>0</v>
      </c>
      <c r="P41" s="117">
        <v>1</v>
      </c>
      <c r="Q41" s="117">
        <v>1</v>
      </c>
      <c r="R41" s="117">
        <v>1</v>
      </c>
      <c r="S41" s="117">
        <v>1</v>
      </c>
      <c r="T41" s="117">
        <v>1</v>
      </c>
      <c r="U41" s="117">
        <v>1</v>
      </c>
      <c r="V41" s="97">
        <v>0</v>
      </c>
      <c r="W41" s="97">
        <v>0</v>
      </c>
      <c r="X41" s="97">
        <v>0</v>
      </c>
      <c r="Y41" s="98">
        <v>0</v>
      </c>
      <c r="Z41" s="118">
        <f t="shared" si="6"/>
        <v>12</v>
      </c>
      <c r="AA41" s="119">
        <f>SUMPRODUCT($B$11:$Y$11,B41:Y41)</f>
        <v>49400</v>
      </c>
    </row>
    <row r="42" spans="1:27" ht="21" x14ac:dyDescent="0.4">
      <c r="Y42" s="105" t="s">
        <v>116</v>
      </c>
      <c r="Z42" s="105">
        <f>SUM(Z35:Z41)</f>
        <v>84</v>
      </c>
      <c r="AA42" s="129">
        <f>SUM(AA35:AA41)</f>
        <v>267800</v>
      </c>
    </row>
    <row r="43" spans="1:27" ht="16.2" thickBot="1" x14ac:dyDescent="0.35">
      <c r="A43" s="105" t="s">
        <v>117</v>
      </c>
    </row>
    <row r="44" spans="1:27" x14ac:dyDescent="0.3">
      <c r="A44" s="95"/>
      <c r="B44" s="120">
        <v>1</v>
      </c>
      <c r="C44" s="120">
        <v>2</v>
      </c>
      <c r="D44" s="120">
        <v>3</v>
      </c>
      <c r="E44" s="120">
        <v>4</v>
      </c>
      <c r="F44" s="120">
        <v>5</v>
      </c>
      <c r="G44" s="120">
        <v>6</v>
      </c>
      <c r="H44" s="120">
        <v>7</v>
      </c>
      <c r="I44" s="120">
        <v>8</v>
      </c>
      <c r="J44" s="120">
        <v>9</v>
      </c>
      <c r="K44" s="120">
        <v>10</v>
      </c>
      <c r="L44" s="120">
        <v>11</v>
      </c>
      <c r="M44" s="120">
        <v>12</v>
      </c>
      <c r="N44" s="120">
        <v>13</v>
      </c>
      <c r="O44" s="120">
        <v>14</v>
      </c>
      <c r="P44" s="120">
        <v>15</v>
      </c>
      <c r="Q44" s="120">
        <v>16</v>
      </c>
      <c r="R44" s="120">
        <v>17</v>
      </c>
      <c r="S44" s="120">
        <v>18</v>
      </c>
      <c r="T44" s="120">
        <v>19</v>
      </c>
      <c r="U44" s="120">
        <v>20</v>
      </c>
      <c r="V44" s="120">
        <v>21</v>
      </c>
      <c r="W44" s="120">
        <v>22</v>
      </c>
      <c r="X44" s="120">
        <v>23</v>
      </c>
      <c r="Y44" s="121">
        <v>24</v>
      </c>
      <c r="Z44" s="122" t="s">
        <v>107</v>
      </c>
      <c r="AA44" s="122" t="s">
        <v>108</v>
      </c>
    </row>
    <row r="45" spans="1:27" x14ac:dyDescent="0.3">
      <c r="A45" s="99" t="s">
        <v>109</v>
      </c>
      <c r="B45" s="94">
        <v>0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114">
        <v>1</v>
      </c>
      <c r="N45" s="114">
        <v>1</v>
      </c>
      <c r="O45" s="114">
        <v>1</v>
      </c>
      <c r="P45" s="114">
        <v>1</v>
      </c>
      <c r="Q45" s="114">
        <v>1</v>
      </c>
      <c r="R45" s="114">
        <v>1</v>
      </c>
      <c r="S45" s="104">
        <v>0</v>
      </c>
      <c r="T45" s="114">
        <v>1</v>
      </c>
      <c r="U45" s="114">
        <v>1</v>
      </c>
      <c r="V45" s="114">
        <v>1</v>
      </c>
      <c r="W45" s="114">
        <v>1</v>
      </c>
      <c r="X45" s="114">
        <v>1</v>
      </c>
      <c r="Y45" s="114">
        <v>1</v>
      </c>
      <c r="Z45" s="115">
        <f>SUM(B45:Y45)</f>
        <v>12</v>
      </c>
      <c r="AA45" s="116">
        <f>SUMPRODUCT(B7:Y7,B45:Y45)</f>
        <v>34450</v>
      </c>
    </row>
    <row r="46" spans="1:27" x14ac:dyDescent="0.3">
      <c r="A46" s="99" t="s">
        <v>110</v>
      </c>
      <c r="B46" s="94">
        <v>0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114">
        <v>1</v>
      </c>
      <c r="N46" s="114">
        <v>1</v>
      </c>
      <c r="O46" s="114">
        <v>1</v>
      </c>
      <c r="P46" s="114">
        <v>1</v>
      </c>
      <c r="Q46" s="114">
        <v>1</v>
      </c>
      <c r="R46" s="114">
        <v>1</v>
      </c>
      <c r="S46" s="94">
        <v>0</v>
      </c>
      <c r="T46" s="114">
        <v>1</v>
      </c>
      <c r="U46" s="114">
        <v>1</v>
      </c>
      <c r="V46" s="114">
        <v>1</v>
      </c>
      <c r="W46" s="114">
        <v>1</v>
      </c>
      <c r="X46" s="114">
        <v>1</v>
      </c>
      <c r="Y46" s="114">
        <v>1</v>
      </c>
      <c r="Z46" s="115">
        <f t="shared" ref="Z46:Z51" si="7">SUM(B46:Y46)</f>
        <v>12</v>
      </c>
      <c r="AA46" s="116">
        <f>SUMPRODUCT($B$7:$Y$7,B46:Y46)</f>
        <v>34450</v>
      </c>
    </row>
    <row r="47" spans="1:27" x14ac:dyDescent="0.3">
      <c r="A47" s="99" t="s">
        <v>111</v>
      </c>
      <c r="B47" s="94">
        <v>0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114">
        <v>1</v>
      </c>
      <c r="N47" s="114">
        <v>1</v>
      </c>
      <c r="O47" s="114">
        <v>1</v>
      </c>
      <c r="P47" s="114">
        <v>1</v>
      </c>
      <c r="Q47" s="114">
        <v>1</v>
      </c>
      <c r="R47" s="114">
        <v>1</v>
      </c>
      <c r="S47" s="94">
        <v>0</v>
      </c>
      <c r="T47" s="114">
        <v>1</v>
      </c>
      <c r="U47" s="114">
        <v>1</v>
      </c>
      <c r="V47" s="114">
        <v>1</v>
      </c>
      <c r="W47" s="114">
        <v>1</v>
      </c>
      <c r="X47" s="114">
        <v>1</v>
      </c>
      <c r="Y47" s="114">
        <v>1</v>
      </c>
      <c r="Z47" s="115">
        <f t="shared" si="7"/>
        <v>12</v>
      </c>
      <c r="AA47" s="116">
        <f>SUMPRODUCT($B$7:$Y$7,B47:Y47)</f>
        <v>34450</v>
      </c>
    </row>
    <row r="48" spans="1:27" x14ac:dyDescent="0.3">
      <c r="A48" s="99" t="s">
        <v>112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114">
        <v>1</v>
      </c>
      <c r="N48" s="114">
        <v>1</v>
      </c>
      <c r="O48" s="114">
        <v>1</v>
      </c>
      <c r="P48" s="114">
        <v>1</v>
      </c>
      <c r="Q48" s="114">
        <v>1</v>
      </c>
      <c r="R48" s="114">
        <v>1</v>
      </c>
      <c r="S48" s="94">
        <v>0</v>
      </c>
      <c r="T48" s="114">
        <v>1</v>
      </c>
      <c r="U48" s="114">
        <v>1</v>
      </c>
      <c r="V48" s="114">
        <v>1</v>
      </c>
      <c r="W48" s="114">
        <v>1</v>
      </c>
      <c r="X48" s="114">
        <v>1</v>
      </c>
      <c r="Y48" s="114">
        <v>1</v>
      </c>
      <c r="Z48" s="115">
        <f t="shared" si="7"/>
        <v>12</v>
      </c>
      <c r="AA48" s="116">
        <f>SUMPRODUCT($B$7:$Y$7,B48:Y48)</f>
        <v>34450</v>
      </c>
    </row>
    <row r="49" spans="1:27" x14ac:dyDescent="0.3">
      <c r="A49" s="99" t="s">
        <v>113</v>
      </c>
      <c r="B49" s="94">
        <v>0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114">
        <v>1</v>
      </c>
      <c r="N49" s="114">
        <v>1</v>
      </c>
      <c r="O49" s="114">
        <v>1</v>
      </c>
      <c r="P49" s="114">
        <v>1</v>
      </c>
      <c r="Q49" s="114">
        <v>1</v>
      </c>
      <c r="R49" s="114">
        <v>1</v>
      </c>
      <c r="S49" s="94">
        <v>0</v>
      </c>
      <c r="T49" s="114">
        <v>1</v>
      </c>
      <c r="U49" s="114">
        <v>1</v>
      </c>
      <c r="V49" s="114">
        <v>1</v>
      </c>
      <c r="W49" s="114">
        <v>1</v>
      </c>
      <c r="X49" s="114">
        <v>1</v>
      </c>
      <c r="Y49" s="114">
        <v>1</v>
      </c>
      <c r="Z49" s="115">
        <f t="shared" si="7"/>
        <v>12</v>
      </c>
      <c r="AA49" s="116">
        <f>SUMPRODUCT($B$7:$Y$7,B49:Y49)</f>
        <v>34450</v>
      </c>
    </row>
    <row r="50" spans="1:27" x14ac:dyDescent="0.3">
      <c r="A50" s="99" t="s">
        <v>114</v>
      </c>
      <c r="B50" s="94">
        <v>0</v>
      </c>
      <c r="C50" s="94">
        <v>0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114">
        <v>1</v>
      </c>
      <c r="N50" s="114">
        <v>1</v>
      </c>
      <c r="O50" s="114">
        <v>1</v>
      </c>
      <c r="P50" s="114">
        <v>1</v>
      </c>
      <c r="Q50" s="114">
        <v>1</v>
      </c>
      <c r="R50" s="114">
        <v>1</v>
      </c>
      <c r="S50" s="94">
        <v>0</v>
      </c>
      <c r="T50" s="114">
        <v>1</v>
      </c>
      <c r="U50" s="114">
        <v>1</v>
      </c>
      <c r="V50" s="114">
        <v>1</v>
      </c>
      <c r="W50" s="114">
        <v>1</v>
      </c>
      <c r="X50" s="114">
        <v>1</v>
      </c>
      <c r="Y50" s="114">
        <v>1</v>
      </c>
      <c r="Z50" s="115">
        <f t="shared" si="7"/>
        <v>12</v>
      </c>
      <c r="AA50" s="116">
        <f>SUMPRODUCT($B$11:$Y$11,B50:Y50)</f>
        <v>50050</v>
      </c>
    </row>
    <row r="51" spans="1:27" ht="15" thickBot="1" x14ac:dyDescent="0.35">
      <c r="A51" s="96" t="s">
        <v>115</v>
      </c>
      <c r="B51" s="97">
        <v>0</v>
      </c>
      <c r="C51" s="97">
        <v>0</v>
      </c>
      <c r="D51" s="97">
        <v>0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117">
        <v>1</v>
      </c>
      <c r="N51" s="117">
        <v>1</v>
      </c>
      <c r="O51" s="117">
        <v>1</v>
      </c>
      <c r="P51" s="117">
        <v>1</v>
      </c>
      <c r="Q51" s="117">
        <v>1</v>
      </c>
      <c r="R51" s="117">
        <v>1</v>
      </c>
      <c r="S51" s="97">
        <v>0</v>
      </c>
      <c r="T51" s="117">
        <v>1</v>
      </c>
      <c r="U51" s="117">
        <v>1</v>
      </c>
      <c r="V51" s="117">
        <v>1</v>
      </c>
      <c r="W51" s="117">
        <v>1</v>
      </c>
      <c r="X51" s="117">
        <v>1</v>
      </c>
      <c r="Y51" s="117">
        <v>1</v>
      </c>
      <c r="Z51" s="118">
        <f t="shared" si="7"/>
        <v>12</v>
      </c>
      <c r="AA51" s="119">
        <f>SUMPRODUCT($B$11:$Y$11,B51:Y51)</f>
        <v>50050</v>
      </c>
    </row>
    <row r="52" spans="1:27" ht="21.6" thickBot="1" x14ac:dyDescent="0.45">
      <c r="Y52" s="105" t="s">
        <v>118</v>
      </c>
      <c r="Z52" s="105">
        <f>SUM(Z45:Z51)</f>
        <v>84</v>
      </c>
      <c r="AA52" s="129">
        <f>SUM(AA45:AA51)</f>
        <v>272350</v>
      </c>
    </row>
    <row r="53" spans="1:27" ht="24" thickBot="1" x14ac:dyDescent="0.5">
      <c r="A53" s="132" t="s">
        <v>120</v>
      </c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33"/>
    </row>
    <row r="54" spans="1:27" ht="15.75" thickBot="1" x14ac:dyDescent="0.3"/>
    <row r="55" spans="1:27" x14ac:dyDescent="0.3">
      <c r="A55" s="95"/>
      <c r="B55" s="120">
        <v>1</v>
      </c>
      <c r="C55" s="120">
        <v>2</v>
      </c>
      <c r="D55" s="120">
        <v>3</v>
      </c>
      <c r="E55" s="120">
        <v>4</v>
      </c>
      <c r="F55" s="120">
        <v>5</v>
      </c>
      <c r="G55" s="120">
        <v>6</v>
      </c>
      <c r="H55" s="120">
        <v>7</v>
      </c>
      <c r="I55" s="120">
        <v>8</v>
      </c>
      <c r="J55" s="120">
        <v>9</v>
      </c>
      <c r="K55" s="120">
        <v>10</v>
      </c>
      <c r="L55" s="120">
        <v>11</v>
      </c>
      <c r="M55" s="120">
        <v>12</v>
      </c>
      <c r="N55" s="120">
        <v>13</v>
      </c>
      <c r="O55" s="120">
        <v>14</v>
      </c>
      <c r="P55" s="120">
        <v>15</v>
      </c>
      <c r="Q55" s="120">
        <v>16</v>
      </c>
      <c r="R55" s="120">
        <v>17</v>
      </c>
      <c r="S55" s="120">
        <v>18</v>
      </c>
      <c r="T55" s="120">
        <v>19</v>
      </c>
      <c r="U55" s="120">
        <v>20</v>
      </c>
      <c r="V55" s="120">
        <v>21</v>
      </c>
      <c r="W55" s="120">
        <v>22</v>
      </c>
      <c r="X55" s="120">
        <v>23</v>
      </c>
      <c r="Y55" s="121">
        <v>24</v>
      </c>
      <c r="Z55" s="122" t="s">
        <v>107</v>
      </c>
      <c r="AA55" s="125" t="s">
        <v>108</v>
      </c>
    </row>
    <row r="56" spans="1:27" x14ac:dyDescent="0.3">
      <c r="A56" s="99" t="s">
        <v>109</v>
      </c>
      <c r="B56" s="94">
        <v>0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94">
        <v>0</v>
      </c>
      <c r="P56" s="114">
        <v>1</v>
      </c>
      <c r="Q56" s="114">
        <v>1</v>
      </c>
      <c r="R56" s="114">
        <v>1</v>
      </c>
      <c r="S56" s="114">
        <v>1</v>
      </c>
      <c r="T56" s="114">
        <v>1</v>
      </c>
      <c r="U56" s="114">
        <v>1</v>
      </c>
      <c r="V56" s="94">
        <v>0</v>
      </c>
      <c r="W56" s="94">
        <v>0</v>
      </c>
      <c r="X56" s="94">
        <v>0</v>
      </c>
      <c r="Y56" s="123">
        <v>0</v>
      </c>
      <c r="Z56" s="115">
        <f>SUM(B56:Y56)</f>
        <v>12</v>
      </c>
      <c r="AA56" s="126">
        <f>SUMPRODUCT($B$7:$Y$7,B56:Y56)</f>
        <v>33800</v>
      </c>
    </row>
    <row r="57" spans="1:27" x14ac:dyDescent="0.3">
      <c r="A57" s="99" t="s">
        <v>110</v>
      </c>
      <c r="B57" s="94">
        <v>0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114">
        <v>1</v>
      </c>
      <c r="J57" s="114">
        <v>1</v>
      </c>
      <c r="K57" s="114">
        <v>1</v>
      </c>
      <c r="L57" s="114">
        <v>1</v>
      </c>
      <c r="M57" s="114">
        <v>1</v>
      </c>
      <c r="N57" s="114">
        <v>1</v>
      </c>
      <c r="O57" s="94">
        <v>0</v>
      </c>
      <c r="P57" s="114">
        <v>1</v>
      </c>
      <c r="Q57" s="114">
        <v>1</v>
      </c>
      <c r="R57" s="114">
        <v>1</v>
      </c>
      <c r="S57" s="114">
        <v>1</v>
      </c>
      <c r="T57" s="114">
        <v>1</v>
      </c>
      <c r="U57" s="114">
        <v>1</v>
      </c>
      <c r="V57" s="94">
        <v>0</v>
      </c>
      <c r="W57" s="94">
        <v>0</v>
      </c>
      <c r="X57" s="94">
        <v>0</v>
      </c>
      <c r="Y57" s="123">
        <v>0</v>
      </c>
      <c r="Z57" s="115">
        <f t="shared" ref="Z57:Z62" si="8">SUM(B57:Y57)</f>
        <v>12</v>
      </c>
      <c r="AA57" s="126">
        <f>SUMPRODUCT($B$7:$Y$7,B57:Y57)</f>
        <v>33800</v>
      </c>
    </row>
    <row r="58" spans="1:27" x14ac:dyDescent="0.3">
      <c r="A58" s="99" t="s">
        <v>111</v>
      </c>
      <c r="B58" s="94">
        <v>0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114">
        <v>1</v>
      </c>
      <c r="J58" s="114">
        <v>1</v>
      </c>
      <c r="K58" s="114">
        <v>1</v>
      </c>
      <c r="L58" s="114">
        <v>1</v>
      </c>
      <c r="M58" s="114">
        <v>1</v>
      </c>
      <c r="N58" s="114">
        <v>1</v>
      </c>
      <c r="O58" s="94">
        <v>0</v>
      </c>
      <c r="P58" s="114">
        <v>1</v>
      </c>
      <c r="Q58" s="114">
        <v>1</v>
      </c>
      <c r="R58" s="114">
        <v>1</v>
      </c>
      <c r="S58" s="114">
        <v>1</v>
      </c>
      <c r="T58" s="114">
        <v>1</v>
      </c>
      <c r="U58" s="114">
        <v>1</v>
      </c>
      <c r="V58" s="94">
        <v>0</v>
      </c>
      <c r="W58" s="94">
        <v>0</v>
      </c>
      <c r="X58" s="94">
        <v>0</v>
      </c>
      <c r="Y58" s="123">
        <v>0</v>
      </c>
      <c r="Z58" s="115">
        <f t="shared" si="8"/>
        <v>12</v>
      </c>
      <c r="AA58" s="126">
        <f>SUMPRODUCT($B$7:$Y$7,B58:Y58)</f>
        <v>33800</v>
      </c>
    </row>
    <row r="59" spans="1:27" x14ac:dyDescent="0.3">
      <c r="A59" s="99" t="s">
        <v>112</v>
      </c>
      <c r="B59" s="94">
        <v>0</v>
      </c>
      <c r="C59" s="94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114">
        <v>1</v>
      </c>
      <c r="J59" s="114">
        <v>1</v>
      </c>
      <c r="K59" s="114">
        <v>1</v>
      </c>
      <c r="L59" s="114">
        <v>1</v>
      </c>
      <c r="M59" s="114">
        <v>1</v>
      </c>
      <c r="N59" s="114">
        <v>1</v>
      </c>
      <c r="O59" s="94">
        <v>0</v>
      </c>
      <c r="P59" s="114">
        <v>1</v>
      </c>
      <c r="Q59" s="114">
        <v>1</v>
      </c>
      <c r="R59" s="114">
        <v>1</v>
      </c>
      <c r="S59" s="114">
        <v>1</v>
      </c>
      <c r="T59" s="114">
        <v>1</v>
      </c>
      <c r="U59" s="114">
        <v>1</v>
      </c>
      <c r="V59" s="94">
        <v>0</v>
      </c>
      <c r="W59" s="94">
        <v>0</v>
      </c>
      <c r="X59" s="94">
        <v>0</v>
      </c>
      <c r="Y59" s="123">
        <v>0</v>
      </c>
      <c r="Z59" s="115">
        <f t="shared" si="8"/>
        <v>12</v>
      </c>
      <c r="AA59" s="126">
        <f>SUMPRODUCT($B$7:$Y$7,B59:Y59)</f>
        <v>33800</v>
      </c>
    </row>
    <row r="60" spans="1:27" x14ac:dyDescent="0.3">
      <c r="A60" s="99" t="s">
        <v>113</v>
      </c>
      <c r="B60" s="94">
        <v>0</v>
      </c>
      <c r="C60" s="94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114">
        <v>1</v>
      </c>
      <c r="J60" s="114">
        <v>1</v>
      </c>
      <c r="K60" s="114">
        <v>1</v>
      </c>
      <c r="L60" s="114">
        <v>1</v>
      </c>
      <c r="M60" s="114">
        <v>1</v>
      </c>
      <c r="N60" s="114">
        <v>1</v>
      </c>
      <c r="O60" s="94">
        <v>0</v>
      </c>
      <c r="P60" s="114">
        <v>1</v>
      </c>
      <c r="Q60" s="114">
        <v>1</v>
      </c>
      <c r="R60" s="114">
        <v>1</v>
      </c>
      <c r="S60" s="114">
        <v>1</v>
      </c>
      <c r="T60" s="114">
        <v>1</v>
      </c>
      <c r="U60" s="114">
        <v>1</v>
      </c>
      <c r="V60" s="94">
        <v>0</v>
      </c>
      <c r="W60" s="94">
        <v>0</v>
      </c>
      <c r="X60" s="94">
        <v>0</v>
      </c>
      <c r="Y60" s="123">
        <v>0</v>
      </c>
      <c r="Z60" s="115">
        <f t="shared" si="8"/>
        <v>12</v>
      </c>
      <c r="AA60" s="126">
        <f>SUMPRODUCT($B$7:$Y$7,B60:Y60)</f>
        <v>33800</v>
      </c>
    </row>
    <row r="61" spans="1:27" x14ac:dyDescent="0.3">
      <c r="A61" s="99" t="s">
        <v>114</v>
      </c>
      <c r="B61" s="94">
        <v>0</v>
      </c>
      <c r="C61" s="94">
        <v>0</v>
      </c>
      <c r="D61" s="94">
        <v>0</v>
      </c>
      <c r="E61" s="94">
        <v>0</v>
      </c>
      <c r="F61" s="94">
        <v>0</v>
      </c>
      <c r="G61" s="94">
        <v>0</v>
      </c>
      <c r="H61" s="94">
        <v>0</v>
      </c>
      <c r="I61" s="114">
        <v>1</v>
      </c>
      <c r="J61" s="114">
        <v>1</v>
      </c>
      <c r="K61" s="114">
        <v>1</v>
      </c>
      <c r="L61" s="114">
        <v>1</v>
      </c>
      <c r="M61" s="114">
        <v>1</v>
      </c>
      <c r="N61" s="114">
        <v>1</v>
      </c>
      <c r="O61" s="94">
        <v>0</v>
      </c>
      <c r="P61" s="114">
        <v>1</v>
      </c>
      <c r="Q61" s="114">
        <v>1</v>
      </c>
      <c r="R61" s="114">
        <v>1</v>
      </c>
      <c r="S61" s="114">
        <v>1</v>
      </c>
      <c r="T61" s="114">
        <v>1</v>
      </c>
      <c r="U61" s="114">
        <v>1</v>
      </c>
      <c r="V61" s="94">
        <v>0</v>
      </c>
      <c r="W61" s="94">
        <v>0</v>
      </c>
      <c r="X61" s="94">
        <v>0</v>
      </c>
      <c r="Y61" s="123">
        <v>0</v>
      </c>
      <c r="Z61" s="115">
        <f t="shared" si="8"/>
        <v>12</v>
      </c>
      <c r="AA61" s="126">
        <f>SUMPRODUCT($B$11:$Y$11,B61:Y61)</f>
        <v>49400</v>
      </c>
    </row>
    <row r="62" spans="1:27" ht="15" thickBot="1" x14ac:dyDescent="0.35">
      <c r="A62" s="96" t="s">
        <v>115</v>
      </c>
      <c r="B62" s="97">
        <v>0</v>
      </c>
      <c r="C62" s="97">
        <v>0</v>
      </c>
      <c r="D62" s="97">
        <v>0</v>
      </c>
      <c r="E62" s="97">
        <v>0</v>
      </c>
      <c r="F62" s="97">
        <v>0</v>
      </c>
      <c r="G62" s="97">
        <v>0</v>
      </c>
      <c r="H62" s="97">
        <v>0</v>
      </c>
      <c r="I62" s="117">
        <v>1</v>
      </c>
      <c r="J62" s="117">
        <v>1</v>
      </c>
      <c r="K62" s="117">
        <v>1</v>
      </c>
      <c r="L62" s="117">
        <v>1</v>
      </c>
      <c r="M62" s="117">
        <v>1</v>
      </c>
      <c r="N62" s="117">
        <v>1</v>
      </c>
      <c r="O62" s="97">
        <v>0</v>
      </c>
      <c r="P62" s="117">
        <v>1</v>
      </c>
      <c r="Q62" s="117">
        <v>1</v>
      </c>
      <c r="R62" s="117">
        <v>1</v>
      </c>
      <c r="S62" s="117">
        <v>1</v>
      </c>
      <c r="T62" s="117">
        <v>1</v>
      </c>
      <c r="U62" s="117">
        <v>1</v>
      </c>
      <c r="V62" s="97">
        <v>0</v>
      </c>
      <c r="W62" s="97">
        <v>0</v>
      </c>
      <c r="X62" s="97">
        <v>0</v>
      </c>
      <c r="Y62" s="124">
        <v>0</v>
      </c>
      <c r="Z62" s="118">
        <f t="shared" si="8"/>
        <v>12</v>
      </c>
      <c r="AA62" s="127">
        <f>SUMPRODUCT($B$11:$Y$11,B62:Y62)</f>
        <v>49400</v>
      </c>
    </row>
    <row r="63" spans="1:27" ht="21" x14ac:dyDescent="0.4">
      <c r="Y63" s="105" t="s">
        <v>116</v>
      </c>
      <c r="Z63" s="105">
        <f>SUM(Z56:Z62)</f>
        <v>84</v>
      </c>
      <c r="AA63" s="129">
        <f>SUM(AA56:AA62)</f>
        <v>267800</v>
      </c>
    </row>
    <row r="64" spans="1:27" ht="16.2" thickBot="1" x14ac:dyDescent="0.35">
      <c r="A64" s="105" t="s">
        <v>117</v>
      </c>
    </row>
    <row r="65" spans="1:27" x14ac:dyDescent="0.3">
      <c r="A65" s="94"/>
      <c r="B65" s="106">
        <v>1</v>
      </c>
      <c r="C65" s="106">
        <v>2</v>
      </c>
      <c r="D65" s="106">
        <v>3</v>
      </c>
      <c r="E65" s="106">
        <v>4</v>
      </c>
      <c r="F65" s="106">
        <v>5</v>
      </c>
      <c r="G65" s="106">
        <v>6</v>
      </c>
      <c r="H65" s="106">
        <v>7</v>
      </c>
      <c r="I65" s="106">
        <v>8</v>
      </c>
      <c r="J65" s="106">
        <v>9</v>
      </c>
      <c r="K65" s="106">
        <v>10</v>
      </c>
      <c r="L65" s="106">
        <v>11</v>
      </c>
      <c r="M65" s="106">
        <v>12</v>
      </c>
      <c r="N65" s="106">
        <v>13</v>
      </c>
      <c r="O65" s="106">
        <v>14</v>
      </c>
      <c r="P65" s="106">
        <v>15</v>
      </c>
      <c r="Q65" s="106">
        <v>16</v>
      </c>
      <c r="R65" s="106">
        <v>17</v>
      </c>
      <c r="S65" s="106">
        <v>18</v>
      </c>
      <c r="T65" s="106">
        <v>19</v>
      </c>
      <c r="U65" s="106">
        <v>20</v>
      </c>
      <c r="V65" s="106">
        <v>21</v>
      </c>
      <c r="W65" s="106">
        <v>22</v>
      </c>
      <c r="X65" s="106">
        <v>23</v>
      </c>
      <c r="Y65" s="128">
        <v>24</v>
      </c>
      <c r="Z65" s="122" t="s">
        <v>107</v>
      </c>
      <c r="AA65" s="122" t="s">
        <v>108</v>
      </c>
    </row>
    <row r="66" spans="1:27" x14ac:dyDescent="0.3">
      <c r="A66" s="94" t="s">
        <v>109</v>
      </c>
      <c r="B66" s="94">
        <v>0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114">
        <v>1</v>
      </c>
      <c r="J66" s="114">
        <v>1</v>
      </c>
      <c r="K66" s="114">
        <v>1</v>
      </c>
      <c r="L66" s="114">
        <v>1</v>
      </c>
      <c r="M66" s="114">
        <v>1</v>
      </c>
      <c r="N66" s="114">
        <v>1</v>
      </c>
      <c r="O66" s="94">
        <v>0</v>
      </c>
      <c r="P66" s="114">
        <v>1</v>
      </c>
      <c r="Q66" s="114">
        <v>1</v>
      </c>
      <c r="R66" s="114">
        <v>1</v>
      </c>
      <c r="S66" s="114">
        <v>1</v>
      </c>
      <c r="T66" s="114">
        <v>1</v>
      </c>
      <c r="U66" s="114">
        <v>1</v>
      </c>
      <c r="V66" s="94">
        <v>0</v>
      </c>
      <c r="W66" s="94">
        <v>0</v>
      </c>
      <c r="X66" s="94">
        <v>0</v>
      </c>
      <c r="Y66" s="94">
        <v>0</v>
      </c>
      <c r="Z66" s="115">
        <f>SUM(B66:Y66)</f>
        <v>12</v>
      </c>
      <c r="AA66" s="116">
        <f>SUMPRODUCT(B7:Y7,B66:Y66)</f>
        <v>33800</v>
      </c>
    </row>
    <row r="67" spans="1:27" x14ac:dyDescent="0.3">
      <c r="A67" s="94" t="s">
        <v>110</v>
      </c>
      <c r="B67" s="94">
        <v>0</v>
      </c>
      <c r="C67" s="94">
        <v>0</v>
      </c>
      <c r="D67" s="94">
        <v>0</v>
      </c>
      <c r="E67" s="94">
        <v>0</v>
      </c>
      <c r="F67" s="94">
        <v>0</v>
      </c>
      <c r="G67" s="94">
        <v>0</v>
      </c>
      <c r="H67" s="94">
        <v>0</v>
      </c>
      <c r="I67" s="114">
        <v>1</v>
      </c>
      <c r="J67" s="114">
        <v>1</v>
      </c>
      <c r="K67" s="114">
        <v>1</v>
      </c>
      <c r="L67" s="114">
        <v>1</v>
      </c>
      <c r="M67" s="114">
        <v>1</v>
      </c>
      <c r="N67" s="114">
        <v>1</v>
      </c>
      <c r="O67" s="94">
        <v>0</v>
      </c>
      <c r="P67" s="114">
        <v>1</v>
      </c>
      <c r="Q67" s="114">
        <v>1</v>
      </c>
      <c r="R67" s="114">
        <v>1</v>
      </c>
      <c r="S67" s="114">
        <v>1</v>
      </c>
      <c r="T67" s="114">
        <v>1</v>
      </c>
      <c r="U67" s="114">
        <v>1</v>
      </c>
      <c r="V67" s="94">
        <v>0</v>
      </c>
      <c r="W67" s="94">
        <v>0</v>
      </c>
      <c r="X67" s="94">
        <v>0</v>
      </c>
      <c r="Y67" s="94">
        <v>0</v>
      </c>
      <c r="Z67" s="115">
        <f t="shared" ref="Z67:Z72" si="9">SUM(B67:Y67)</f>
        <v>12</v>
      </c>
      <c r="AA67" s="116">
        <f>SUMPRODUCT($B$7:$Y$7,B67:Y67)</f>
        <v>33800</v>
      </c>
    </row>
    <row r="68" spans="1:27" x14ac:dyDescent="0.3">
      <c r="A68" s="94" t="s">
        <v>111</v>
      </c>
      <c r="B68" s="94">
        <v>0</v>
      </c>
      <c r="C68" s="94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114">
        <v>1</v>
      </c>
      <c r="J68" s="114">
        <v>1</v>
      </c>
      <c r="K68" s="114">
        <v>1</v>
      </c>
      <c r="L68" s="114">
        <v>1</v>
      </c>
      <c r="M68" s="114">
        <v>1</v>
      </c>
      <c r="N68" s="114">
        <v>1</v>
      </c>
      <c r="O68" s="94">
        <v>0</v>
      </c>
      <c r="P68" s="114">
        <v>1</v>
      </c>
      <c r="Q68" s="114">
        <v>1</v>
      </c>
      <c r="R68" s="114">
        <v>1</v>
      </c>
      <c r="S68" s="114">
        <v>1</v>
      </c>
      <c r="T68" s="114">
        <v>1</v>
      </c>
      <c r="U68" s="114">
        <v>1</v>
      </c>
      <c r="V68" s="94">
        <v>0</v>
      </c>
      <c r="W68" s="94">
        <v>0</v>
      </c>
      <c r="X68" s="94">
        <v>0</v>
      </c>
      <c r="Y68" s="94">
        <v>0</v>
      </c>
      <c r="Z68" s="115">
        <f t="shared" si="9"/>
        <v>12</v>
      </c>
      <c r="AA68" s="116">
        <f>SUMPRODUCT($B$7:$Y$7,B68:Y68)</f>
        <v>33800</v>
      </c>
    </row>
    <row r="69" spans="1:27" x14ac:dyDescent="0.3">
      <c r="A69" s="94" t="s">
        <v>112</v>
      </c>
      <c r="B69" s="94">
        <v>0</v>
      </c>
      <c r="C69" s="94">
        <v>0</v>
      </c>
      <c r="D69" s="94">
        <v>0</v>
      </c>
      <c r="E69" s="94">
        <v>0</v>
      </c>
      <c r="F69" s="94">
        <v>0</v>
      </c>
      <c r="G69" s="94">
        <v>0</v>
      </c>
      <c r="H69" s="94">
        <v>0</v>
      </c>
      <c r="I69" s="114">
        <v>1</v>
      </c>
      <c r="J69" s="114">
        <v>1</v>
      </c>
      <c r="K69" s="114">
        <v>1</v>
      </c>
      <c r="L69" s="114">
        <v>1</v>
      </c>
      <c r="M69" s="114">
        <v>1</v>
      </c>
      <c r="N69" s="114">
        <v>1</v>
      </c>
      <c r="O69" s="94">
        <v>0</v>
      </c>
      <c r="P69" s="114">
        <v>1</v>
      </c>
      <c r="Q69" s="114">
        <v>1</v>
      </c>
      <c r="R69" s="114">
        <v>1</v>
      </c>
      <c r="S69" s="114">
        <v>1</v>
      </c>
      <c r="T69" s="114">
        <v>1</v>
      </c>
      <c r="U69" s="114">
        <v>1</v>
      </c>
      <c r="V69" s="94">
        <v>0</v>
      </c>
      <c r="W69" s="94">
        <v>0</v>
      </c>
      <c r="X69" s="94">
        <v>0</v>
      </c>
      <c r="Y69" s="94">
        <v>0</v>
      </c>
      <c r="Z69" s="115">
        <f t="shared" si="9"/>
        <v>12</v>
      </c>
      <c r="AA69" s="116">
        <f>SUMPRODUCT($B$7:$Y$7,B69:Y69)</f>
        <v>33800</v>
      </c>
    </row>
    <row r="70" spans="1:27" x14ac:dyDescent="0.3">
      <c r="A70" s="94" t="s">
        <v>113</v>
      </c>
      <c r="B70" s="94">
        <v>0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114">
        <v>1</v>
      </c>
      <c r="J70" s="114">
        <v>1</v>
      </c>
      <c r="K70" s="114">
        <v>1</v>
      </c>
      <c r="L70" s="114">
        <v>1</v>
      </c>
      <c r="M70" s="114">
        <v>1</v>
      </c>
      <c r="N70" s="114">
        <v>1</v>
      </c>
      <c r="O70" s="94">
        <v>0</v>
      </c>
      <c r="P70" s="114">
        <v>1</v>
      </c>
      <c r="Q70" s="114">
        <v>1</v>
      </c>
      <c r="R70" s="114">
        <v>1</v>
      </c>
      <c r="S70" s="114">
        <v>1</v>
      </c>
      <c r="T70" s="114">
        <v>1</v>
      </c>
      <c r="U70" s="114">
        <v>1</v>
      </c>
      <c r="V70" s="94">
        <v>0</v>
      </c>
      <c r="W70" s="94">
        <v>0</v>
      </c>
      <c r="X70" s="94">
        <v>0</v>
      </c>
      <c r="Y70" s="94">
        <v>0</v>
      </c>
      <c r="Z70" s="115">
        <f t="shared" si="9"/>
        <v>12</v>
      </c>
      <c r="AA70" s="116">
        <f>SUMPRODUCT($B$7:$Y$7,B70:Y70)</f>
        <v>33800</v>
      </c>
    </row>
    <row r="71" spans="1:27" x14ac:dyDescent="0.3">
      <c r="A71" s="94" t="s">
        <v>114</v>
      </c>
      <c r="B71" s="94">
        <v>0</v>
      </c>
      <c r="C71" s="94">
        <v>0</v>
      </c>
      <c r="D71" s="94">
        <v>0</v>
      </c>
      <c r="E71" s="94">
        <v>0</v>
      </c>
      <c r="F71" s="94">
        <v>0</v>
      </c>
      <c r="G71" s="94">
        <v>0</v>
      </c>
      <c r="H71" s="94">
        <v>0</v>
      </c>
      <c r="I71" s="114">
        <v>1</v>
      </c>
      <c r="J71" s="114">
        <v>1</v>
      </c>
      <c r="K71" s="114">
        <v>1</v>
      </c>
      <c r="L71" s="114">
        <v>1</v>
      </c>
      <c r="M71" s="114">
        <v>1</v>
      </c>
      <c r="N71" s="114">
        <v>1</v>
      </c>
      <c r="O71" s="94">
        <v>0</v>
      </c>
      <c r="P71" s="114">
        <v>1</v>
      </c>
      <c r="Q71" s="114">
        <v>1</v>
      </c>
      <c r="R71" s="114">
        <v>1</v>
      </c>
      <c r="S71" s="114">
        <v>1</v>
      </c>
      <c r="T71" s="114">
        <v>1</v>
      </c>
      <c r="U71" s="114">
        <v>1</v>
      </c>
      <c r="V71" s="94">
        <v>0</v>
      </c>
      <c r="W71" s="94">
        <v>0</v>
      </c>
      <c r="X71" s="94">
        <v>0</v>
      </c>
      <c r="Y71" s="94">
        <v>0</v>
      </c>
      <c r="Z71" s="115">
        <f t="shared" si="9"/>
        <v>12</v>
      </c>
      <c r="AA71" s="116">
        <f>SUMPRODUCT($B$11:$Y$11,B71:Y71)</f>
        <v>49400</v>
      </c>
    </row>
    <row r="72" spans="1:27" ht="15" thickBot="1" x14ac:dyDescent="0.35">
      <c r="A72" s="94" t="s">
        <v>115</v>
      </c>
      <c r="B72" s="94">
        <v>0</v>
      </c>
      <c r="C72" s="94">
        <v>0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114">
        <v>1</v>
      </c>
      <c r="J72" s="114">
        <v>1</v>
      </c>
      <c r="K72" s="114">
        <v>1</v>
      </c>
      <c r="L72" s="114">
        <v>1</v>
      </c>
      <c r="M72" s="114">
        <v>1</v>
      </c>
      <c r="N72" s="114">
        <v>1</v>
      </c>
      <c r="O72" s="94">
        <v>0</v>
      </c>
      <c r="P72" s="114">
        <v>1</v>
      </c>
      <c r="Q72" s="114">
        <v>1</v>
      </c>
      <c r="R72" s="114">
        <v>1</v>
      </c>
      <c r="S72" s="114">
        <v>1</v>
      </c>
      <c r="T72" s="114">
        <v>1</v>
      </c>
      <c r="U72" s="114">
        <v>1</v>
      </c>
      <c r="V72" s="94">
        <v>0</v>
      </c>
      <c r="W72" s="94">
        <v>0</v>
      </c>
      <c r="X72" s="94">
        <v>0</v>
      </c>
      <c r="Y72" s="94">
        <v>0</v>
      </c>
      <c r="Z72" s="118">
        <f t="shared" si="9"/>
        <v>12</v>
      </c>
      <c r="AA72" s="119">
        <f>SUMPRODUCT($B$11:$Y$11,B72:Y72)</f>
        <v>49400</v>
      </c>
    </row>
    <row r="73" spans="1:27" ht="21" x14ac:dyDescent="0.4">
      <c r="Y73" s="105" t="s">
        <v>118</v>
      </c>
      <c r="Z73" s="105">
        <f>SUM(Z66:Z72)</f>
        <v>84</v>
      </c>
      <c r="AA73" s="129">
        <f>SUM(AA66:AA72)</f>
        <v>267800</v>
      </c>
    </row>
    <row r="74" spans="1:27" ht="16.2" thickBot="1" x14ac:dyDescent="0.35">
      <c r="A74" s="105" t="s">
        <v>121</v>
      </c>
    </row>
    <row r="75" spans="1:27" x14ac:dyDescent="0.3">
      <c r="A75" s="94"/>
      <c r="B75" s="106">
        <v>1</v>
      </c>
      <c r="C75" s="106">
        <v>2</v>
      </c>
      <c r="D75" s="106">
        <v>3</v>
      </c>
      <c r="E75" s="106">
        <v>4</v>
      </c>
      <c r="F75" s="106">
        <v>5</v>
      </c>
      <c r="G75" s="106">
        <v>6</v>
      </c>
      <c r="H75" s="106">
        <v>7</v>
      </c>
      <c r="I75" s="106">
        <v>8</v>
      </c>
      <c r="J75" s="106">
        <v>9</v>
      </c>
      <c r="K75" s="106">
        <v>10</v>
      </c>
      <c r="L75" s="106">
        <v>11</v>
      </c>
      <c r="M75" s="106">
        <v>12</v>
      </c>
      <c r="N75" s="106">
        <v>13</v>
      </c>
      <c r="O75" s="106">
        <v>14</v>
      </c>
      <c r="P75" s="106">
        <v>15</v>
      </c>
      <c r="Q75" s="106">
        <v>16</v>
      </c>
      <c r="R75" s="106">
        <v>17</v>
      </c>
      <c r="S75" s="106">
        <v>18</v>
      </c>
      <c r="T75" s="106">
        <v>19</v>
      </c>
      <c r="U75" s="106">
        <v>20</v>
      </c>
      <c r="V75" s="106">
        <v>21</v>
      </c>
      <c r="W75" s="106">
        <v>22</v>
      </c>
      <c r="X75" s="106">
        <v>23</v>
      </c>
      <c r="Y75" s="128">
        <v>24</v>
      </c>
      <c r="Z75" s="122" t="s">
        <v>107</v>
      </c>
      <c r="AA75" s="122" t="s">
        <v>108</v>
      </c>
    </row>
    <row r="76" spans="1:27" x14ac:dyDescent="0.3">
      <c r="A76" s="94" t="s">
        <v>109</v>
      </c>
      <c r="B76" s="114">
        <v>1</v>
      </c>
      <c r="C76" s="94">
        <v>0</v>
      </c>
      <c r="D76" s="114">
        <v>1</v>
      </c>
      <c r="E76" s="114">
        <v>1</v>
      </c>
      <c r="F76" s="114">
        <v>1</v>
      </c>
      <c r="G76" s="114">
        <v>1</v>
      </c>
      <c r="H76" s="114">
        <v>1</v>
      </c>
      <c r="I76" s="114">
        <v>1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  <c r="P76" s="94">
        <v>0</v>
      </c>
      <c r="Q76" s="94">
        <v>0</v>
      </c>
      <c r="R76" s="94">
        <v>0</v>
      </c>
      <c r="S76" s="94">
        <v>0</v>
      </c>
      <c r="T76" s="94">
        <v>0</v>
      </c>
      <c r="U76" s="114">
        <v>1</v>
      </c>
      <c r="V76" s="114">
        <v>1</v>
      </c>
      <c r="W76" s="114">
        <v>1</v>
      </c>
      <c r="X76" s="114">
        <v>1</v>
      </c>
      <c r="Y76" s="114">
        <v>1</v>
      </c>
      <c r="Z76" s="115">
        <f t="shared" ref="Z76:Z82" si="10">SUM(B76:Y76)</f>
        <v>12</v>
      </c>
      <c r="AA76" s="116">
        <f>SUMPRODUCT(B7:Y7,B76:Y76)</f>
        <v>42250</v>
      </c>
    </row>
    <row r="77" spans="1:27" x14ac:dyDescent="0.3">
      <c r="A77" s="94" t="s">
        <v>110</v>
      </c>
      <c r="B77" s="114">
        <v>1</v>
      </c>
      <c r="C77" s="94">
        <v>0</v>
      </c>
      <c r="D77" s="114">
        <v>1</v>
      </c>
      <c r="E77" s="114">
        <v>1</v>
      </c>
      <c r="F77" s="114">
        <v>1</v>
      </c>
      <c r="G77" s="114">
        <v>1</v>
      </c>
      <c r="H77" s="114">
        <v>1</v>
      </c>
      <c r="I77" s="114">
        <v>1</v>
      </c>
      <c r="J77" s="94">
        <v>0</v>
      </c>
      <c r="K77" s="94">
        <v>0</v>
      </c>
      <c r="L77" s="94">
        <v>0</v>
      </c>
      <c r="M77" s="94">
        <v>0</v>
      </c>
      <c r="N77" s="94">
        <v>0</v>
      </c>
      <c r="O77" s="94">
        <v>0</v>
      </c>
      <c r="P77" s="94">
        <v>0</v>
      </c>
      <c r="Q77" s="94">
        <v>0</v>
      </c>
      <c r="R77" s="94">
        <v>0</v>
      </c>
      <c r="S77" s="94">
        <v>0</v>
      </c>
      <c r="T77" s="94">
        <v>0</v>
      </c>
      <c r="U77" s="114">
        <v>1</v>
      </c>
      <c r="V77" s="114">
        <v>1</v>
      </c>
      <c r="W77" s="114">
        <v>1</v>
      </c>
      <c r="X77" s="114">
        <v>1</v>
      </c>
      <c r="Y77" s="114">
        <v>1</v>
      </c>
      <c r="Z77" s="115">
        <f t="shared" si="10"/>
        <v>12</v>
      </c>
      <c r="AA77" s="116">
        <f>SUMPRODUCT($B$7:$Y$7,B77:Y77)</f>
        <v>42250</v>
      </c>
    </row>
    <row r="78" spans="1:27" x14ac:dyDescent="0.3">
      <c r="A78" s="94" t="s">
        <v>111</v>
      </c>
      <c r="B78" s="114">
        <v>1</v>
      </c>
      <c r="C78" s="94">
        <v>0</v>
      </c>
      <c r="D78" s="114">
        <v>1</v>
      </c>
      <c r="E78" s="114">
        <v>1</v>
      </c>
      <c r="F78" s="114">
        <v>1</v>
      </c>
      <c r="G78" s="114">
        <v>1</v>
      </c>
      <c r="H78" s="114">
        <v>1</v>
      </c>
      <c r="I78" s="114">
        <v>1</v>
      </c>
      <c r="J78" s="94">
        <v>0</v>
      </c>
      <c r="K78" s="94">
        <v>0</v>
      </c>
      <c r="L78" s="94">
        <v>0</v>
      </c>
      <c r="M78" s="94">
        <v>0</v>
      </c>
      <c r="N78" s="94">
        <v>0</v>
      </c>
      <c r="O78" s="94">
        <v>0</v>
      </c>
      <c r="P78" s="94">
        <v>0</v>
      </c>
      <c r="Q78" s="94">
        <v>0</v>
      </c>
      <c r="R78" s="94">
        <v>0</v>
      </c>
      <c r="S78" s="94">
        <v>0</v>
      </c>
      <c r="T78" s="94">
        <v>0</v>
      </c>
      <c r="U78" s="114">
        <v>1</v>
      </c>
      <c r="V78" s="114">
        <v>1</v>
      </c>
      <c r="W78" s="114">
        <v>1</v>
      </c>
      <c r="X78" s="114">
        <v>1</v>
      </c>
      <c r="Y78" s="114">
        <v>1</v>
      </c>
      <c r="Z78" s="115">
        <f t="shared" si="10"/>
        <v>12</v>
      </c>
      <c r="AA78" s="116">
        <f>SUMPRODUCT($B$7:$Y$7,B78:Y78)</f>
        <v>42250</v>
      </c>
    </row>
    <row r="79" spans="1:27" x14ac:dyDescent="0.3">
      <c r="A79" s="94" t="s">
        <v>112</v>
      </c>
      <c r="B79" s="114">
        <v>1</v>
      </c>
      <c r="C79" s="94">
        <v>0</v>
      </c>
      <c r="D79" s="114">
        <v>1</v>
      </c>
      <c r="E79" s="114">
        <v>1</v>
      </c>
      <c r="F79" s="114">
        <v>1</v>
      </c>
      <c r="G79" s="114">
        <v>1</v>
      </c>
      <c r="H79" s="114">
        <v>1</v>
      </c>
      <c r="I79" s="114">
        <v>1</v>
      </c>
      <c r="J79" s="94">
        <v>0</v>
      </c>
      <c r="K79" s="94">
        <v>0</v>
      </c>
      <c r="L79" s="94">
        <v>0</v>
      </c>
      <c r="M79" s="94">
        <v>0</v>
      </c>
      <c r="N79" s="94">
        <v>0</v>
      </c>
      <c r="O79" s="94">
        <v>0</v>
      </c>
      <c r="P79" s="94">
        <v>0</v>
      </c>
      <c r="Q79" s="94">
        <v>0</v>
      </c>
      <c r="R79" s="94">
        <v>0</v>
      </c>
      <c r="S79" s="94">
        <v>0</v>
      </c>
      <c r="T79" s="94">
        <v>0</v>
      </c>
      <c r="U79" s="114">
        <v>1</v>
      </c>
      <c r="V79" s="114">
        <v>1</v>
      </c>
      <c r="W79" s="114">
        <v>1</v>
      </c>
      <c r="X79" s="114">
        <v>1</v>
      </c>
      <c r="Y79" s="114">
        <v>1</v>
      </c>
      <c r="Z79" s="115">
        <f t="shared" si="10"/>
        <v>12</v>
      </c>
      <c r="AA79" s="116">
        <f>SUMPRODUCT($B$7:$Y$7,B79:Y79)</f>
        <v>42250</v>
      </c>
    </row>
    <row r="80" spans="1:27" x14ac:dyDescent="0.3">
      <c r="A80" s="94" t="s">
        <v>113</v>
      </c>
      <c r="B80" s="114">
        <v>1</v>
      </c>
      <c r="C80" s="94">
        <v>0</v>
      </c>
      <c r="D80" s="114">
        <v>1</v>
      </c>
      <c r="E80" s="114">
        <v>1</v>
      </c>
      <c r="F80" s="114">
        <v>1</v>
      </c>
      <c r="G80" s="114">
        <v>1</v>
      </c>
      <c r="H80" s="114">
        <v>1</v>
      </c>
      <c r="I80" s="114">
        <v>1</v>
      </c>
      <c r="J80" s="94">
        <v>0</v>
      </c>
      <c r="K80" s="94">
        <v>0</v>
      </c>
      <c r="L80" s="94">
        <v>0</v>
      </c>
      <c r="M80" s="94">
        <v>0</v>
      </c>
      <c r="N80" s="94">
        <v>0</v>
      </c>
      <c r="O80" s="94">
        <v>0</v>
      </c>
      <c r="P80" s="94">
        <v>0</v>
      </c>
      <c r="Q80" s="94">
        <v>0</v>
      </c>
      <c r="R80" s="94">
        <v>0</v>
      </c>
      <c r="S80" s="94">
        <v>0</v>
      </c>
      <c r="T80" s="94">
        <v>0</v>
      </c>
      <c r="U80" s="114">
        <v>1</v>
      </c>
      <c r="V80" s="114">
        <v>1</v>
      </c>
      <c r="W80" s="114">
        <v>1</v>
      </c>
      <c r="X80" s="114">
        <v>1</v>
      </c>
      <c r="Y80" s="114">
        <v>1</v>
      </c>
      <c r="Z80" s="115">
        <f t="shared" si="10"/>
        <v>12</v>
      </c>
      <c r="AA80" s="116">
        <f>SUMPRODUCT($B$7:$Y$7,B80:Y80)</f>
        <v>42250</v>
      </c>
    </row>
    <row r="81" spans="1:27" x14ac:dyDescent="0.3">
      <c r="A81" s="94" t="s">
        <v>114</v>
      </c>
      <c r="B81" s="114">
        <v>1</v>
      </c>
      <c r="C81" s="94">
        <v>0</v>
      </c>
      <c r="D81" s="114">
        <v>1</v>
      </c>
      <c r="E81" s="114">
        <v>1</v>
      </c>
      <c r="F81" s="114">
        <v>1</v>
      </c>
      <c r="G81" s="114">
        <v>1</v>
      </c>
      <c r="H81" s="114">
        <v>1</v>
      </c>
      <c r="I81" s="114">
        <v>1</v>
      </c>
      <c r="J81" s="94">
        <v>0</v>
      </c>
      <c r="K81" s="94">
        <v>0</v>
      </c>
      <c r="L81" s="94">
        <v>0</v>
      </c>
      <c r="M81" s="94">
        <v>0</v>
      </c>
      <c r="N81" s="94">
        <v>0</v>
      </c>
      <c r="O81" s="94">
        <v>0</v>
      </c>
      <c r="P81" s="94">
        <v>0</v>
      </c>
      <c r="Q81" s="94">
        <v>0</v>
      </c>
      <c r="R81" s="94">
        <v>0</v>
      </c>
      <c r="S81" s="94">
        <v>0</v>
      </c>
      <c r="T81" s="94">
        <v>0</v>
      </c>
      <c r="U81" s="114">
        <v>1</v>
      </c>
      <c r="V81" s="114">
        <v>1</v>
      </c>
      <c r="W81" s="114">
        <v>1</v>
      </c>
      <c r="X81" s="114">
        <v>1</v>
      </c>
      <c r="Y81" s="114">
        <v>1</v>
      </c>
      <c r="Z81" s="115">
        <f t="shared" si="10"/>
        <v>12</v>
      </c>
      <c r="AA81" s="116">
        <f>SUMPRODUCT($B$11:$Y$11,B81:Y81)</f>
        <v>57850</v>
      </c>
    </row>
    <row r="82" spans="1:27" ht="15" thickBot="1" x14ac:dyDescent="0.35">
      <c r="A82" s="94" t="s">
        <v>115</v>
      </c>
      <c r="B82" s="114">
        <v>1</v>
      </c>
      <c r="C82" s="94">
        <v>0</v>
      </c>
      <c r="D82" s="114">
        <v>1</v>
      </c>
      <c r="E82" s="114">
        <v>1</v>
      </c>
      <c r="F82" s="114">
        <v>1</v>
      </c>
      <c r="G82" s="114">
        <v>1</v>
      </c>
      <c r="H82" s="114">
        <v>1</v>
      </c>
      <c r="I82" s="114">
        <v>1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  <c r="P82" s="94">
        <v>0</v>
      </c>
      <c r="Q82" s="94">
        <v>0</v>
      </c>
      <c r="R82" s="94">
        <v>0</v>
      </c>
      <c r="S82" s="94">
        <v>0</v>
      </c>
      <c r="T82" s="94">
        <v>0</v>
      </c>
      <c r="U82" s="114">
        <v>1</v>
      </c>
      <c r="V82" s="114">
        <v>1</v>
      </c>
      <c r="W82" s="114">
        <v>1</v>
      </c>
      <c r="X82" s="114">
        <v>1</v>
      </c>
      <c r="Y82" s="114">
        <v>1</v>
      </c>
      <c r="Z82" s="118">
        <f t="shared" si="10"/>
        <v>12</v>
      </c>
      <c r="AA82" s="119">
        <f>SUMPRODUCT($B$11:$Y$11,B82:Y82)</f>
        <v>57850</v>
      </c>
    </row>
    <row r="83" spans="1:27" ht="21.6" thickBot="1" x14ac:dyDescent="0.45">
      <c r="Y83" s="105" t="s">
        <v>122</v>
      </c>
      <c r="Z83" s="105">
        <f>SUM(Z76:Z82)</f>
        <v>84</v>
      </c>
      <c r="AA83" s="129">
        <f>SUM(AA76:AA82)</f>
        <v>326950</v>
      </c>
    </row>
    <row r="84" spans="1:27" ht="24" thickBot="1" x14ac:dyDescent="0.5">
      <c r="A84" s="132" t="s">
        <v>123</v>
      </c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33"/>
    </row>
    <row r="85" spans="1:27" ht="26.25" customHeight="1" x14ac:dyDescent="0.45">
      <c r="A85" s="131" t="s">
        <v>124</v>
      </c>
    </row>
    <row r="86" spans="1:27" s="135" customFormat="1" ht="20.100000000000001" customHeight="1" thickBot="1" x14ac:dyDescent="0.4">
      <c r="A86" s="172" t="s">
        <v>8</v>
      </c>
      <c r="B86" s="172" t="s">
        <v>125</v>
      </c>
      <c r="C86" s="173" t="s">
        <v>126</v>
      </c>
      <c r="D86" s="173" t="s">
        <v>127</v>
      </c>
      <c r="E86" s="172" t="s">
        <v>128</v>
      </c>
      <c r="F86" s="173" t="s">
        <v>129</v>
      </c>
    </row>
    <row r="87" spans="1:27" s="135" customFormat="1" ht="20.100000000000001" customHeight="1" x14ac:dyDescent="0.35">
      <c r="A87" s="136" t="s">
        <v>37</v>
      </c>
      <c r="B87" s="137" t="s">
        <v>12</v>
      </c>
      <c r="C87" s="139">
        <v>8</v>
      </c>
      <c r="D87" s="139" t="s">
        <v>88</v>
      </c>
      <c r="E87" s="138">
        <v>2</v>
      </c>
      <c r="F87" s="152">
        <f>AA14+AA15</f>
        <v>41600</v>
      </c>
    </row>
    <row r="88" spans="1:27" s="135" customFormat="1" ht="20.100000000000001" customHeight="1" x14ac:dyDescent="0.35">
      <c r="A88" s="140"/>
      <c r="B88" s="141" t="s">
        <v>1</v>
      </c>
      <c r="C88" s="143">
        <v>8</v>
      </c>
      <c r="D88" s="143" t="s">
        <v>88</v>
      </c>
      <c r="E88" s="142">
        <v>2</v>
      </c>
      <c r="F88" s="153">
        <f>AA24+AA25</f>
        <v>41600</v>
      </c>
    </row>
    <row r="89" spans="1:27" s="135" customFormat="1" ht="20.100000000000001" customHeight="1" x14ac:dyDescent="0.35">
      <c r="A89" s="140" t="s">
        <v>89</v>
      </c>
      <c r="B89" s="144" t="s">
        <v>12</v>
      </c>
      <c r="C89" s="143">
        <v>8</v>
      </c>
      <c r="D89" s="143" t="s">
        <v>88</v>
      </c>
      <c r="E89" s="142">
        <v>3</v>
      </c>
      <c r="F89" s="153">
        <f>AA16+AA17+AA18</f>
        <v>62400</v>
      </c>
    </row>
    <row r="90" spans="1:27" s="135" customFormat="1" ht="20.100000000000001" customHeight="1" thickBot="1" x14ac:dyDescent="0.4">
      <c r="A90" s="145" t="s">
        <v>90</v>
      </c>
      <c r="B90" s="146" t="s">
        <v>1</v>
      </c>
      <c r="C90" s="148">
        <v>8</v>
      </c>
      <c r="D90" s="143" t="s">
        <v>88</v>
      </c>
      <c r="E90" s="147">
        <v>3</v>
      </c>
      <c r="F90" s="154">
        <f>AA26+AA27+AA28</f>
        <v>62400</v>
      </c>
    </row>
    <row r="91" spans="1:27" s="135" customFormat="1" ht="20.100000000000001" customHeight="1" x14ac:dyDescent="0.35">
      <c r="A91" s="164" t="s">
        <v>91</v>
      </c>
      <c r="B91" s="187" t="s">
        <v>12</v>
      </c>
      <c r="C91" s="188">
        <v>8</v>
      </c>
      <c r="D91" s="143" t="s">
        <v>88</v>
      </c>
      <c r="E91" s="188">
        <v>5</v>
      </c>
      <c r="F91" s="152">
        <f>AA21</f>
        <v>104000</v>
      </c>
    </row>
    <row r="92" spans="1:27" s="135" customFormat="1" ht="20.100000000000001" customHeight="1" x14ac:dyDescent="0.35">
      <c r="A92" s="165"/>
      <c r="B92" s="191" t="s">
        <v>1</v>
      </c>
      <c r="C92" s="190">
        <v>8</v>
      </c>
      <c r="D92" s="143" t="s">
        <v>88</v>
      </c>
      <c r="E92" s="190">
        <v>5</v>
      </c>
      <c r="F92" s="153">
        <f>AA31</f>
        <v>104000</v>
      </c>
    </row>
    <row r="93" spans="1:27" s="135" customFormat="1" ht="20.100000000000001" customHeight="1" x14ac:dyDescent="0.3">
      <c r="A93" s="165"/>
      <c r="B93" s="191"/>
      <c r="C93" s="190"/>
      <c r="D93" s="143" t="s">
        <v>88</v>
      </c>
      <c r="E93" s="190"/>
      <c r="F93" s="153"/>
    </row>
    <row r="94" spans="1:27" s="135" customFormat="1" ht="20.100000000000001" customHeight="1" x14ac:dyDescent="0.35">
      <c r="A94" s="165" t="s">
        <v>94</v>
      </c>
      <c r="B94" s="191" t="s">
        <v>12</v>
      </c>
      <c r="C94" s="190">
        <v>8</v>
      </c>
      <c r="D94" s="143" t="s">
        <v>88</v>
      </c>
      <c r="E94" s="190">
        <v>5</v>
      </c>
      <c r="F94" s="153">
        <f>AA21</f>
        <v>104000</v>
      </c>
    </row>
    <row r="95" spans="1:27" s="135" customFormat="1" ht="20.100000000000001" customHeight="1" x14ac:dyDescent="0.3">
      <c r="A95" s="166"/>
      <c r="B95" s="194"/>
      <c r="C95" s="195"/>
      <c r="D95" s="143" t="s">
        <v>88</v>
      </c>
      <c r="E95" s="195"/>
      <c r="F95" s="155"/>
    </row>
    <row r="96" spans="1:27" s="135" customFormat="1" ht="20.100000000000001" customHeight="1" thickBot="1" x14ac:dyDescent="0.4">
      <c r="A96" s="167"/>
      <c r="B96" s="196" t="s">
        <v>1</v>
      </c>
      <c r="C96" s="193">
        <v>8</v>
      </c>
      <c r="D96" s="143" t="s">
        <v>88</v>
      </c>
      <c r="E96" s="193">
        <v>5</v>
      </c>
      <c r="F96" s="154">
        <f>AA31</f>
        <v>104000</v>
      </c>
    </row>
    <row r="97" spans="1:27" s="135" customFormat="1" ht="20.100000000000001" customHeight="1" x14ac:dyDescent="0.35">
      <c r="A97" s="164" t="s">
        <v>95</v>
      </c>
      <c r="B97" s="187" t="s">
        <v>12</v>
      </c>
      <c r="C97" s="188">
        <v>8</v>
      </c>
      <c r="D97" s="143" t="s">
        <v>88</v>
      </c>
      <c r="E97" s="188">
        <v>5</v>
      </c>
      <c r="F97" s="152">
        <f>AA21</f>
        <v>104000</v>
      </c>
    </row>
    <row r="98" spans="1:27" s="135" customFormat="1" ht="20.100000000000001" customHeight="1" x14ac:dyDescent="0.35">
      <c r="A98" s="165"/>
      <c r="B98" s="189" t="s">
        <v>1</v>
      </c>
      <c r="C98" s="190">
        <v>8</v>
      </c>
      <c r="D98" s="143" t="s">
        <v>88</v>
      </c>
      <c r="E98" s="190">
        <v>5</v>
      </c>
      <c r="F98" s="153">
        <f>AA31</f>
        <v>104000</v>
      </c>
    </row>
    <row r="99" spans="1:27" s="135" customFormat="1" ht="20.100000000000001" customHeight="1" x14ac:dyDescent="0.35">
      <c r="A99" s="165" t="s">
        <v>97</v>
      </c>
      <c r="B99" s="191" t="s">
        <v>12</v>
      </c>
      <c r="C99" s="190">
        <v>8</v>
      </c>
      <c r="D99" s="143" t="s">
        <v>88</v>
      </c>
      <c r="E99" s="190">
        <v>5</v>
      </c>
      <c r="F99" s="153">
        <f>AA21</f>
        <v>104000</v>
      </c>
    </row>
    <row r="100" spans="1:27" s="135" customFormat="1" ht="20.100000000000001" customHeight="1" x14ac:dyDescent="0.35">
      <c r="A100" s="165"/>
      <c r="B100" s="189" t="s">
        <v>1</v>
      </c>
      <c r="C100" s="190">
        <v>8</v>
      </c>
      <c r="D100" s="143" t="s">
        <v>88</v>
      </c>
      <c r="E100" s="190">
        <v>5</v>
      </c>
      <c r="F100" s="153">
        <f>AA31</f>
        <v>104000</v>
      </c>
    </row>
    <row r="101" spans="1:27" s="135" customFormat="1" ht="20.100000000000001" customHeight="1" x14ac:dyDescent="0.35">
      <c r="A101" s="165" t="s">
        <v>38</v>
      </c>
      <c r="B101" s="191" t="s">
        <v>12</v>
      </c>
      <c r="C101" s="190">
        <v>8</v>
      </c>
      <c r="D101" s="143" t="s">
        <v>88</v>
      </c>
      <c r="E101" s="190">
        <v>1</v>
      </c>
      <c r="F101" s="153">
        <f>AA18</f>
        <v>20800</v>
      </c>
    </row>
    <row r="102" spans="1:27" s="135" customFormat="1" ht="20.100000000000001" customHeight="1" thickBot="1" x14ac:dyDescent="0.4">
      <c r="A102" s="167" t="s">
        <v>39</v>
      </c>
      <c r="B102" s="192" t="s">
        <v>1</v>
      </c>
      <c r="C102" s="193">
        <v>8</v>
      </c>
      <c r="D102" s="143" t="s">
        <v>88</v>
      </c>
      <c r="E102" s="193">
        <v>1</v>
      </c>
      <c r="F102" s="154">
        <f>AA28</f>
        <v>20800</v>
      </c>
    </row>
    <row r="103" spans="1:27" s="135" customFormat="1" ht="20.100000000000001" customHeight="1" x14ac:dyDescent="0.35">
      <c r="A103" s="156" t="s">
        <v>130</v>
      </c>
      <c r="B103" s="157"/>
      <c r="C103" s="158"/>
      <c r="D103" s="158"/>
      <c r="E103" s="159">
        <f>SUM(E87:E102)</f>
        <v>52</v>
      </c>
      <c r="F103" s="134">
        <f>SUM(F87:F102)</f>
        <v>1081600</v>
      </c>
    </row>
    <row r="104" spans="1:27" ht="15.75" thickBot="1" x14ac:dyDescent="0.3"/>
    <row r="105" spans="1:27" ht="24" thickBot="1" x14ac:dyDescent="0.5">
      <c r="A105" s="132" t="s">
        <v>131</v>
      </c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33"/>
    </row>
    <row r="106" spans="1:27" s="131" customFormat="1" ht="23.4" x14ac:dyDescent="0.45">
      <c r="A106" s="131" t="s">
        <v>132</v>
      </c>
    </row>
    <row r="107" spans="1:27" s="131" customFormat="1" ht="23.4" x14ac:dyDescent="0.45">
      <c r="A107" s="131" t="s">
        <v>133</v>
      </c>
    </row>
    <row r="108" spans="1:27" s="131" customFormat="1" ht="24" thickBot="1" x14ac:dyDescent="0.5">
      <c r="A108" s="131" t="s">
        <v>134</v>
      </c>
    </row>
    <row r="109" spans="1:27" s="135" customFormat="1" ht="20.100000000000001" customHeight="1" thickBot="1" x14ac:dyDescent="0.4">
      <c r="A109" s="168" t="s">
        <v>8</v>
      </c>
      <c r="B109" s="169" t="s">
        <v>125</v>
      </c>
      <c r="C109" s="170" t="s">
        <v>126</v>
      </c>
      <c r="D109" s="170" t="s">
        <v>127</v>
      </c>
      <c r="E109" s="169" t="s">
        <v>128</v>
      </c>
      <c r="F109" s="171" t="s">
        <v>129</v>
      </c>
    </row>
    <row r="110" spans="1:27" s="135" customFormat="1" ht="20.100000000000001" customHeight="1" x14ac:dyDescent="0.35">
      <c r="A110" s="136" t="s">
        <v>37</v>
      </c>
      <c r="B110" s="137" t="s">
        <v>12</v>
      </c>
      <c r="C110" s="139">
        <v>8</v>
      </c>
      <c r="D110" s="139" t="s">
        <v>88</v>
      </c>
      <c r="E110" s="138">
        <v>2</v>
      </c>
      <c r="F110" s="152">
        <f>F87</f>
        <v>41600</v>
      </c>
    </row>
    <row r="111" spans="1:27" s="135" customFormat="1" ht="20.100000000000001" customHeight="1" x14ac:dyDescent="0.35">
      <c r="A111" s="140"/>
      <c r="B111" s="141" t="s">
        <v>1</v>
      </c>
      <c r="C111" s="143">
        <v>8</v>
      </c>
      <c r="D111" s="143" t="s">
        <v>98</v>
      </c>
      <c r="E111" s="142">
        <v>2</v>
      </c>
      <c r="F111" s="153">
        <f>F88</f>
        <v>41600</v>
      </c>
    </row>
    <row r="112" spans="1:27" s="135" customFormat="1" ht="20.100000000000001" customHeight="1" x14ac:dyDescent="0.35">
      <c r="A112" s="140" t="s">
        <v>89</v>
      </c>
      <c r="B112" s="144" t="s">
        <v>12</v>
      </c>
      <c r="C112" s="143">
        <v>8</v>
      </c>
      <c r="D112" s="143" t="s">
        <v>88</v>
      </c>
      <c r="E112" s="142">
        <v>3</v>
      </c>
      <c r="F112" s="153">
        <f>F89</f>
        <v>62400</v>
      </c>
    </row>
    <row r="113" spans="1:27" s="135" customFormat="1" ht="20.100000000000001" customHeight="1" thickBot="1" x14ac:dyDescent="0.4">
      <c r="A113" s="145" t="s">
        <v>90</v>
      </c>
      <c r="B113" s="146" t="s">
        <v>1</v>
      </c>
      <c r="C113" s="148">
        <v>8</v>
      </c>
      <c r="D113" s="148" t="s">
        <v>98</v>
      </c>
      <c r="E113" s="147">
        <v>3</v>
      </c>
      <c r="F113" s="154">
        <f>F90</f>
        <v>62400</v>
      </c>
    </row>
    <row r="114" spans="1:27" s="135" customFormat="1" ht="20.100000000000001" customHeight="1" x14ac:dyDescent="0.35">
      <c r="A114" s="164" t="s">
        <v>91</v>
      </c>
      <c r="B114" s="174" t="s">
        <v>12</v>
      </c>
      <c r="C114" s="175">
        <v>12</v>
      </c>
      <c r="D114" s="175" t="s">
        <v>92</v>
      </c>
      <c r="E114" s="176">
        <v>7</v>
      </c>
      <c r="F114" s="152">
        <f>AA42</f>
        <v>267800</v>
      </c>
    </row>
    <row r="115" spans="1:27" s="135" customFormat="1" ht="20.100000000000001" customHeight="1" x14ac:dyDescent="0.35">
      <c r="A115" s="165"/>
      <c r="B115" s="177" t="s">
        <v>1</v>
      </c>
      <c r="C115" s="178">
        <v>12</v>
      </c>
      <c r="D115" s="178" t="s">
        <v>96</v>
      </c>
      <c r="E115" s="179">
        <v>7</v>
      </c>
      <c r="F115" s="153">
        <f>AA52</f>
        <v>272350</v>
      </c>
    </row>
    <row r="116" spans="1:27" s="135" customFormat="1" ht="20.100000000000001" customHeight="1" x14ac:dyDescent="0.3">
      <c r="A116" s="165"/>
      <c r="B116" s="177"/>
      <c r="C116" s="178"/>
      <c r="D116" s="178"/>
      <c r="E116" s="179"/>
      <c r="F116" s="153"/>
    </row>
    <row r="117" spans="1:27" s="135" customFormat="1" ht="20.100000000000001" customHeight="1" x14ac:dyDescent="0.35">
      <c r="A117" s="165" t="s">
        <v>94</v>
      </c>
      <c r="B117" s="180" t="s">
        <v>12</v>
      </c>
      <c r="C117" s="178">
        <v>12</v>
      </c>
      <c r="D117" s="178" t="s">
        <v>92</v>
      </c>
      <c r="E117" s="179">
        <v>7</v>
      </c>
      <c r="F117" s="153">
        <f>AA42</f>
        <v>267800</v>
      </c>
    </row>
    <row r="118" spans="1:27" s="135" customFormat="1" ht="20.100000000000001" customHeight="1" x14ac:dyDescent="0.3">
      <c r="A118" s="166"/>
      <c r="B118" s="181"/>
      <c r="C118" s="182"/>
      <c r="D118" s="182"/>
      <c r="E118" s="183"/>
      <c r="F118" s="155"/>
    </row>
    <row r="119" spans="1:27" s="135" customFormat="1" ht="20.100000000000001" customHeight="1" thickBot="1" x14ac:dyDescent="0.4">
      <c r="A119" s="167"/>
      <c r="B119" s="184" t="s">
        <v>1</v>
      </c>
      <c r="C119" s="185">
        <v>12</v>
      </c>
      <c r="D119" s="185" t="s">
        <v>96</v>
      </c>
      <c r="E119" s="186">
        <v>7</v>
      </c>
      <c r="F119" s="154">
        <f>AA52</f>
        <v>272350</v>
      </c>
    </row>
    <row r="120" spans="1:27" s="135" customFormat="1" ht="20.100000000000001" customHeight="1" x14ac:dyDescent="0.35">
      <c r="A120" s="164" t="s">
        <v>95</v>
      </c>
      <c r="B120" s="187" t="s">
        <v>12</v>
      </c>
      <c r="C120" s="175">
        <v>12</v>
      </c>
      <c r="D120" s="175" t="s">
        <v>92</v>
      </c>
      <c r="E120" s="188">
        <v>7</v>
      </c>
      <c r="F120" s="152">
        <f>SUM(AA42)</f>
        <v>267800</v>
      </c>
    </row>
    <row r="121" spans="1:27" s="135" customFormat="1" ht="20.100000000000001" customHeight="1" x14ac:dyDescent="0.35">
      <c r="A121" s="165"/>
      <c r="B121" s="189" t="s">
        <v>1</v>
      </c>
      <c r="C121" s="178">
        <v>12</v>
      </c>
      <c r="D121" s="178" t="s">
        <v>96</v>
      </c>
      <c r="E121" s="190">
        <v>7</v>
      </c>
      <c r="F121" s="153">
        <f>AA52</f>
        <v>272350</v>
      </c>
    </row>
    <row r="122" spans="1:27" s="135" customFormat="1" ht="20.100000000000001" customHeight="1" x14ac:dyDescent="0.35">
      <c r="A122" s="165" t="s">
        <v>97</v>
      </c>
      <c r="B122" s="191" t="s">
        <v>12</v>
      </c>
      <c r="C122" s="178">
        <v>2</v>
      </c>
      <c r="D122" s="178" t="s">
        <v>92</v>
      </c>
      <c r="E122" s="190">
        <v>5</v>
      </c>
      <c r="F122" s="153">
        <f>SUM(AA35:AA39)</f>
        <v>169000</v>
      </c>
    </row>
    <row r="123" spans="1:27" s="135" customFormat="1" ht="20.100000000000001" customHeight="1" x14ac:dyDescent="0.35">
      <c r="A123" s="165"/>
      <c r="B123" s="189" t="s">
        <v>1</v>
      </c>
      <c r="C123" s="178">
        <v>12</v>
      </c>
      <c r="D123" s="178" t="s">
        <v>96</v>
      </c>
      <c r="E123" s="190">
        <v>5</v>
      </c>
      <c r="F123" s="153">
        <f>SUM(AA45:AA49)</f>
        <v>172250</v>
      </c>
    </row>
    <row r="124" spans="1:27" s="135" customFormat="1" ht="20.100000000000001" customHeight="1" x14ac:dyDescent="0.35">
      <c r="A124" s="165" t="s">
        <v>38</v>
      </c>
      <c r="B124" s="191" t="s">
        <v>12</v>
      </c>
      <c r="C124" s="190">
        <v>8</v>
      </c>
      <c r="D124" s="190" t="s">
        <v>88</v>
      </c>
      <c r="E124" s="190">
        <v>1</v>
      </c>
      <c r="F124" s="153">
        <f>F101</f>
        <v>20800</v>
      </c>
    </row>
    <row r="125" spans="1:27" s="135" customFormat="1" ht="20.100000000000001" customHeight="1" thickBot="1" x14ac:dyDescent="0.4">
      <c r="A125" s="167" t="s">
        <v>39</v>
      </c>
      <c r="B125" s="192" t="s">
        <v>1</v>
      </c>
      <c r="C125" s="193">
        <v>8</v>
      </c>
      <c r="D125" s="193" t="s">
        <v>98</v>
      </c>
      <c r="E125" s="193">
        <v>1</v>
      </c>
      <c r="F125" s="154">
        <f>F102</f>
        <v>20800</v>
      </c>
    </row>
    <row r="126" spans="1:27" s="135" customFormat="1" ht="20.100000000000001" customHeight="1" thickBot="1" x14ac:dyDescent="0.4">
      <c r="A126" s="149" t="s">
        <v>36</v>
      </c>
      <c r="B126" s="150"/>
      <c r="C126" s="93"/>
      <c r="D126" s="151"/>
      <c r="E126" s="160">
        <f>SUM(E110:E125)</f>
        <v>64</v>
      </c>
      <c r="F126" s="161">
        <f>SUM(F110:F125)</f>
        <v>2211300</v>
      </c>
    </row>
    <row r="127" spans="1:27" ht="15.75" thickBot="1" x14ac:dyDescent="0.3"/>
    <row r="128" spans="1:27" ht="24" thickBot="1" x14ac:dyDescent="0.5">
      <c r="A128" s="132" t="s">
        <v>135</v>
      </c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33"/>
    </row>
    <row r="129" spans="1:6" s="131" customFormat="1" ht="23.4" x14ac:dyDescent="0.45">
      <c r="A129" s="131" t="s">
        <v>132</v>
      </c>
    </row>
    <row r="130" spans="1:6" s="131" customFormat="1" ht="23.4" x14ac:dyDescent="0.45">
      <c r="A130" s="131" t="s">
        <v>136</v>
      </c>
    </row>
    <row r="131" spans="1:6" s="131" customFormat="1" ht="24" thickBot="1" x14ac:dyDescent="0.5">
      <c r="A131" s="131" t="s">
        <v>134</v>
      </c>
    </row>
    <row r="132" spans="1:6" s="135" customFormat="1" ht="20.100000000000001" customHeight="1" thickBot="1" x14ac:dyDescent="0.4">
      <c r="A132" s="168" t="s">
        <v>8</v>
      </c>
      <c r="B132" s="169" t="s">
        <v>125</v>
      </c>
      <c r="C132" s="170" t="s">
        <v>126</v>
      </c>
      <c r="D132" s="170" t="s">
        <v>127</v>
      </c>
      <c r="E132" s="169" t="s">
        <v>128</v>
      </c>
      <c r="F132" s="171" t="s">
        <v>129</v>
      </c>
    </row>
    <row r="133" spans="1:6" s="135" customFormat="1" ht="20.100000000000001" customHeight="1" x14ac:dyDescent="0.35">
      <c r="A133" s="136" t="s">
        <v>37</v>
      </c>
      <c r="B133" s="137" t="s">
        <v>12</v>
      </c>
      <c r="C133" s="139">
        <v>8</v>
      </c>
      <c r="D133" s="139" t="s">
        <v>88</v>
      </c>
      <c r="E133" s="79">
        <v>1</v>
      </c>
      <c r="F133" s="153">
        <f t="shared" ref="F133:F134" si="11">$AA$14*E133</f>
        <v>20800</v>
      </c>
    </row>
    <row r="134" spans="1:6" s="135" customFormat="1" ht="20.100000000000001" customHeight="1" x14ac:dyDescent="0.35">
      <c r="A134" s="140"/>
      <c r="B134" s="141" t="s">
        <v>1</v>
      </c>
      <c r="C134" s="143">
        <v>8</v>
      </c>
      <c r="D134" s="143" t="s">
        <v>98</v>
      </c>
      <c r="E134" s="17">
        <v>1</v>
      </c>
      <c r="F134" s="153">
        <f t="shared" si="11"/>
        <v>20800</v>
      </c>
    </row>
    <row r="135" spans="1:6" s="135" customFormat="1" ht="20.100000000000001" customHeight="1" x14ac:dyDescent="0.35">
      <c r="A135" s="140" t="s">
        <v>89</v>
      </c>
      <c r="B135" s="144" t="s">
        <v>12</v>
      </c>
      <c r="C135" s="143">
        <v>8</v>
      </c>
      <c r="D135" s="143" t="s">
        <v>88</v>
      </c>
      <c r="E135" s="17">
        <v>0</v>
      </c>
      <c r="F135" s="153">
        <f>$AA$14*E135</f>
        <v>0</v>
      </c>
    </row>
    <row r="136" spans="1:6" s="135" customFormat="1" ht="20.100000000000001" customHeight="1" thickBot="1" x14ac:dyDescent="0.4">
      <c r="A136" s="145" t="s">
        <v>90</v>
      </c>
      <c r="B136" s="146" t="s">
        <v>1</v>
      </c>
      <c r="C136" s="148">
        <v>8</v>
      </c>
      <c r="D136" s="148" t="s">
        <v>98</v>
      </c>
      <c r="E136" s="17">
        <v>12</v>
      </c>
      <c r="F136" s="153">
        <f>$AA$14*E136</f>
        <v>249600</v>
      </c>
    </row>
    <row r="137" spans="1:6" s="135" customFormat="1" ht="20.100000000000001" customHeight="1" x14ac:dyDescent="0.35">
      <c r="A137" s="164" t="s">
        <v>91</v>
      </c>
      <c r="B137" s="174" t="s">
        <v>12</v>
      </c>
      <c r="C137" s="175">
        <v>12</v>
      </c>
      <c r="D137" s="175" t="s">
        <v>92</v>
      </c>
      <c r="E137" s="17">
        <v>1</v>
      </c>
      <c r="F137" s="152">
        <f>AA56*E137</f>
        <v>33800</v>
      </c>
    </row>
    <row r="138" spans="1:6" s="135" customFormat="1" ht="20.100000000000001" customHeight="1" x14ac:dyDescent="0.35">
      <c r="A138" s="165"/>
      <c r="B138" s="177" t="s">
        <v>1</v>
      </c>
      <c r="C138" s="178">
        <v>12</v>
      </c>
      <c r="D138" s="178" t="s">
        <v>92</v>
      </c>
      <c r="E138" s="17">
        <v>1</v>
      </c>
      <c r="F138" s="153">
        <f>AA66*E138</f>
        <v>33800</v>
      </c>
    </row>
    <row r="139" spans="1:6" s="135" customFormat="1" ht="20.100000000000001" customHeight="1" x14ac:dyDescent="0.35">
      <c r="A139" s="165"/>
      <c r="B139" s="177" t="s">
        <v>1</v>
      </c>
      <c r="C139" s="178">
        <v>12</v>
      </c>
      <c r="D139" s="178" t="s">
        <v>93</v>
      </c>
      <c r="E139" s="17">
        <v>1</v>
      </c>
      <c r="F139" s="153">
        <f>AA76*E139</f>
        <v>42250</v>
      </c>
    </row>
    <row r="140" spans="1:6" s="135" customFormat="1" ht="20.100000000000001" customHeight="1" x14ac:dyDescent="0.35">
      <c r="A140" s="165" t="s">
        <v>94</v>
      </c>
      <c r="B140" s="180" t="s">
        <v>12</v>
      </c>
      <c r="C140" s="178">
        <v>12</v>
      </c>
      <c r="D140" s="178" t="s">
        <v>92</v>
      </c>
      <c r="E140" s="17">
        <v>10</v>
      </c>
      <c r="F140" s="153">
        <f>AA63+AA56+AA57+AA58</f>
        <v>369200</v>
      </c>
    </row>
    <row r="141" spans="1:6" s="135" customFormat="1" ht="20.100000000000001" customHeight="1" x14ac:dyDescent="0.35">
      <c r="A141" s="165"/>
      <c r="B141" s="177" t="s">
        <v>1</v>
      </c>
      <c r="C141" s="178">
        <v>12</v>
      </c>
      <c r="D141" s="178" t="s">
        <v>92</v>
      </c>
      <c r="E141" s="17">
        <v>10</v>
      </c>
      <c r="F141" s="153">
        <f>AA73+AA66+AA67+AA68</f>
        <v>369200</v>
      </c>
    </row>
    <row r="142" spans="1:6" s="135" customFormat="1" ht="20.100000000000001" customHeight="1" thickBot="1" x14ac:dyDescent="0.4">
      <c r="A142" s="167"/>
      <c r="B142" s="184" t="s">
        <v>1</v>
      </c>
      <c r="C142" s="185">
        <v>12</v>
      </c>
      <c r="D142" s="185" t="s">
        <v>93</v>
      </c>
      <c r="E142" s="17">
        <v>10</v>
      </c>
      <c r="F142" s="154">
        <f>AA83+AA76+AA77+AA78</f>
        <v>453700</v>
      </c>
    </row>
    <row r="143" spans="1:6" s="135" customFormat="1" ht="20.100000000000001" customHeight="1" x14ac:dyDescent="0.35">
      <c r="A143" s="164" t="s">
        <v>100</v>
      </c>
      <c r="B143" s="187" t="s">
        <v>12</v>
      </c>
      <c r="C143" s="175">
        <v>12</v>
      </c>
      <c r="D143" s="175" t="s">
        <v>92</v>
      </c>
      <c r="E143" s="17">
        <v>10</v>
      </c>
      <c r="F143" s="152">
        <f>AA42+AA35+AA36+AA37</f>
        <v>369200</v>
      </c>
    </row>
    <row r="144" spans="1:6" s="135" customFormat="1" ht="20.100000000000001" customHeight="1" x14ac:dyDescent="0.35">
      <c r="A144" s="165"/>
      <c r="B144" s="189" t="s">
        <v>1</v>
      </c>
      <c r="C144" s="178">
        <v>12</v>
      </c>
      <c r="D144" s="178" t="s">
        <v>96</v>
      </c>
      <c r="E144" s="17">
        <v>10</v>
      </c>
      <c r="F144" s="153">
        <f>AA52+AA45+AA46+AA47</f>
        <v>375700</v>
      </c>
    </row>
    <row r="145" spans="1:6" s="135" customFormat="1" ht="20.100000000000001" customHeight="1" x14ac:dyDescent="0.35">
      <c r="A145" s="165" t="s">
        <v>38</v>
      </c>
      <c r="B145" s="191" t="s">
        <v>12</v>
      </c>
      <c r="C145" s="190">
        <v>8</v>
      </c>
      <c r="D145" s="190" t="s">
        <v>88</v>
      </c>
      <c r="E145" s="190">
        <v>1</v>
      </c>
      <c r="F145" s="153">
        <f>$AA$14*E145</f>
        <v>20800</v>
      </c>
    </row>
    <row r="146" spans="1:6" s="135" customFormat="1" ht="20.100000000000001" customHeight="1" thickBot="1" x14ac:dyDescent="0.4">
      <c r="A146" s="167" t="s">
        <v>39</v>
      </c>
      <c r="B146" s="192" t="s">
        <v>1</v>
      </c>
      <c r="C146" s="193">
        <v>8</v>
      </c>
      <c r="D146" s="193" t="s">
        <v>98</v>
      </c>
      <c r="E146" s="193">
        <v>5</v>
      </c>
      <c r="F146" s="153">
        <f>$AA$14*E146</f>
        <v>104000</v>
      </c>
    </row>
    <row r="147" spans="1:6" s="135" customFormat="1" ht="20.100000000000001" customHeight="1" x14ac:dyDescent="0.35">
      <c r="A147" s="162" t="s">
        <v>36</v>
      </c>
      <c r="B147" s="163"/>
      <c r="C147" s="93"/>
      <c r="D147" s="93"/>
      <c r="E147" s="197">
        <f>SUM(E133:E146)</f>
        <v>73</v>
      </c>
      <c r="F147" s="134">
        <f>SUM(F133:F146)</f>
        <v>2462850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Трудозатраты</vt:lpstr>
      <vt:lpstr>Внедрение</vt:lpstr>
    </vt:vector>
  </TitlesOfParts>
  <Company>SOLVO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Chizh</dc:creator>
  <cp:lastModifiedBy>Илья Рубинчик</cp:lastModifiedBy>
  <cp:lastPrinted>2008-11-13T10:10:24Z</cp:lastPrinted>
  <dcterms:created xsi:type="dcterms:W3CDTF">2008-09-18T11:21:01Z</dcterms:created>
  <dcterms:modified xsi:type="dcterms:W3CDTF">2017-03-06T08:34:25Z</dcterms:modified>
</cp:coreProperties>
</file>