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0fa6efbb63e6575/Документы/ИТМО/3 курс/1 сем/Моделирование/Отчеты/лаб3/"/>
    </mc:Choice>
  </mc:AlternateContent>
  <xr:revisionPtr revIDLastSave="633" documentId="8_{A0B3B9F5-E976-4E86-B52E-46EC708CDBEA}" xr6:coauthVersionLast="47" xr6:coauthVersionMax="47" xr10:uidLastSave="{E1C50F5C-7E15-45CE-8252-DC2E7E26A2B1}"/>
  <bookViews>
    <workbookView xWindow="11424" yWindow="0" windowWidth="11712" windowHeight="12336" firstSheet="7" activeTab="8" xr2:uid="{00000000-000D-0000-FFFF-FFFF00000000}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  <sheet name="Вариант 6" sheetId="6" r:id="rId6"/>
    <sheet name="Вариант 7" sheetId="7" r:id="rId7"/>
    <sheet name="Вариант 8" sheetId="8" r:id="rId8"/>
    <sheet name="Сравнение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9" l="1"/>
  <c r="E11" i="9"/>
  <c r="C11" i="9"/>
  <c r="F8" i="9"/>
  <c r="E8" i="9"/>
  <c r="C8" i="9"/>
  <c r="B8" i="9"/>
  <c r="F5" i="9"/>
  <c r="E5" i="9"/>
  <c r="C5" i="9"/>
  <c r="F2" i="9"/>
  <c r="N25" i="9"/>
  <c r="E2" i="9"/>
  <c r="N24" i="9" s="1"/>
  <c r="D2" i="9"/>
  <c r="C2" i="9"/>
  <c r="G2" i="9"/>
  <c r="H2" i="9"/>
  <c r="I2" i="9"/>
  <c r="H4" i="1"/>
  <c r="I11" i="9"/>
  <c r="I8" i="9"/>
  <c r="I5" i="9"/>
  <c r="H11" i="9"/>
  <c r="H8" i="9"/>
  <c r="H5" i="9"/>
  <c r="G11" i="9"/>
  <c r="G8" i="9"/>
  <c r="G5" i="9"/>
  <c r="D11" i="9"/>
  <c r="D8" i="9"/>
  <c r="D5" i="9"/>
  <c r="H9" i="1"/>
  <c r="B11" i="9"/>
  <c r="B5" i="9"/>
  <c r="H9" i="8"/>
  <c r="C9" i="8"/>
  <c r="H8" i="8"/>
  <c r="C8" i="8"/>
  <c r="H7" i="8"/>
  <c r="C7" i="8"/>
  <c r="H6" i="8"/>
  <c r="C6" i="8"/>
  <c r="H5" i="8"/>
  <c r="C5" i="8"/>
  <c r="H4" i="8"/>
  <c r="C4" i="8"/>
  <c r="H9" i="7"/>
  <c r="C9" i="7"/>
  <c r="H8" i="7"/>
  <c r="C8" i="7"/>
  <c r="H7" i="7"/>
  <c r="C7" i="7"/>
  <c r="H6" i="7"/>
  <c r="C6" i="7"/>
  <c r="H5" i="7"/>
  <c r="C5" i="7"/>
  <c r="H4" i="7"/>
  <c r="C4" i="7"/>
  <c r="H9" i="6"/>
  <c r="C9" i="6"/>
  <c r="H8" i="6"/>
  <c r="C8" i="6"/>
  <c r="H7" i="6"/>
  <c r="C7" i="6"/>
  <c r="H6" i="6"/>
  <c r="C6" i="6"/>
  <c r="H5" i="6"/>
  <c r="C5" i="6"/>
  <c r="H4" i="6"/>
  <c r="C4" i="6"/>
  <c r="H9" i="5"/>
  <c r="C9" i="5"/>
  <c r="H8" i="5"/>
  <c r="C8" i="5"/>
  <c r="H7" i="5"/>
  <c r="C7" i="5"/>
  <c r="H6" i="5"/>
  <c r="C6" i="5"/>
  <c r="H5" i="5"/>
  <c r="C5" i="5"/>
  <c r="H4" i="5"/>
  <c r="H9" i="4"/>
  <c r="C9" i="4"/>
  <c r="H8" i="4"/>
  <c r="C8" i="4"/>
  <c r="H7" i="4"/>
  <c r="C7" i="4"/>
  <c r="H6" i="4"/>
  <c r="C6" i="4"/>
  <c r="H5" i="4"/>
  <c r="C5" i="4"/>
  <c r="H4" i="4"/>
  <c r="C4" i="4"/>
  <c r="H7" i="3"/>
  <c r="H9" i="3"/>
  <c r="C9" i="3"/>
  <c r="H8" i="3"/>
  <c r="C8" i="3"/>
  <c r="C7" i="3"/>
  <c r="H6" i="3"/>
  <c r="C6" i="3"/>
  <c r="H5" i="3"/>
  <c r="C5" i="3"/>
  <c r="H4" i="3"/>
  <c r="C4" i="3"/>
  <c r="H9" i="2"/>
  <c r="C9" i="2"/>
  <c r="H8" i="2"/>
  <c r="C8" i="2"/>
  <c r="H7" i="2"/>
  <c r="C7" i="2"/>
  <c r="H6" i="2"/>
  <c r="C6" i="2"/>
  <c r="H5" i="2"/>
  <c r="C5" i="2"/>
  <c r="H4" i="2"/>
  <c r="C4" i="2"/>
  <c r="C9" i="1"/>
  <c r="B2" i="9" s="1"/>
  <c r="N21" i="9" s="1"/>
  <c r="C5" i="1"/>
  <c r="O1" i="9"/>
  <c r="H8" i="1"/>
  <c r="C8" i="1"/>
  <c r="H7" i="1"/>
  <c r="C7" i="1"/>
  <c r="H6" i="1"/>
  <c r="C6" i="1"/>
  <c r="H5" i="1"/>
  <c r="C4" i="1"/>
  <c r="N23" i="9" l="1"/>
  <c r="N28" i="9"/>
  <c r="N22" i="9"/>
  <c r="N26" i="9"/>
  <c r="N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5000000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00000000-0006-0000-0000-000004000000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00000000-0006-0000-0000-000002000000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00000000-0006-0000-0000-000003000000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00000000-0006-0000-0000-000001000000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60EA94A3-FFDE-45E2-B53B-3B304E415828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5EB70A66-0285-4499-8113-4DA80BB8AAF8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0691BF25-99D2-4F59-BB79-76441108C27C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35CD1017-520A-4484-99F6-BC1C8BE7DAD9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5A97B7F2-8659-476D-B20E-DB4591DEB8CA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63800502-BE04-466F-9B8D-3311C21717CE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A783AE88-EE02-45EC-A3DA-E66B8D5E68DB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025DE76C-BA85-41BD-A0FC-EFCEA950204D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EF14A767-A4B1-4E6F-86C0-794282127974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6BE94CD3-7AF0-4DB1-8E5F-C02101926172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F1A8763-C5CF-4FE8-A426-05E0B4D4BE25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890292FF-5616-4D09-B349-DDF9CAF132A9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807E876D-524D-465C-8EA3-6A6B8C2C3CCC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15D9F70F-7FBE-48D5-8285-DFE13AA1A1C7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948C874A-6C45-41F3-8B08-3913DAFC2ECB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28A1AA1A-0661-42AE-BE5A-B3F54AB85089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47FA6457-7BCB-4BCF-A8CD-53C899D312BB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D6CCBDBE-627D-4FD7-B6C5-1F71B9DCF888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B5DAD270-7AA9-4012-9953-806871A20F29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61BCA451-F34D-4F2E-904D-E9037C66FD50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196F4115-E600-4DAC-B69D-73CE1BB698DC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214F665E-363B-483A-8D2A-C60611235471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B7DE379B-9560-476A-84BD-6E04C84AA591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31A922CC-C3DD-486F-9E8D-D0C9670F6713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0C2D1593-7708-4D3D-8609-8DA3A380F819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C487D6B6-4177-4292-B34E-04A6B0CB4F40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AEFFB17A-2EE8-44B6-BFFB-E3FF7E92C1C2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275D711E-FD60-4F3A-A740-0CC5F8778748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B2E89394-FED7-4CBB-A12D-03C35B8BB24A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CE6E6DED-C415-4109-8262-BDEE94B14DC6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FDB728B-286F-45BD-87DD-A4A53538B81C}">
      <text>
        <r>
          <rPr>
            <sz val="10"/>
            <color rgb="FF000000"/>
            <rFont val="Arial"/>
            <scheme val="minor"/>
          </rPr>
          <t>ZYX TERMINATE
	-Egor Krivonosov</t>
        </r>
      </text>
    </comment>
    <comment ref="D3" authorId="0" shapeId="0" xr:uid="{67191072-9EAA-48E0-A3C1-0A7367D670E4}">
      <text>
        <r>
          <rPr>
            <sz val="10"/>
            <color rgb="FF000000"/>
            <rFont val="Arial"/>
            <scheme val="minor"/>
          </rPr>
          <t>QUEUE - AVE. CONT.
	-Egor Krivonosov</t>
        </r>
      </text>
    </comment>
    <comment ref="E3" authorId="0" shapeId="0" xr:uid="{BA6F608E-430B-4B38-8938-5156BED36D21}">
      <text>
        <r>
          <rPr>
            <sz val="10"/>
            <color rgb="FF000000"/>
            <rFont val="Arial"/>
            <scheme val="minor"/>
          </rPr>
          <t>STORAGE - UTIL.
	-Egor Krivonosov</t>
        </r>
      </text>
    </comment>
    <comment ref="F3" authorId="0" shapeId="0" xr:uid="{98721A41-2C06-40B6-AC7C-6DACE139D568}">
      <text>
        <r>
          <rPr>
            <sz val="10"/>
            <color rgb="FF000000"/>
            <rFont val="Arial"/>
            <scheme val="minor"/>
          </rPr>
          <t>QUEUE - AVE. TIME.
	-Egor Krivonosov</t>
        </r>
      </text>
    </comment>
    <comment ref="G3" authorId="0" shapeId="0" xr:uid="{C0B82BAB-95E7-406A-8037-3359DD58870A}">
      <text>
        <r>
          <rPr>
            <sz val="10"/>
            <color rgb="FF000000"/>
            <rFont val="Arial"/>
            <scheme val="minor"/>
          </rPr>
          <t>TU_BUF - STD.DEV.
	-Egor Krivonosov</t>
        </r>
      </text>
    </comment>
  </commentList>
</comments>
</file>

<file path=xl/sharedStrings.xml><?xml version="1.0" encoding="utf-8"?>
<sst xmlns="http://schemas.openxmlformats.org/spreadsheetml/2006/main" count="216" uniqueCount="77">
  <si>
    <t>Исх. Данные
(вариант 1)</t>
  </si>
  <si>
    <t>K</t>
  </si>
  <si>
    <t>E</t>
  </si>
  <si>
    <t>поток</t>
  </si>
  <si>
    <t>a</t>
  </si>
  <si>
    <t>b</t>
  </si>
  <si>
    <t>КВ</t>
  </si>
  <si>
    <t>Заявок</t>
  </si>
  <si>
    <t>Потери</t>
  </si>
  <si>
    <t>Вер-ть потери</t>
  </si>
  <si>
    <t>Длина очер.</t>
  </si>
  <si>
    <t>Загрузка</t>
  </si>
  <si>
    <t>Ср.вр. ож.</t>
  </si>
  <si>
    <t>СКО
вр. ож.</t>
  </si>
  <si>
    <t>Дов. инт.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</si>
  <si>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</si>
  <si>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</si>
  <si>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</si>
  <si>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</si>
  <si>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</si>
  <si>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</si>
  <si>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</si>
  <si>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</si>
  <si>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</si>
  <si>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</si>
  <si>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Среднее время ожидания</t>
  </si>
  <si>
    <t>Длина переходного процесса</t>
  </si>
  <si>
    <t>гипер.</t>
  </si>
  <si>
    <t>эксп</t>
  </si>
  <si>
    <t>Исх. Данные
(вариант 2)</t>
  </si>
  <si>
    <t>Исх. Данные
(вариант 3)</t>
  </si>
  <si>
    <t>Исх. Данные
(вариант 4)</t>
  </si>
  <si>
    <t>Исх. Данные
(вариант 5)</t>
  </si>
  <si>
    <t>Исх. Данные
(вариант 6)</t>
  </si>
  <si>
    <t>гипер</t>
  </si>
  <si>
    <t>Исх. Данные
(вариант 7)</t>
  </si>
  <si>
    <t>Исх. Данные
(вариант 8)</t>
  </si>
  <si>
    <t>эрланг</t>
  </si>
  <si>
    <t>Емкость</t>
  </si>
  <si>
    <t>Характеристика</t>
  </si>
  <si>
    <t>Формула расчета</t>
  </si>
  <si>
    <t>Для прибора 1</t>
  </si>
  <si>
    <t>Для прибора 2</t>
  </si>
  <si>
    <t>Суммарно</t>
  </si>
  <si>
    <t>Нагрузка (ρ)</t>
  </si>
  <si>
    <t>ρ=λμ\rho = \frac{\lambda}{\mu}ρ=μλ​</t>
  </si>
  <si>
    <t>2.42.42.4</t>
  </si>
  <si>
    <t>3.63.63.6</t>
  </si>
  <si>
    <t>6.06.06.0</t>
  </si>
  <si>
    <t>Загрузка (η)</t>
  </si>
  <si>
    <t>η=ρ1+ρ\eta = \frac{\rho}{1 + \rho}η=1+ρρ​</t>
  </si>
  <si>
    <t>0.7060.7060.706</t>
  </si>
  <si>
    <t>0.7830.7830.783</t>
  </si>
  <si>
    <t>1.4881.4881.488</t>
  </si>
  <si>
    <t>Длина очереди (Q)</t>
  </si>
  <si>
    <t>Q=ρ⋅(1−η)Q = \rho \cdot (1 - \eta)Q=ρ⋅(1−η)</t>
  </si>
  <si>
    <t>Число заявок (N)</t>
  </si>
  <si>
    <t>N=Q+ηN = Q + \etaN=Q+η</t>
  </si>
  <si>
    <t>1.4121.4121.412</t>
  </si>
  <si>
    <t>1.5651.5651.565</t>
  </si>
  <si>
    <t>2.9772.9772.977</t>
  </si>
  <si>
    <t>Время ожидания (W)</t>
  </si>
  <si>
    <t>W=QλW = \frac{Q}{\lambda}W=λQ​</t>
  </si>
  <si>
    <t>5.8825.8825.882</t>
  </si>
  <si>
    <t>4.3484.3484.348</t>
  </si>
  <si>
    <t>4.9624.9624.962</t>
  </si>
  <si>
    <t>Время пребывания (T)</t>
  </si>
  <si>
    <t>T=W+1μT = W + \frac{1}{\mu}T=W+μ1​</t>
  </si>
  <si>
    <t>25.88225.88225.882</t>
  </si>
  <si>
    <t>24.34824.34824.348</t>
  </si>
  <si>
    <t>24.96224.96224.962</t>
  </si>
  <si>
    <t>Производительность (R)</t>
  </si>
  <si>
    <t>R=λR = \lambdaR=λ</t>
  </si>
  <si>
    <t>0.120.120.12</t>
  </si>
  <si>
    <t>0.180.180.18</t>
  </si>
  <si>
    <t>0.30.30.3</t>
  </si>
  <si>
    <t>.0.669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</si>
</sst>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0"/>
    <numFmt numFmtId="165" formatCode="\±##0.000"/>
    <numFmt numFmtId="166" formatCode="0.000"/>
  </numFmts>
  <fonts count="11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10" fontId="3" fillId="3" borderId="3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/>
    <xf numFmtId="0" fontId="5" fillId="5" borderId="3" xfId="0" applyFont="1" applyFill="1" applyBorder="1"/>
    <xf numFmtId="0" fontId="3" fillId="0" borderId="0" xfId="0" applyFont="1"/>
    <xf numFmtId="10" fontId="3" fillId="0" borderId="3" xfId="0" applyNumberFormat="1" applyFont="1" applyBorder="1"/>
    <xf numFmtId="164" fontId="3" fillId="0" borderId="3" xfId="0" applyNumberFormat="1" applyFont="1" applyBorder="1"/>
    <xf numFmtId="0" fontId="3" fillId="0" borderId="3" xfId="0" applyFont="1" applyBorder="1"/>
    <xf numFmtId="10" fontId="3" fillId="0" borderId="0" xfId="0" applyNumberFormat="1" applyFont="1"/>
    <xf numFmtId="0" fontId="8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64" fontId="7" fillId="0" borderId="8" xfId="0" applyNumberFormat="1" applyFont="1" applyBorder="1" applyAlignment="1">
      <alignment horizontal="center" vertical="top" wrapText="1"/>
    </xf>
    <xf numFmtId="165" fontId="7" fillId="3" borderId="8" xfId="0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10" fontId="7" fillId="3" borderId="8" xfId="0" applyNumberFormat="1" applyFont="1" applyFill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6" fontId="3" fillId="0" borderId="3" xfId="0" applyNumberFormat="1" applyFont="1" applyBorder="1"/>
    <xf numFmtId="0" fontId="7" fillId="0" borderId="0" xfId="0" applyFont="1"/>
    <xf numFmtId="0" fontId="6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9" fillId="0" borderId="1" xfId="0" applyFont="1" applyBorder="1" applyAlignment="1">
      <alignment horizontal="center" wrapText="1"/>
    </xf>
    <xf numFmtId="0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Сравнение!$A$5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Сравнение!$B$4:$I$4</c:f>
              <c:strCache>
                <c:ptCount val="8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</c:strCache>
            </c:strRef>
          </c:cat>
          <c:val>
            <c:numRef>
              <c:f>Сравнение!$B$5:$I$5</c:f>
              <c:numCache>
                <c:formatCode>0.000</c:formatCode>
                <c:ptCount val="8"/>
                <c:pt idx="0">
                  <c:v>0.26100000000000001</c:v>
                </c:pt>
                <c:pt idx="1">
                  <c:v>0.251</c:v>
                </c:pt>
                <c:pt idx="2">
                  <c:v>9.7000000000000003E-2</c:v>
                </c:pt>
                <c:pt idx="3" formatCode="General">
                  <c:v>1.0669999999999999</c:v>
                </c:pt>
                <c:pt idx="4" formatCode="General">
                  <c:v>0.79100000000000004</c:v>
                </c:pt>
                <c:pt idx="5">
                  <c:v>5.1999999999999998E-2</c:v>
                </c:pt>
                <c:pt idx="6">
                  <c:v>0.251</c:v>
                </c:pt>
                <c:pt idx="7">
                  <c:v>3.028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A6-4334-BD91-99292B12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64131765"/>
        <c:crosses val="autoZero"/>
        <c:auto val="1"/>
        <c:lblAlgn val="ctr"/>
        <c:lblOffset val="100"/>
        <c:noMultiLvlLbl val="1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115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Сравнение!$A$2</c:f>
              <c:strCache>
                <c:ptCount val="1"/>
                <c:pt idx="0">
                  <c:v>Вероятность потери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Сравнение!$B$1:$I$1</c:f>
              <c:strCache>
                <c:ptCount val="8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</c:strCache>
            </c:strRef>
          </c:cat>
          <c:val>
            <c:numRef>
              <c:f>Сравнение!$B$2:$I$2</c:f>
              <c:numCache>
                <c:formatCode>0.00%</c:formatCode>
                <c:ptCount val="8"/>
                <c:pt idx="0">
                  <c:v>2.0133333333333333E-2</c:v>
                </c:pt>
                <c:pt idx="1">
                  <c:v>0.24986</c:v>
                </c:pt>
                <c:pt idx="2">
                  <c:v>9.7379999999999994E-2</c:v>
                </c:pt>
                <c:pt idx="3">
                  <c:v>7.7693333333333336E-2</c:v>
                </c:pt>
                <c:pt idx="4">
                  <c:v>4.7759999999999997E-2</c:v>
                </c:pt>
                <c:pt idx="5">
                  <c:v>7.7538461538461537E-3</c:v>
                </c:pt>
                <c:pt idx="6">
                  <c:v>0.18943199999999999</c:v>
                </c:pt>
                <c:pt idx="7">
                  <c:v>0.40906545454545457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A2-4CCD-BAF4-E22B1D6B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7482176"/>
        <c:crosses val="autoZero"/>
        <c:auto val="1"/>
        <c:lblAlgn val="ctr"/>
        <c:lblOffset val="100"/>
        <c:noMultiLvlLbl val="1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8185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Сравнение!$A$8</c:f>
              <c:strCache>
                <c:ptCount val="1"/>
                <c:pt idx="0">
                  <c:v>Загрузка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Сравнение!$B$7:$I$7</c:f>
              <c:strCache>
                <c:ptCount val="8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</c:strCache>
            </c:strRef>
          </c:cat>
          <c:val>
            <c:numRef>
              <c:f>Сравнение!$B$8:$I$8</c:f>
              <c:numCache>
                <c:formatCode>##0.000</c:formatCode>
                <c:ptCount val="8"/>
                <c:pt idx="0">
                  <c:v>0.41899999999999998</c:v>
                </c:pt>
                <c:pt idx="1">
                  <c:v>0.57799999999999996</c:v>
                </c:pt>
                <c:pt idx="2">
                  <c:v>0.34899999999999998</c:v>
                </c:pt>
                <c:pt idx="3" formatCode="General">
                  <c:v>0.71099999999999997</c:v>
                </c:pt>
                <c:pt idx="4" formatCode="General">
                  <c:v>0.63600000000000001</c:v>
                </c:pt>
                <c:pt idx="5">
                  <c:v>0.21199999999999999</c:v>
                </c:pt>
                <c:pt idx="6">
                  <c:v>0.623</c:v>
                </c:pt>
                <c:pt idx="7">
                  <c:v>0.98399999999999999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40-4695-9D17-F087C785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2084726"/>
        <c:crosses val="autoZero"/>
        <c:auto val="1"/>
        <c:lblAlgn val="ctr"/>
        <c:lblOffset val="100"/>
        <c:noMultiLvlLbl val="1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583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Сравнение!$A$11</c:f>
              <c:strCache>
                <c:ptCount val="1"/>
                <c:pt idx="0">
                  <c:v>Среднее время ожидания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Сравнение!$B$10:$I$10</c:f>
              <c:strCache>
                <c:ptCount val="8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</c:strCache>
            </c:strRef>
          </c:cat>
          <c:val>
            <c:numRef>
              <c:f>Сравнение!$B$11:$I$11</c:f>
              <c:numCache>
                <c:formatCode>##0.000</c:formatCode>
                <c:ptCount val="8"/>
                <c:pt idx="0">
                  <c:v>12.465</c:v>
                </c:pt>
                <c:pt idx="1">
                  <c:v>8.6910000000000007</c:v>
                </c:pt>
                <c:pt idx="2">
                  <c:v>2.7749999999999999</c:v>
                </c:pt>
                <c:pt idx="3" formatCode="General">
                  <c:v>30.021999999999998</c:v>
                </c:pt>
                <c:pt idx="4" formatCode="General">
                  <c:v>24.901</c:v>
                </c:pt>
                <c:pt idx="5">
                  <c:v>2.476</c:v>
                </c:pt>
                <c:pt idx="6">
                  <c:v>8.0779999999999994</c:v>
                </c:pt>
                <c:pt idx="7">
                  <c:v>76.911000000000001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94-4501-89FF-0B74A73D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переходного процесса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Сравнение!$A$14</c:f>
              <c:strCache>
                <c:ptCount val="1"/>
                <c:pt idx="0">
                  <c:v>Длина переходного процесса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Сравнение!$B$13:$I$13</c:f>
              <c:strCache>
                <c:ptCount val="8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</c:strCache>
            </c:strRef>
          </c:cat>
          <c:val>
            <c:numRef>
              <c:f>Сравнение!$B$14:$I$14</c:f>
              <c:numCache>
                <c:formatCode>General</c:formatCode>
                <c:ptCount val="8"/>
                <c:pt idx="0">
                  <c:v>150000</c:v>
                </c:pt>
                <c:pt idx="1">
                  <c:v>100000</c:v>
                </c:pt>
                <c:pt idx="2">
                  <c:v>200000</c:v>
                </c:pt>
                <c:pt idx="3">
                  <c:v>200000</c:v>
                </c:pt>
                <c:pt idx="4">
                  <c:v>300000</c:v>
                </c:pt>
                <c:pt idx="5">
                  <c:v>130000</c:v>
                </c:pt>
                <c:pt idx="6">
                  <c:v>250000</c:v>
                </c:pt>
                <c:pt idx="7">
                  <c:v>450000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6D-485B-9747-A5AFF87C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320908"/>
        <c:axId val="65098501"/>
      </c:barChart>
      <c:catAx>
        <c:axId val="71132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098501"/>
        <c:crosses val="autoZero"/>
        <c:auto val="1"/>
        <c:lblAlgn val="ctr"/>
        <c:lblOffset val="100"/>
        <c:noMultiLvlLbl val="1"/>
      </c:catAx>
      <c:valAx>
        <c:axId val="6509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переходного процесса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13209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вероятности потери заявки от емкости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Сравнение!$M$20</c:f>
              <c:strCache>
                <c:ptCount val="1"/>
                <c:pt idx="0">
                  <c:v>Емкость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Сравнение!$M$21:$M$28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4-4326-B332-0440617E710B}"/>
            </c:ext>
          </c:extLst>
        </c:ser>
        <c:ser>
          <c:idx val="1"/>
          <c:order val="1"/>
          <c:tx>
            <c:strRef>
              <c:f>Сравнение!$N$20</c:f>
              <c:strCache>
                <c:ptCount val="1"/>
                <c:pt idx="0">
                  <c:v>Вероятность потери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Сравнение!$N$21:$N$28</c:f>
              <c:numCache>
                <c:formatCode>0.00%</c:formatCode>
                <c:ptCount val="8"/>
                <c:pt idx="0">
                  <c:v>2.0133333333333333E-2</c:v>
                </c:pt>
                <c:pt idx="1">
                  <c:v>0.24986</c:v>
                </c:pt>
                <c:pt idx="2">
                  <c:v>9.7379999999999994E-2</c:v>
                </c:pt>
                <c:pt idx="3">
                  <c:v>7.7693333333333336E-2</c:v>
                </c:pt>
                <c:pt idx="4">
                  <c:v>4.7759999999999997E-2</c:v>
                </c:pt>
                <c:pt idx="5">
                  <c:v>7.7538461538461537E-3</c:v>
                </c:pt>
                <c:pt idx="6">
                  <c:v>0.18943199999999999</c:v>
                </c:pt>
                <c:pt idx="7">
                  <c:v>0.40906545454545457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4-4326-B332-0440617E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135184"/>
        <c:axId val="616135664"/>
      </c:lineChart>
      <c:catAx>
        <c:axId val="6161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5664"/>
        <c:crosses val="autoZero"/>
        <c:auto val="1"/>
        <c:lblAlgn val="ctr"/>
        <c:lblOffset val="100"/>
        <c:noMultiLvlLbl val="0"/>
      </c:catAx>
      <c:valAx>
        <c:axId val="6161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1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15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228600</xdr:colOff>
      <xdr:row>34</xdr:row>
      <xdr:rowOff>180975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190500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5</xdr:col>
      <xdr:colOff>717699</xdr:colOff>
      <xdr:row>53</xdr:row>
      <xdr:rowOff>28353</xdr:rowOff>
    </xdr:from>
    <xdr:to>
      <xdr:col>11</xdr:col>
      <xdr:colOff>79745</xdr:colOff>
      <xdr:row>67</xdr:row>
      <xdr:rowOff>42529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0ACE231-EFE7-230D-0B01-6E748092E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"/>
  <sheetViews>
    <sheetView zoomScale="87" zoomScaleNormal="70" workbookViewId="0">
      <selection activeCell="H4" sqref="A4:H9"/>
    </sheetView>
  </sheetViews>
  <sheetFormatPr defaultColWidth="12.6640625" defaultRowHeight="15.75" customHeight="1" x14ac:dyDescent="0.25"/>
  <sheetData>
    <row r="1" spans="1:11" ht="13.8" x14ac:dyDescent="0.25">
      <c r="A1" s="30" t="s">
        <v>0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11" ht="13.8" x14ac:dyDescent="0.25">
      <c r="A2" s="32"/>
      <c r="B2" s="33"/>
      <c r="C2" s="4">
        <v>1</v>
      </c>
      <c r="D2" s="4">
        <v>3</v>
      </c>
      <c r="E2" s="4" t="s">
        <v>27</v>
      </c>
      <c r="F2" s="4">
        <v>25.95</v>
      </c>
      <c r="G2" s="4">
        <v>20</v>
      </c>
      <c r="H2" s="4">
        <v>1.48</v>
      </c>
    </row>
    <row r="3" spans="1:11" ht="27.6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11" ht="13.8" x14ac:dyDescent="0.25">
      <c r="A4" s="4">
        <v>10</v>
      </c>
      <c r="B4" s="5">
        <v>0</v>
      </c>
      <c r="C4" s="6">
        <f>ROUND(B4/A4,4)</f>
        <v>0</v>
      </c>
      <c r="D4" s="7">
        <v>4.7E-2</v>
      </c>
      <c r="E4" s="7">
        <v>0.30299999999999999</v>
      </c>
      <c r="F4" s="7">
        <v>2.6579999999999999</v>
      </c>
      <c r="G4" s="7">
        <v>8.4039999999999999</v>
      </c>
      <c r="H4" s="8">
        <f>ROUND(2.576*G4/SQRT(A4),3)</f>
        <v>6.8460000000000001</v>
      </c>
    </row>
    <row r="5" spans="1:11" ht="13.8" x14ac:dyDescent="0.25">
      <c r="A5" s="4">
        <v>100</v>
      </c>
      <c r="B5" s="5">
        <v>1</v>
      </c>
      <c r="C5" s="6">
        <f>B5/A5</f>
        <v>0.01</v>
      </c>
      <c r="D5" s="7">
        <v>0.38600000000000001</v>
      </c>
      <c r="E5" s="7">
        <v>0.499</v>
      </c>
      <c r="F5" s="7">
        <v>14.343999999999999</v>
      </c>
      <c r="G5" s="7">
        <v>22.498000000000001</v>
      </c>
      <c r="H5" s="8">
        <f t="shared" ref="H5:H9" si="0">ROUND(2.576*G5/SQRT(A5),3)</f>
        <v>5.7949999999999999</v>
      </c>
    </row>
    <row r="6" spans="1:11" ht="13.8" x14ac:dyDescent="0.25">
      <c r="A6" s="4">
        <v>1000</v>
      </c>
      <c r="B6" s="5">
        <v>22</v>
      </c>
      <c r="C6" s="6">
        <f t="shared" ref="C6:C8" si="1">B6/A6</f>
        <v>2.1999999999999999E-2</v>
      </c>
      <c r="D6" s="7">
        <v>0.20699999999999999</v>
      </c>
      <c r="E6" s="7">
        <v>0.4</v>
      </c>
      <c r="F6" s="7">
        <v>9.8149999999999995</v>
      </c>
      <c r="G6" s="7">
        <v>20.41</v>
      </c>
      <c r="H6" s="8">
        <f t="shared" si="0"/>
        <v>1.663</v>
      </c>
    </row>
    <row r="7" spans="1:11" ht="13.8" x14ac:dyDescent="0.25">
      <c r="A7" s="4">
        <v>10000</v>
      </c>
      <c r="B7" s="5">
        <v>219</v>
      </c>
      <c r="C7" s="6">
        <f t="shared" si="1"/>
        <v>2.1899999999999999E-2</v>
      </c>
      <c r="D7" s="7">
        <v>0.249</v>
      </c>
      <c r="E7" s="7">
        <v>0.41099999999999998</v>
      </c>
      <c r="F7" s="7">
        <v>11.957000000000001</v>
      </c>
      <c r="G7" s="7">
        <v>22.809000000000001</v>
      </c>
      <c r="H7" s="8">
        <f t="shared" si="0"/>
        <v>0.58799999999999997</v>
      </c>
    </row>
    <row r="8" spans="1:11" ht="13.8" x14ac:dyDescent="0.25">
      <c r="A8" s="4">
        <v>100000</v>
      </c>
      <c r="B8" s="5">
        <v>2071</v>
      </c>
      <c r="C8" s="6">
        <f t="shared" si="1"/>
        <v>2.0709999999999999E-2</v>
      </c>
      <c r="D8" s="7">
        <v>0.25700000000000001</v>
      </c>
      <c r="E8" s="7">
        <v>0.41699999999999998</v>
      </c>
      <c r="F8" s="7">
        <v>12.295999999999999</v>
      </c>
      <c r="G8" s="7">
        <v>23.295000000000002</v>
      </c>
      <c r="H8" s="8">
        <f t="shared" si="0"/>
        <v>0.19</v>
      </c>
    </row>
    <row r="9" spans="1:11" ht="15.75" customHeight="1" x14ac:dyDescent="0.25">
      <c r="A9" s="4">
        <v>150000</v>
      </c>
      <c r="B9" s="5">
        <v>3020</v>
      </c>
      <c r="C9" s="6">
        <f t="shared" ref="C9" si="2">B9/A9</f>
        <v>2.0133333333333333E-2</v>
      </c>
      <c r="D9" s="7">
        <v>0.26100000000000001</v>
      </c>
      <c r="E9" s="7">
        <v>0.41899999999999998</v>
      </c>
      <c r="F9" s="7">
        <v>12.465</v>
      </c>
      <c r="G9" s="7">
        <v>23.431999999999999</v>
      </c>
      <c r="H9" s="8">
        <f t="shared" si="0"/>
        <v>0.156</v>
      </c>
    </row>
  </sheetData>
  <mergeCells count="1">
    <mergeCell ref="A1:B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3"/>
  <sheetViews>
    <sheetView zoomScale="91" zoomScaleNormal="100" workbookViewId="0">
      <selection activeCell="H4" sqref="A4:H9"/>
    </sheetView>
  </sheetViews>
  <sheetFormatPr defaultColWidth="12.6640625" defaultRowHeight="15.75" customHeight="1" x14ac:dyDescent="0.25"/>
  <sheetData>
    <row r="1" spans="1:8" ht="13.8" x14ac:dyDescent="0.25">
      <c r="A1" s="34" t="s">
        <v>29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3.8" x14ac:dyDescent="0.25">
      <c r="A2" s="32"/>
      <c r="B2" s="33"/>
      <c r="C2" s="4">
        <v>1</v>
      </c>
      <c r="D2" s="4">
        <v>1</v>
      </c>
      <c r="E2" s="16" t="s">
        <v>28</v>
      </c>
      <c r="F2" s="4">
        <v>15.72</v>
      </c>
      <c r="G2" s="4">
        <v>20</v>
      </c>
      <c r="H2" s="4">
        <v>0.35</v>
      </c>
    </row>
    <row r="3" spans="1:8" ht="26.4" customHeight="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ht="13.8" x14ac:dyDescent="0.25">
      <c r="A4" s="4">
        <v>10</v>
      </c>
      <c r="B4" s="5">
        <v>3</v>
      </c>
      <c r="C4" s="6">
        <f>ROUND(B4/A4,4)</f>
        <v>0.3</v>
      </c>
      <c r="D4" s="7">
        <v>0.22900000000000001</v>
      </c>
      <c r="E4" s="7">
        <v>0.57099999999999995</v>
      </c>
      <c r="F4" s="7">
        <v>7.7450000000000001</v>
      </c>
      <c r="G4" s="7">
        <v>9.5920000000000005</v>
      </c>
      <c r="H4" s="8">
        <f t="shared" ref="H4:H10" si="0">ROUND(2.576*G4/SQRT(A4),3)</f>
        <v>7.8140000000000001</v>
      </c>
    </row>
    <row r="5" spans="1:8" ht="13.8" x14ac:dyDescent="0.25">
      <c r="A5" s="4">
        <v>100</v>
      </c>
      <c r="B5" s="5">
        <v>20</v>
      </c>
      <c r="C5" s="6">
        <f>B5/A5</f>
        <v>0.2</v>
      </c>
      <c r="D5" s="7">
        <v>0.27200000000000002</v>
      </c>
      <c r="E5" s="7">
        <v>0.57699999999999996</v>
      </c>
      <c r="F5" s="7">
        <v>8.7669999999999995</v>
      </c>
      <c r="G5" s="7">
        <v>17.943999999999999</v>
      </c>
      <c r="H5" s="8">
        <f t="shared" si="0"/>
        <v>4.6219999999999999</v>
      </c>
    </row>
    <row r="6" spans="1:8" ht="13.8" x14ac:dyDescent="0.25">
      <c r="A6" s="4">
        <v>1000</v>
      </c>
      <c r="B6" s="5">
        <v>233</v>
      </c>
      <c r="C6" s="6">
        <f t="shared" ref="C6:C10" si="1">B6/A6</f>
        <v>0.23300000000000001</v>
      </c>
      <c r="D6" s="7">
        <v>0.23899999999999999</v>
      </c>
      <c r="E6" s="7">
        <v>0.55000000000000004</v>
      </c>
      <c r="F6" s="7">
        <v>8.1370000000000005</v>
      </c>
      <c r="G6" s="7">
        <v>15.432</v>
      </c>
      <c r="H6" s="8">
        <f t="shared" si="0"/>
        <v>1.2569999999999999</v>
      </c>
    </row>
    <row r="7" spans="1:8" ht="13.8" x14ac:dyDescent="0.25">
      <c r="A7" s="4">
        <v>10000</v>
      </c>
      <c r="B7" s="5">
        <v>2525</v>
      </c>
      <c r="C7" s="6">
        <f t="shared" si="1"/>
        <v>0.2525</v>
      </c>
      <c r="D7" s="7">
        <v>0.249</v>
      </c>
      <c r="E7" s="7">
        <v>0.57099999999999995</v>
      </c>
      <c r="F7" s="7">
        <v>8.6340000000000003</v>
      </c>
      <c r="G7" s="7">
        <v>16.260000000000002</v>
      </c>
      <c r="H7" s="8">
        <f t="shared" si="0"/>
        <v>0.41899999999999998</v>
      </c>
    </row>
    <row r="8" spans="1:8" ht="13.8" x14ac:dyDescent="0.25">
      <c r="A8" s="4">
        <v>100000</v>
      </c>
      <c r="B8" s="5">
        <v>25002</v>
      </c>
      <c r="C8" s="6">
        <f t="shared" si="1"/>
        <v>0.25002000000000002</v>
      </c>
      <c r="D8" s="7">
        <v>0.249</v>
      </c>
      <c r="E8" s="7">
        <v>0.57499999999999996</v>
      </c>
      <c r="F8" s="7">
        <v>8.6280000000000001</v>
      </c>
      <c r="G8" s="7">
        <v>16.251000000000001</v>
      </c>
      <c r="H8" s="8">
        <f t="shared" si="0"/>
        <v>0.13200000000000001</v>
      </c>
    </row>
    <row r="9" spans="1:8" ht="13.8" x14ac:dyDescent="0.25">
      <c r="A9" s="4">
        <v>200000</v>
      </c>
      <c r="B9" s="5">
        <v>49972</v>
      </c>
      <c r="C9" s="6">
        <f t="shared" si="1"/>
        <v>0.24986</v>
      </c>
      <c r="D9" s="7">
        <v>0.251</v>
      </c>
      <c r="E9" s="7">
        <v>0.57799999999999996</v>
      </c>
      <c r="F9" s="7">
        <v>8.6910000000000007</v>
      </c>
      <c r="G9" s="7">
        <v>16.442</v>
      </c>
      <c r="H9" s="8">
        <f t="shared" si="0"/>
        <v>9.5000000000000001E-2</v>
      </c>
    </row>
    <row r="10" spans="1:8" ht="13.8" x14ac:dyDescent="0.25">
      <c r="A10" s="18"/>
      <c r="B10" s="21"/>
      <c r="C10" s="22"/>
      <c r="D10" s="19"/>
      <c r="E10" s="19"/>
      <c r="F10" s="19"/>
      <c r="G10" s="19"/>
      <c r="H10" s="8"/>
    </row>
    <row r="11" spans="1:8" ht="13.2" x14ac:dyDescent="0.25"/>
    <row r="12" spans="1:8" ht="13.2" x14ac:dyDescent="0.25"/>
    <row r="13" spans="1:8" ht="13.2" x14ac:dyDescent="0.25"/>
    <row r="14" spans="1:8" ht="13.2" x14ac:dyDescent="0.25"/>
    <row r="15" spans="1:8" ht="13.2" x14ac:dyDescent="0.25"/>
    <row r="16" spans="1:8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"/>
  <sheetViews>
    <sheetView zoomScale="85" zoomScaleNormal="85" workbookViewId="0">
      <selection activeCell="A5" sqref="A4:H9"/>
    </sheetView>
  </sheetViews>
  <sheetFormatPr defaultColWidth="12.6640625" defaultRowHeight="15.75" customHeight="1" x14ac:dyDescent="0.25"/>
  <sheetData>
    <row r="1" spans="1:8" ht="13.8" x14ac:dyDescent="0.25">
      <c r="A1" s="34" t="s">
        <v>30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3.8" x14ac:dyDescent="0.25">
      <c r="A2" s="32"/>
      <c r="B2" s="33"/>
      <c r="C2" s="4">
        <v>1</v>
      </c>
      <c r="D2" s="4">
        <v>1</v>
      </c>
      <c r="E2" s="16" t="s">
        <v>28</v>
      </c>
      <c r="F2" s="4">
        <v>15.72</v>
      </c>
      <c r="G2" s="4">
        <v>10</v>
      </c>
      <c r="H2" s="4">
        <v>0.35</v>
      </c>
    </row>
    <row r="3" spans="1:8" ht="31.2" customHeight="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ht="13.8" x14ac:dyDescent="0.25">
      <c r="A4" s="4">
        <v>10</v>
      </c>
      <c r="B4" s="5">
        <v>2</v>
      </c>
      <c r="C4" s="6">
        <f>ROUND(B4/A4,4)</f>
        <v>0.2</v>
      </c>
      <c r="D4" s="7">
        <v>0.1</v>
      </c>
      <c r="E4" s="7">
        <v>0.32800000000000001</v>
      </c>
      <c r="F4" s="7">
        <v>2.7010000000000001</v>
      </c>
      <c r="G4" s="7">
        <v>4.2809999999999997</v>
      </c>
      <c r="H4" s="8">
        <f t="shared" ref="H4:H10" si="0">ROUND(2.576*G4/SQRT(A4),3)</f>
        <v>3.4870000000000001</v>
      </c>
    </row>
    <row r="5" spans="1:8" ht="13.8" x14ac:dyDescent="0.25">
      <c r="A5" s="4">
        <v>100</v>
      </c>
      <c r="B5" s="5">
        <v>8</v>
      </c>
      <c r="C5" s="6">
        <f>B5/A5</f>
        <v>0.08</v>
      </c>
      <c r="D5" s="7">
        <v>9.0999999999999998E-2</v>
      </c>
      <c r="E5" s="7">
        <v>0.33600000000000002</v>
      </c>
      <c r="F5" s="7">
        <v>2.5190000000000001</v>
      </c>
      <c r="G5" s="7">
        <v>8.5380000000000003</v>
      </c>
      <c r="H5" s="8">
        <f t="shared" si="0"/>
        <v>2.1989999999999998</v>
      </c>
    </row>
    <row r="6" spans="1:8" ht="13.8" x14ac:dyDescent="0.25">
      <c r="A6" s="4">
        <v>1000</v>
      </c>
      <c r="B6" s="5">
        <v>81</v>
      </c>
      <c r="C6" s="6">
        <f t="shared" ref="C6:C10" si="1">B6/A6</f>
        <v>8.1000000000000003E-2</v>
      </c>
      <c r="D6" s="7">
        <v>8.2000000000000003E-2</v>
      </c>
      <c r="E6" s="7">
        <v>0.32800000000000001</v>
      </c>
      <c r="F6" s="7">
        <v>2.3290000000000002</v>
      </c>
      <c r="G6" s="7">
        <v>5.8789999999999996</v>
      </c>
      <c r="H6" s="8">
        <f t="shared" si="0"/>
        <v>0.47899999999999998</v>
      </c>
    </row>
    <row r="7" spans="1:8" ht="13.8" x14ac:dyDescent="0.25">
      <c r="A7" s="4">
        <v>10000</v>
      </c>
      <c r="B7" s="5">
        <v>947</v>
      </c>
      <c r="C7" s="6">
        <f t="shared" si="1"/>
        <v>9.4700000000000006E-2</v>
      </c>
      <c r="D7" s="7">
        <v>9.4E-2</v>
      </c>
      <c r="E7" s="7">
        <v>0.34599999999999997</v>
      </c>
      <c r="F7" s="7">
        <v>2.681</v>
      </c>
      <c r="G7" s="7">
        <v>6.7050000000000001</v>
      </c>
      <c r="H7" s="8">
        <f t="shared" si="0"/>
        <v>0.17299999999999999</v>
      </c>
    </row>
    <row r="8" spans="1:8" ht="13.8" x14ac:dyDescent="0.25">
      <c r="A8" s="4">
        <v>100000</v>
      </c>
      <c r="B8" s="5">
        <v>9454</v>
      </c>
      <c r="C8" s="6">
        <f t="shared" si="1"/>
        <v>9.4539999999999999E-2</v>
      </c>
      <c r="D8" s="7">
        <v>9.6000000000000002E-2</v>
      </c>
      <c r="E8" s="7">
        <v>0.34799999999999998</v>
      </c>
      <c r="F8" s="7">
        <v>2.7629999999999999</v>
      </c>
      <c r="G8" s="7">
        <v>6.8739999999999997</v>
      </c>
      <c r="H8" s="8">
        <f t="shared" si="0"/>
        <v>5.6000000000000001E-2</v>
      </c>
    </row>
    <row r="9" spans="1:8" ht="13.8" x14ac:dyDescent="0.25">
      <c r="A9" s="4">
        <v>150000</v>
      </c>
      <c r="B9" s="5">
        <v>14607</v>
      </c>
      <c r="C9" s="6">
        <f t="shared" si="1"/>
        <v>9.7379999999999994E-2</v>
      </c>
      <c r="D9" s="7">
        <v>9.7000000000000003E-2</v>
      </c>
      <c r="E9" s="7">
        <v>0.34899999999999998</v>
      </c>
      <c r="F9" s="7">
        <v>2.7749999999999999</v>
      </c>
      <c r="G9" s="7">
        <v>6.9020000000000001</v>
      </c>
      <c r="H9" s="8">
        <f t="shared" si="0"/>
        <v>4.5999999999999999E-2</v>
      </c>
    </row>
    <row r="10" spans="1:8" ht="13.8" x14ac:dyDescent="0.25">
      <c r="A10" s="18"/>
      <c r="B10" s="21"/>
      <c r="C10" s="22"/>
      <c r="D10" s="19"/>
      <c r="E10" s="19"/>
      <c r="F10" s="19"/>
      <c r="G10" s="19"/>
      <c r="H10" s="20"/>
    </row>
    <row r="11" spans="1:8" ht="13.2" x14ac:dyDescent="0.25"/>
    <row r="12" spans="1:8" ht="13.2" x14ac:dyDescent="0.25"/>
    <row r="13" spans="1:8" ht="13.2" x14ac:dyDescent="0.25"/>
    <row r="14" spans="1:8" ht="13.2" x14ac:dyDescent="0.25"/>
    <row r="15" spans="1:8" ht="13.2" x14ac:dyDescent="0.25"/>
    <row r="16" spans="1:8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3"/>
  <sheetViews>
    <sheetView zoomScale="85" zoomScaleNormal="85" workbookViewId="0">
      <selection activeCell="D9" sqref="D9"/>
    </sheetView>
  </sheetViews>
  <sheetFormatPr defaultColWidth="12.6640625" defaultRowHeight="15.75" customHeight="1" x14ac:dyDescent="0.25"/>
  <sheetData>
    <row r="1" spans="1:11" ht="13.8" x14ac:dyDescent="0.25">
      <c r="A1" s="34" t="s">
        <v>31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11" ht="13.8" x14ac:dyDescent="0.25">
      <c r="A2" s="32"/>
      <c r="B2" s="33"/>
      <c r="C2" s="4">
        <v>1</v>
      </c>
      <c r="D2" s="4">
        <v>4</v>
      </c>
      <c r="E2" s="16" t="s">
        <v>28</v>
      </c>
      <c r="F2" s="4">
        <v>15.72</v>
      </c>
      <c r="G2" s="4">
        <v>20</v>
      </c>
      <c r="H2" s="4">
        <v>0.35</v>
      </c>
    </row>
    <row r="3" spans="1:11" ht="34.200000000000003" customHeight="1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11" ht="13.8" x14ac:dyDescent="0.25">
      <c r="A4" s="4">
        <v>10</v>
      </c>
      <c r="B4" s="5">
        <v>0</v>
      </c>
      <c r="C4" s="6">
        <f>ROUND(B4/A4,4)</f>
        <v>0</v>
      </c>
      <c r="D4" s="7">
        <v>1.4179999999999999</v>
      </c>
      <c r="E4" s="7">
        <v>0.70799999999999996</v>
      </c>
      <c r="F4" s="7">
        <v>31.277000000000001</v>
      </c>
      <c r="G4" s="7">
        <v>25.327999999999999</v>
      </c>
      <c r="H4" s="8">
        <f t="shared" ref="H4:H10" si="0">ROUND(2.576*G4/SQRT(A4),3)</f>
        <v>20.632000000000001</v>
      </c>
    </row>
    <row r="5" spans="1:11" ht="13.8" x14ac:dyDescent="0.25">
      <c r="A5" s="4">
        <v>100</v>
      </c>
      <c r="B5" s="5">
        <v>6</v>
      </c>
      <c r="C5" s="6">
        <f>B5/A5</f>
        <v>0.06</v>
      </c>
      <c r="D5" s="7">
        <v>0.79</v>
      </c>
      <c r="E5" s="7">
        <v>0.68300000000000005</v>
      </c>
      <c r="F5" s="7">
        <v>21.309000000000001</v>
      </c>
      <c r="G5" s="7">
        <v>37.689</v>
      </c>
      <c r="H5" s="8">
        <f t="shared" si="0"/>
        <v>9.7089999999999996</v>
      </c>
    </row>
    <row r="6" spans="1:11" ht="13.8" x14ac:dyDescent="0.25">
      <c r="A6" s="4">
        <v>1000</v>
      </c>
      <c r="B6" s="5">
        <v>60</v>
      </c>
      <c r="C6" s="6">
        <f t="shared" ref="C6:C10" si="1">B6/A6</f>
        <v>0.06</v>
      </c>
      <c r="D6" s="7">
        <v>0.95</v>
      </c>
      <c r="E6" s="7">
        <v>0.67500000000000004</v>
      </c>
      <c r="F6" s="7">
        <v>26.504999999999999</v>
      </c>
      <c r="G6" s="7">
        <v>33.142000000000003</v>
      </c>
      <c r="H6" s="8">
        <f t="shared" si="0"/>
        <v>2.7</v>
      </c>
    </row>
    <row r="7" spans="1:11" ht="13.8" x14ac:dyDescent="0.25">
      <c r="A7" s="4">
        <v>10000</v>
      </c>
      <c r="B7" s="5">
        <v>776</v>
      </c>
      <c r="C7" s="6">
        <f t="shared" si="1"/>
        <v>7.7600000000000002E-2</v>
      </c>
      <c r="D7" s="7">
        <v>1.032</v>
      </c>
      <c r="E7" s="7">
        <v>0.70299999999999996</v>
      </c>
      <c r="F7" s="7">
        <v>28.975999999999999</v>
      </c>
      <c r="G7" s="7">
        <v>35.436399999999999</v>
      </c>
      <c r="H7" s="8">
        <f t="shared" si="0"/>
        <v>0.91300000000000003</v>
      </c>
    </row>
    <row r="8" spans="1:11" ht="13.8" x14ac:dyDescent="0.25">
      <c r="A8" s="4">
        <v>100000</v>
      </c>
      <c r="B8" s="5">
        <v>7659</v>
      </c>
      <c r="C8" s="6">
        <f t="shared" si="1"/>
        <v>7.6590000000000005E-2</v>
      </c>
      <c r="D8" s="7">
        <v>1.0449999999999999</v>
      </c>
      <c r="E8" s="7">
        <v>0.70899999999999996</v>
      </c>
      <c r="F8" s="7">
        <v>29.399000000000001</v>
      </c>
      <c r="G8" s="7">
        <v>36.081000000000003</v>
      </c>
      <c r="H8" s="8">
        <f t="shared" si="0"/>
        <v>0.29399999999999998</v>
      </c>
    </row>
    <row r="9" spans="1:11" ht="13.8" x14ac:dyDescent="0.25">
      <c r="A9" s="4">
        <v>300000</v>
      </c>
      <c r="B9" s="5">
        <v>23308</v>
      </c>
      <c r="C9" s="6">
        <f t="shared" si="1"/>
        <v>7.7693333333333336E-2</v>
      </c>
      <c r="D9" s="7">
        <v>1.0669999999999999</v>
      </c>
      <c r="E9" s="7">
        <v>0.71099999999999997</v>
      </c>
      <c r="F9" s="7">
        <v>30.021999999999998</v>
      </c>
      <c r="G9" s="7">
        <v>36.609000000000002</v>
      </c>
      <c r="H9" s="8">
        <f t="shared" si="0"/>
        <v>0.17199999999999999</v>
      </c>
    </row>
    <row r="10" spans="1:11" ht="13.8" x14ac:dyDescent="0.25">
      <c r="A10" s="18"/>
      <c r="B10" s="21"/>
      <c r="C10" s="22"/>
      <c r="D10" s="19"/>
      <c r="E10" s="19"/>
      <c r="F10" s="19"/>
      <c r="G10" s="19"/>
      <c r="H10" s="20"/>
    </row>
    <row r="11" spans="1:11" ht="13.2" x14ac:dyDescent="0.25"/>
    <row r="12" spans="1:11" ht="13.2" x14ac:dyDescent="0.25"/>
    <row r="13" spans="1:11" ht="13.2" x14ac:dyDescent="0.25"/>
    <row r="14" spans="1:11" ht="13.2" x14ac:dyDescent="0.25"/>
    <row r="15" spans="1:11" ht="13.2" x14ac:dyDescent="0.25"/>
    <row r="16" spans="1:11" ht="13.2" x14ac:dyDescent="0.25"/>
    <row r="17" ht="13.2" x14ac:dyDescent="0.25"/>
    <row r="18" ht="13.2" x14ac:dyDescent="0.25"/>
    <row r="19" ht="13.2" x14ac:dyDescent="0.25"/>
    <row r="20" ht="13.2" x14ac:dyDescent="0.25"/>
    <row r="21" ht="13.2" x14ac:dyDescent="0.25"/>
    <row r="22" ht="13.2" x14ac:dyDescent="0.25"/>
    <row r="23" ht="13.2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3"/>
  <sheetViews>
    <sheetView zoomScale="85" zoomScaleNormal="85" workbookViewId="0">
      <selection activeCell="H4" sqref="A4:H9"/>
    </sheetView>
  </sheetViews>
  <sheetFormatPr defaultColWidth="12.6640625" defaultRowHeight="15.75" customHeight="1" x14ac:dyDescent="0.25"/>
  <sheetData>
    <row r="1" spans="1:8" x14ac:dyDescent="0.25">
      <c r="A1" s="34" t="s">
        <v>32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2"/>
      <c r="B2" s="33"/>
      <c r="C2" s="4">
        <v>1</v>
      </c>
      <c r="D2" s="4">
        <v>4</v>
      </c>
      <c r="E2" s="16" t="s">
        <v>28</v>
      </c>
      <c r="F2" s="4">
        <v>21</v>
      </c>
      <c r="G2" s="4">
        <v>20</v>
      </c>
      <c r="H2" s="4">
        <v>0.35</v>
      </c>
    </row>
    <row r="3" spans="1:8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x14ac:dyDescent="0.25">
      <c r="A4" s="4">
        <v>10</v>
      </c>
      <c r="B4" s="5">
        <v>0</v>
      </c>
      <c r="C4" s="6">
        <v>0</v>
      </c>
      <c r="D4" s="7">
        <v>0.99299999999999999</v>
      </c>
      <c r="E4" s="7">
        <v>0.61599999999999999</v>
      </c>
      <c r="F4" s="7">
        <v>25.17</v>
      </c>
      <c r="G4" s="7">
        <v>27.035</v>
      </c>
      <c r="H4" s="8">
        <f t="shared" ref="H4:H10" si="0">ROUND(2.576*G4/SQRT(A4),3)</f>
        <v>22.023</v>
      </c>
    </row>
    <row r="5" spans="1:8" x14ac:dyDescent="0.25">
      <c r="A5" s="4">
        <v>100</v>
      </c>
      <c r="B5" s="5">
        <v>5</v>
      </c>
      <c r="C5" s="6">
        <f>B5/A5</f>
        <v>0.05</v>
      </c>
      <c r="D5" s="7">
        <v>0.57599999999999996</v>
      </c>
      <c r="E5" s="7">
        <v>0.60099999999999998</v>
      </c>
      <c r="F5" s="7">
        <v>17.456</v>
      </c>
      <c r="G5" s="7">
        <v>33.447000000000003</v>
      </c>
      <c r="H5" s="8">
        <f t="shared" si="0"/>
        <v>8.6159999999999997</v>
      </c>
    </row>
    <row r="6" spans="1:8" x14ac:dyDescent="0.25">
      <c r="A6" s="4">
        <v>1000</v>
      </c>
      <c r="B6" s="5">
        <v>32</v>
      </c>
      <c r="C6" s="6">
        <f t="shared" ref="C6:C10" si="1">B6/A6</f>
        <v>3.2000000000000001E-2</v>
      </c>
      <c r="D6" s="7">
        <v>0.65800000000000003</v>
      </c>
      <c r="E6" s="7">
        <v>0.59799999999999998</v>
      </c>
      <c r="F6" s="7">
        <v>21.431999999999999</v>
      </c>
      <c r="G6" s="7">
        <v>29.542999999999999</v>
      </c>
      <c r="H6" s="8">
        <f t="shared" si="0"/>
        <v>2.407</v>
      </c>
    </row>
    <row r="7" spans="1:8" x14ac:dyDescent="0.25">
      <c r="A7" s="4">
        <v>10000</v>
      </c>
      <c r="B7" s="5">
        <v>491</v>
      </c>
      <c r="C7" s="6">
        <f t="shared" si="1"/>
        <v>4.9099999999999998E-2</v>
      </c>
      <c r="D7" s="7">
        <v>0.79700000000000004</v>
      </c>
      <c r="E7" s="7">
        <v>0.628</v>
      </c>
      <c r="F7" s="7">
        <v>25.097000000000001</v>
      </c>
      <c r="G7" s="7">
        <v>33.012</v>
      </c>
      <c r="H7" s="8">
        <f t="shared" si="0"/>
        <v>0.85</v>
      </c>
    </row>
    <row r="8" spans="1:8" x14ac:dyDescent="0.25">
      <c r="A8" s="4">
        <v>100000</v>
      </c>
      <c r="B8" s="5">
        <v>4787</v>
      </c>
      <c r="C8" s="6">
        <f t="shared" si="1"/>
        <v>4.7870000000000003E-2</v>
      </c>
      <c r="D8" s="7">
        <v>0.77900000000000003</v>
      </c>
      <c r="E8" s="7">
        <v>0.63300000000000001</v>
      </c>
      <c r="F8" s="7">
        <v>24.558</v>
      </c>
      <c r="G8" s="7">
        <v>33.637999999999998</v>
      </c>
      <c r="H8" s="8">
        <f t="shared" si="0"/>
        <v>0.27400000000000002</v>
      </c>
    </row>
    <row r="9" spans="1:8" x14ac:dyDescent="0.25">
      <c r="A9" s="4">
        <v>250000</v>
      </c>
      <c r="B9" s="5">
        <v>11940</v>
      </c>
      <c r="C9" s="6">
        <f t="shared" si="1"/>
        <v>4.7759999999999997E-2</v>
      </c>
      <c r="D9" s="7">
        <v>0.79100000000000004</v>
      </c>
      <c r="E9" s="7">
        <v>0.63600000000000001</v>
      </c>
      <c r="F9" s="7">
        <v>24.901</v>
      </c>
      <c r="G9" s="7">
        <v>33.965000000000003</v>
      </c>
      <c r="H9" s="8">
        <f t="shared" si="0"/>
        <v>0.17499999999999999</v>
      </c>
    </row>
    <row r="10" spans="1:8" x14ac:dyDescent="0.25">
      <c r="A10" s="18"/>
      <c r="B10" s="21"/>
      <c r="C10" s="22"/>
      <c r="D10" s="19"/>
      <c r="E10" s="19"/>
      <c r="F10" s="19"/>
      <c r="G10" s="19"/>
      <c r="H10" s="20"/>
    </row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zoomScale="85" zoomScaleNormal="85" workbookViewId="0">
      <selection activeCell="B5" sqref="B5"/>
    </sheetView>
  </sheetViews>
  <sheetFormatPr defaultColWidth="12.6640625" defaultRowHeight="15.75" customHeight="1" x14ac:dyDescent="0.25"/>
  <sheetData>
    <row r="1" spans="1:8" x14ac:dyDescent="0.25">
      <c r="A1" s="34" t="s">
        <v>33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2"/>
      <c r="B2" s="33"/>
      <c r="C2" s="4">
        <v>1</v>
      </c>
      <c r="D2" s="4">
        <v>2</v>
      </c>
      <c r="E2" s="16" t="s">
        <v>34</v>
      </c>
      <c r="F2" s="4">
        <v>15.72</v>
      </c>
      <c r="G2" s="4">
        <v>10</v>
      </c>
      <c r="H2" s="4">
        <v>0.35</v>
      </c>
    </row>
    <row r="3" spans="1:8" x14ac:dyDescent="0.25">
      <c r="A3" s="17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x14ac:dyDescent="0.25">
      <c r="A4" s="4">
        <v>10</v>
      </c>
      <c r="B4" s="5">
        <v>0</v>
      </c>
      <c r="C4" s="6">
        <f>ROUND(B4/A4,4)</f>
        <v>0</v>
      </c>
      <c r="D4" s="7">
        <v>2.3E-2</v>
      </c>
      <c r="E4" s="7">
        <v>0.153</v>
      </c>
      <c r="F4" s="7">
        <v>1.306</v>
      </c>
      <c r="G4" s="7">
        <v>4.13</v>
      </c>
      <c r="H4" s="8">
        <f t="shared" ref="H4:H10" si="0">ROUND(2.576*G4/SQRT(A4),3)</f>
        <v>3.3639999999999999</v>
      </c>
    </row>
    <row r="5" spans="1:8" x14ac:dyDescent="0.25">
      <c r="A5" s="4">
        <v>100</v>
      </c>
      <c r="B5" s="5">
        <v>0</v>
      </c>
      <c r="C5" s="6">
        <f>B5/A5</f>
        <v>0</v>
      </c>
      <c r="D5" s="7">
        <v>6.0999999999999999E-2</v>
      </c>
      <c r="E5" s="7">
        <v>0.254</v>
      </c>
      <c r="F5" s="7">
        <v>2.2360000000000002</v>
      </c>
      <c r="G5" s="7">
        <v>6.0860000000000003</v>
      </c>
      <c r="H5" s="8">
        <f t="shared" si="0"/>
        <v>1.5680000000000001</v>
      </c>
    </row>
    <row r="6" spans="1:8" x14ac:dyDescent="0.25">
      <c r="A6" s="4">
        <v>1000</v>
      </c>
      <c r="B6" s="5">
        <v>7</v>
      </c>
      <c r="C6" s="6">
        <f t="shared" ref="C6:C10" si="1">B6/A6</f>
        <v>7.0000000000000001E-3</v>
      </c>
      <c r="D6" s="7">
        <v>4.1000000000000002E-2</v>
      </c>
      <c r="E6" s="7">
        <v>0.20300000000000001</v>
      </c>
      <c r="F6" s="7">
        <v>1.9279999999999999</v>
      </c>
      <c r="G6" s="7">
        <v>6.2270000000000003</v>
      </c>
      <c r="H6" s="8">
        <f t="shared" si="0"/>
        <v>0.50700000000000001</v>
      </c>
    </row>
    <row r="7" spans="1:8" x14ac:dyDescent="0.25">
      <c r="A7" s="4">
        <v>10000</v>
      </c>
      <c r="B7" s="5">
        <v>85</v>
      </c>
      <c r="C7" s="6">
        <f t="shared" si="1"/>
        <v>8.5000000000000006E-3</v>
      </c>
      <c r="D7" s="7">
        <v>5.0999999999999997E-2</v>
      </c>
      <c r="E7" s="7">
        <v>0.20799999999999999</v>
      </c>
      <c r="F7" s="7">
        <v>2.431</v>
      </c>
      <c r="G7" s="7">
        <v>6.9249999999999998</v>
      </c>
      <c r="H7" s="8">
        <f t="shared" si="0"/>
        <v>0.17799999999999999</v>
      </c>
    </row>
    <row r="8" spans="1:8" x14ac:dyDescent="0.25">
      <c r="A8" s="4">
        <v>100000</v>
      </c>
      <c r="B8" s="5">
        <v>820</v>
      </c>
      <c r="C8" s="6">
        <f t="shared" si="1"/>
        <v>8.2000000000000007E-3</v>
      </c>
      <c r="D8" s="7">
        <v>5.1999999999999998E-2</v>
      </c>
      <c r="E8" s="7">
        <v>0.21099999999999999</v>
      </c>
      <c r="F8" s="23">
        <v>2.456</v>
      </c>
      <c r="G8" s="7">
        <v>7.0369999999999999</v>
      </c>
      <c r="H8" s="8">
        <f t="shared" si="0"/>
        <v>5.7000000000000002E-2</v>
      </c>
    </row>
    <row r="9" spans="1:8" x14ac:dyDescent="0.25">
      <c r="A9" s="4">
        <v>130000</v>
      </c>
      <c r="B9" s="5">
        <v>1008</v>
      </c>
      <c r="C9" s="6">
        <f t="shared" si="1"/>
        <v>7.7538461538461537E-3</v>
      </c>
      <c r="D9" s="7">
        <v>5.1999999999999998E-2</v>
      </c>
      <c r="E9" s="7">
        <v>0.21199999999999999</v>
      </c>
      <c r="F9" s="7">
        <v>2.476</v>
      </c>
      <c r="G9" s="7">
        <v>7.1150000000000002</v>
      </c>
      <c r="H9" s="8">
        <f t="shared" si="0"/>
        <v>5.0999999999999997E-2</v>
      </c>
    </row>
    <row r="10" spans="1:8" x14ac:dyDescent="0.25">
      <c r="A10" s="18"/>
      <c r="B10" s="21"/>
      <c r="C10" s="22"/>
      <c r="D10" s="19"/>
      <c r="E10" s="19"/>
      <c r="F10" s="19"/>
      <c r="G10" s="19"/>
      <c r="H10" s="20"/>
    </row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3"/>
  <sheetViews>
    <sheetView zoomScale="72" zoomScaleNormal="85" workbookViewId="0">
      <selection activeCell="G14" sqref="G14"/>
    </sheetView>
  </sheetViews>
  <sheetFormatPr defaultColWidth="12.6640625" defaultRowHeight="15.75" customHeight="1" x14ac:dyDescent="0.25"/>
  <cols>
    <col min="2" max="2" width="37.77734375" bestFit="1" customWidth="1"/>
    <col min="3" max="5" width="18.44140625" bestFit="1" customWidth="1"/>
  </cols>
  <sheetData>
    <row r="1" spans="1:8" ht="13.8" x14ac:dyDescent="0.25">
      <c r="A1" s="34" t="s">
        <v>35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3.8" x14ac:dyDescent="0.25">
      <c r="A2" s="32"/>
      <c r="B2" s="33"/>
      <c r="C2" s="4">
        <v>1</v>
      </c>
      <c r="D2" s="4">
        <v>1</v>
      </c>
      <c r="E2" s="16" t="s">
        <v>37</v>
      </c>
      <c r="F2" s="4">
        <v>15.72</v>
      </c>
      <c r="G2" s="4">
        <v>20</v>
      </c>
      <c r="H2" s="4">
        <v>0.35</v>
      </c>
    </row>
    <row r="3" spans="1:8" ht="27.6" x14ac:dyDescent="0.25">
      <c r="A3" s="17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ht="13.8" x14ac:dyDescent="0.25">
      <c r="A4" s="4">
        <v>10</v>
      </c>
      <c r="B4" s="5">
        <v>0</v>
      </c>
      <c r="C4" s="6">
        <f>ROUND(B4/A4,4)</f>
        <v>0</v>
      </c>
      <c r="D4" s="7">
        <v>0</v>
      </c>
      <c r="E4" s="7">
        <v>0.38600000000000001</v>
      </c>
      <c r="F4" s="7">
        <v>0</v>
      </c>
      <c r="G4" s="7">
        <v>0</v>
      </c>
      <c r="H4" s="8">
        <f t="shared" ref="H4:H10" si="0">ROUND(2.576*G4/SQRT(A4),3)</f>
        <v>0</v>
      </c>
    </row>
    <row r="5" spans="1:8" ht="13.8" x14ac:dyDescent="0.25">
      <c r="A5" s="4">
        <v>100</v>
      </c>
      <c r="B5" s="5">
        <v>17</v>
      </c>
      <c r="C5" s="6">
        <f>B5/A5</f>
        <v>0.17</v>
      </c>
      <c r="D5" s="7">
        <v>0.25</v>
      </c>
      <c r="E5" s="7" t="s">
        <v>76</v>
      </c>
      <c r="F5" s="7">
        <v>7.0519999999999996</v>
      </c>
      <c r="G5" s="7">
        <v>17.620999999999999</v>
      </c>
      <c r="H5" s="8">
        <f t="shared" si="0"/>
        <v>4.5389999999999997</v>
      </c>
    </row>
    <row r="6" spans="1:8" ht="13.8" x14ac:dyDescent="0.25">
      <c r="A6" s="4">
        <v>1000</v>
      </c>
      <c r="B6" s="5">
        <v>173</v>
      </c>
      <c r="C6" s="6">
        <f t="shared" ref="C6:C10" si="1">B6/A6</f>
        <v>0.17299999999999999</v>
      </c>
      <c r="D6" s="7">
        <v>0.23400000000000001</v>
      </c>
      <c r="E6" s="7">
        <v>0.60799999999999998</v>
      </c>
      <c r="F6" s="7">
        <v>7.1829999999999998</v>
      </c>
      <c r="G6" s="7">
        <v>14.694000000000001</v>
      </c>
      <c r="H6" s="8">
        <f t="shared" si="0"/>
        <v>1.1970000000000001</v>
      </c>
    </row>
    <row r="7" spans="1:8" ht="13.8" x14ac:dyDescent="0.25">
      <c r="A7" s="4">
        <v>10000</v>
      </c>
      <c r="B7" s="5">
        <v>1868</v>
      </c>
      <c r="C7" s="6">
        <f t="shared" si="1"/>
        <v>0.18679999999999999</v>
      </c>
      <c r="D7" s="7">
        <v>0.245</v>
      </c>
      <c r="E7" s="7">
        <v>0.61899999999999999</v>
      </c>
      <c r="F7" s="7">
        <v>7.8280000000000003</v>
      </c>
      <c r="G7" s="7">
        <v>15.85</v>
      </c>
      <c r="H7" s="8">
        <f t="shared" si="0"/>
        <v>0.40799999999999997</v>
      </c>
    </row>
    <row r="8" spans="1:8" ht="13.8" x14ac:dyDescent="0.25">
      <c r="A8" s="4">
        <v>100000</v>
      </c>
      <c r="B8" s="5">
        <v>18842</v>
      </c>
      <c r="C8" s="6">
        <f t="shared" si="1"/>
        <v>0.18842</v>
      </c>
      <c r="D8" s="7">
        <v>0.25</v>
      </c>
      <c r="E8" s="7">
        <v>0.622</v>
      </c>
      <c r="F8" s="23">
        <v>8.01</v>
      </c>
      <c r="G8" s="7">
        <v>15.896000000000001</v>
      </c>
      <c r="H8" s="8">
        <f t="shared" si="0"/>
        <v>0.129</v>
      </c>
    </row>
    <row r="9" spans="1:8" ht="13.8" x14ac:dyDescent="0.25">
      <c r="A9" s="4">
        <v>250000</v>
      </c>
      <c r="B9" s="5">
        <v>47358</v>
      </c>
      <c r="C9" s="6">
        <f t="shared" si="1"/>
        <v>0.18943199999999999</v>
      </c>
      <c r="D9" s="7">
        <v>0.251</v>
      </c>
      <c r="E9" s="7">
        <v>0.623</v>
      </c>
      <c r="F9" s="7">
        <v>8.0779999999999994</v>
      </c>
      <c r="G9" s="7">
        <v>16.065999999999999</v>
      </c>
      <c r="H9" s="8">
        <f t="shared" si="0"/>
        <v>8.3000000000000004E-2</v>
      </c>
    </row>
    <row r="10" spans="1:8" ht="13.8" x14ac:dyDescent="0.25">
      <c r="A10" s="18"/>
      <c r="B10" s="21"/>
      <c r="C10" s="22"/>
      <c r="D10" s="19"/>
      <c r="E10" s="19"/>
      <c r="F10" s="19"/>
      <c r="G10" s="19"/>
      <c r="H10" s="20"/>
    </row>
    <row r="11" spans="1:8" ht="13.2" x14ac:dyDescent="0.25"/>
    <row r="12" spans="1:8" ht="13.2" x14ac:dyDescent="0.25"/>
    <row r="13" spans="1:8" ht="13.2" x14ac:dyDescent="0.25"/>
    <row r="14" spans="1:8" ht="13.2" x14ac:dyDescent="0.25"/>
    <row r="15" spans="1:8" ht="13.2" x14ac:dyDescent="0.25"/>
    <row r="16" spans="1:8" ht="26.4" x14ac:dyDescent="0.25">
      <c r="A16" s="27" t="s">
        <v>39</v>
      </c>
      <c r="B16" s="27" t="s">
        <v>40</v>
      </c>
      <c r="C16" s="27" t="s">
        <v>41</v>
      </c>
      <c r="D16" s="27" t="s">
        <v>42</v>
      </c>
      <c r="E16" s="27" t="s">
        <v>43</v>
      </c>
    </row>
    <row r="17" spans="1:5" ht="15.75" customHeight="1" x14ac:dyDescent="0.25">
      <c r="A17" s="29" t="s">
        <v>44</v>
      </c>
      <c r="B17" s="28" t="s">
        <v>45</v>
      </c>
      <c r="C17" s="28" t="s">
        <v>46</v>
      </c>
      <c r="D17" s="28" t="s">
        <v>47</v>
      </c>
      <c r="E17" s="28" t="s">
        <v>48</v>
      </c>
    </row>
    <row r="18" spans="1:5" ht="15.75" customHeight="1" x14ac:dyDescent="0.25">
      <c r="A18" s="29" t="s">
        <v>49</v>
      </c>
      <c r="B18" s="28" t="s">
        <v>50</v>
      </c>
      <c r="C18" s="28" t="s">
        <v>51</v>
      </c>
      <c r="D18" s="28" t="s">
        <v>52</v>
      </c>
      <c r="E18" s="28" t="s">
        <v>53</v>
      </c>
    </row>
    <row r="19" spans="1:5" ht="15.75" customHeight="1" x14ac:dyDescent="0.25">
      <c r="A19" s="29" t="s">
        <v>54</v>
      </c>
      <c r="B19" s="28" t="s">
        <v>55</v>
      </c>
      <c r="C19" s="28" t="s">
        <v>51</v>
      </c>
      <c r="D19" s="28" t="s">
        <v>52</v>
      </c>
      <c r="E19" s="28" t="s">
        <v>53</v>
      </c>
    </row>
    <row r="20" spans="1:5" ht="15.75" customHeight="1" x14ac:dyDescent="0.25">
      <c r="A20" s="29" t="s">
        <v>56</v>
      </c>
      <c r="B20" s="28" t="s">
        <v>57</v>
      </c>
      <c r="C20" s="28" t="s">
        <v>58</v>
      </c>
      <c r="D20" s="28" t="s">
        <v>59</v>
      </c>
      <c r="E20" s="28" t="s">
        <v>60</v>
      </c>
    </row>
    <row r="21" spans="1:5" ht="15.75" customHeight="1" x14ac:dyDescent="0.25">
      <c r="A21" s="29" t="s">
        <v>61</v>
      </c>
      <c r="B21" s="28" t="s">
        <v>62</v>
      </c>
      <c r="C21" s="28" t="s">
        <v>63</v>
      </c>
      <c r="D21" s="28" t="s">
        <v>64</v>
      </c>
      <c r="E21" s="28" t="s">
        <v>65</v>
      </c>
    </row>
    <row r="22" spans="1:5" ht="15.75" customHeight="1" x14ac:dyDescent="0.25">
      <c r="A22" s="29" t="s">
        <v>66</v>
      </c>
      <c r="B22" s="28" t="s">
        <v>67</v>
      </c>
      <c r="C22" s="28" t="s">
        <v>68</v>
      </c>
      <c r="D22" s="28" t="s">
        <v>69</v>
      </c>
      <c r="E22" s="28" t="s">
        <v>70</v>
      </c>
    </row>
    <row r="23" spans="1:5" ht="15.75" customHeight="1" x14ac:dyDescent="0.25">
      <c r="A23" s="29" t="s">
        <v>71</v>
      </c>
      <c r="B23" s="28" t="s">
        <v>72</v>
      </c>
      <c r="C23" s="28" t="s">
        <v>73</v>
      </c>
      <c r="D23" s="28" t="s">
        <v>74</v>
      </c>
      <c r="E23" s="28" t="s">
        <v>75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3"/>
  <sheetViews>
    <sheetView zoomScale="54" zoomScaleNormal="85" workbookViewId="0">
      <selection activeCell="C9" sqref="C9"/>
    </sheetView>
  </sheetViews>
  <sheetFormatPr defaultColWidth="12.6640625" defaultRowHeight="15.75" customHeight="1" x14ac:dyDescent="0.25"/>
  <sheetData>
    <row r="1" spans="1:8" x14ac:dyDescent="0.25">
      <c r="A1" s="34" t="s">
        <v>36</v>
      </c>
      <c r="B1" s="3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2"/>
      <c r="B2" s="33"/>
      <c r="C2" s="4">
        <v>1</v>
      </c>
      <c r="D2" s="4">
        <v>4</v>
      </c>
      <c r="E2" s="16" t="s">
        <v>37</v>
      </c>
      <c r="F2" s="4">
        <v>12</v>
      </c>
      <c r="G2" s="4">
        <v>20</v>
      </c>
      <c r="H2" s="4">
        <v>0.35</v>
      </c>
    </row>
    <row r="3" spans="1:8" x14ac:dyDescent="0.25">
      <c r="A3" s="17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7" t="s">
        <v>13</v>
      </c>
      <c r="H3" s="1" t="s">
        <v>14</v>
      </c>
    </row>
    <row r="4" spans="1:8" x14ac:dyDescent="0.25">
      <c r="A4" s="4">
        <v>10</v>
      </c>
      <c r="B4" s="5">
        <v>0</v>
      </c>
      <c r="C4" s="6">
        <f>ROUND(B4/A4,4)</f>
        <v>0</v>
      </c>
      <c r="D4" s="7">
        <v>1.7769999999999999</v>
      </c>
      <c r="E4" s="7">
        <v>0.93500000000000005</v>
      </c>
      <c r="F4" s="7">
        <v>32.372</v>
      </c>
      <c r="G4" s="7">
        <v>34.752000000000002</v>
      </c>
      <c r="H4" s="8">
        <f t="shared" ref="H4:H10" si="0">ROUND(2.576*G4/SQRT(A4),3)</f>
        <v>28.309000000000001</v>
      </c>
    </row>
    <row r="5" spans="1:8" x14ac:dyDescent="0.25">
      <c r="A5" s="4">
        <v>100</v>
      </c>
      <c r="B5" s="5">
        <v>33</v>
      </c>
      <c r="C5" s="6">
        <f>B5/A5</f>
        <v>0.33</v>
      </c>
      <c r="D5" s="7">
        <v>2.8069999999999999</v>
      </c>
      <c r="E5" s="7">
        <v>0.95899999999999996</v>
      </c>
      <c r="F5" s="7">
        <v>64.569000000000003</v>
      </c>
      <c r="G5" s="7">
        <v>41.482999999999997</v>
      </c>
      <c r="H5" s="8">
        <f t="shared" si="0"/>
        <v>10.686</v>
      </c>
    </row>
    <row r="6" spans="1:8" x14ac:dyDescent="0.25">
      <c r="A6" s="4">
        <v>1000</v>
      </c>
      <c r="B6" s="5">
        <v>396</v>
      </c>
      <c r="C6" s="6">
        <f t="shared" ref="C6:C10" si="1">B6/A6</f>
        <v>0.39600000000000002</v>
      </c>
      <c r="D6" s="7">
        <v>2.9830000000000001</v>
      </c>
      <c r="E6" s="7">
        <v>0.98299999999999998</v>
      </c>
      <c r="F6" s="7">
        <v>87.983999999999995</v>
      </c>
      <c r="G6" s="7">
        <v>41.822000000000003</v>
      </c>
      <c r="H6" s="8">
        <f t="shared" si="0"/>
        <v>3.407</v>
      </c>
    </row>
    <row r="7" spans="1:8" x14ac:dyDescent="0.25">
      <c r="A7" s="4">
        <v>10000</v>
      </c>
      <c r="B7" s="5">
        <v>3914</v>
      </c>
      <c r="C7" s="6">
        <f t="shared" si="1"/>
        <v>0.39140000000000003</v>
      </c>
      <c r="D7" s="7">
        <v>2.956</v>
      </c>
      <c r="E7" s="7">
        <v>0.97799999999999998</v>
      </c>
      <c r="F7" s="7">
        <v>74.411000000000001</v>
      </c>
      <c r="G7" s="7">
        <v>52.247</v>
      </c>
      <c r="H7" s="8">
        <f t="shared" si="0"/>
        <v>1.3460000000000001</v>
      </c>
    </row>
    <row r="8" spans="1:8" x14ac:dyDescent="0.25">
      <c r="A8" s="4">
        <v>100000</v>
      </c>
      <c r="B8" s="5">
        <v>40779</v>
      </c>
      <c r="C8" s="6">
        <f t="shared" si="1"/>
        <v>0.40778999999999999</v>
      </c>
      <c r="D8" s="7">
        <v>3.024</v>
      </c>
      <c r="E8" s="7">
        <v>0.98299999999999998</v>
      </c>
      <c r="F8" s="23">
        <v>76.662000000000006</v>
      </c>
      <c r="G8" s="7">
        <v>51.436999999999998</v>
      </c>
      <c r="H8" s="8">
        <f t="shared" si="0"/>
        <v>0.41899999999999998</v>
      </c>
    </row>
    <row r="9" spans="1:8" x14ac:dyDescent="0.25">
      <c r="A9" s="4">
        <v>550000</v>
      </c>
      <c r="B9" s="5">
        <v>224986</v>
      </c>
      <c r="C9" s="6">
        <f t="shared" si="1"/>
        <v>0.40906545454545457</v>
      </c>
      <c r="D9" s="7">
        <v>3.028</v>
      </c>
      <c r="E9" s="7">
        <v>0.98399999999999999</v>
      </c>
      <c r="F9" s="7">
        <v>76.911000000000001</v>
      </c>
      <c r="G9" s="7">
        <v>51.932000000000002</v>
      </c>
      <c r="H9" s="8">
        <f t="shared" si="0"/>
        <v>0.18</v>
      </c>
    </row>
    <row r="10" spans="1:8" x14ac:dyDescent="0.25">
      <c r="A10" s="18"/>
      <c r="B10" s="21"/>
      <c r="C10" s="22"/>
      <c r="D10" s="19"/>
      <c r="E10" s="19"/>
      <c r="F10" s="19"/>
      <c r="G10" s="19"/>
      <c r="H10" s="20"/>
    </row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1">
    <mergeCell ref="A1:B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8"/>
  <sheetViews>
    <sheetView tabSelected="1" topLeftCell="A26" zoomScale="55" zoomScaleNormal="70" workbookViewId="0">
      <selection activeCell="M12" sqref="M12"/>
    </sheetView>
  </sheetViews>
  <sheetFormatPr defaultColWidth="12.6640625" defaultRowHeight="15.75" customHeight="1" x14ac:dyDescent="0.25"/>
  <cols>
    <col min="1" max="1" width="25.33203125" customWidth="1"/>
  </cols>
  <sheetData>
    <row r="1" spans="1:15" ht="13.2" x14ac:dyDescent="0.25">
      <c r="A1" s="9"/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O1" s="11">
        <f ca="1">IFERROR(__xludf.DUMMYFUNCTION("INDEX('Вариант 1'!A4:A23,MATCH(INDEX(FILTER('Вариант 1'!K4:K23, 'Вариант 1'!K4:K23&lt;0.01), 1), 'Вариант 1'!K4:K23, 0))"),200000)</f>
        <v>200000</v>
      </c>
    </row>
    <row r="2" spans="1:15" ht="13.2" x14ac:dyDescent="0.25">
      <c r="A2" s="10" t="s">
        <v>23</v>
      </c>
      <c r="B2" s="12">
        <f>'Вариант 1'!C9</f>
        <v>2.0133333333333333E-2</v>
      </c>
      <c r="C2" s="12">
        <f>'Вариант 2'!C9</f>
        <v>0.24986</v>
      </c>
      <c r="D2" s="12">
        <f>'Вариант 3'!C9</f>
        <v>9.7379999999999994E-2</v>
      </c>
      <c r="E2" s="12">
        <f>'Вариант 4'!C9</f>
        <v>7.7693333333333336E-2</v>
      </c>
      <c r="F2" s="12">
        <f>'Вариант 5'!C9</f>
        <v>4.7759999999999997E-2</v>
      </c>
      <c r="G2" s="12">
        <f>'Вариант 6'!C9</f>
        <v>7.7538461538461537E-3</v>
      </c>
      <c r="H2" s="12">
        <f>'Вариант 7'!C9</f>
        <v>0.18943199999999999</v>
      </c>
      <c r="I2" s="12">
        <f>'Вариант 8'!C9</f>
        <v>0.40906545454545457</v>
      </c>
    </row>
    <row r="4" spans="1:15" ht="13.2" x14ac:dyDescent="0.25">
      <c r="A4" s="9"/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0" t="s">
        <v>22</v>
      </c>
    </row>
    <row r="5" spans="1:15" ht="13.2" x14ac:dyDescent="0.25">
      <c r="A5" s="10" t="s">
        <v>24</v>
      </c>
      <c r="B5" s="24">
        <f>'Вариант 1'!D9</f>
        <v>0.26100000000000001</v>
      </c>
      <c r="C5" s="24">
        <f>'Вариант 2'!D9</f>
        <v>0.251</v>
      </c>
      <c r="D5" s="24">
        <f>'Вариант 3'!D9</f>
        <v>9.7000000000000003E-2</v>
      </c>
      <c r="E5" s="35">
        <f>'Вариант 4'!D9</f>
        <v>1.0669999999999999</v>
      </c>
      <c r="F5" s="35">
        <f>'Вариант 5'!D9</f>
        <v>0.79100000000000004</v>
      </c>
      <c r="G5" s="24">
        <f>'Вариант 6'!D9</f>
        <v>5.1999999999999998E-2</v>
      </c>
      <c r="H5" s="24">
        <f>'Вариант 7'!D9</f>
        <v>0.251</v>
      </c>
      <c r="I5" s="24">
        <f>'Вариант 8'!D9</f>
        <v>3.028</v>
      </c>
    </row>
    <row r="7" spans="1:15" ht="13.2" x14ac:dyDescent="0.25">
      <c r="A7" s="9"/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</row>
    <row r="8" spans="1:15" ht="13.2" x14ac:dyDescent="0.25">
      <c r="A8" s="10" t="s">
        <v>11</v>
      </c>
      <c r="B8" s="13">
        <f>'Вариант 1'!E9</f>
        <v>0.41899999999999998</v>
      </c>
      <c r="C8" s="13">
        <f>'Вариант 2'!E9</f>
        <v>0.57799999999999996</v>
      </c>
      <c r="D8" s="13">
        <f>'Вариант 3'!E9</f>
        <v>0.34899999999999998</v>
      </c>
      <c r="E8" s="35">
        <f>'Вариант 4'!E9</f>
        <v>0.71099999999999997</v>
      </c>
      <c r="F8" s="35">
        <f>'Вариант 5'!E9</f>
        <v>0.63600000000000001</v>
      </c>
      <c r="G8" s="13">
        <f>'Вариант 6'!E9</f>
        <v>0.21199999999999999</v>
      </c>
      <c r="H8" s="13">
        <f>'Вариант 7'!E9</f>
        <v>0.623</v>
      </c>
      <c r="I8" s="13">
        <f>'Вариант 8'!E9</f>
        <v>0.98399999999999999</v>
      </c>
    </row>
    <row r="10" spans="1:15" ht="13.2" x14ac:dyDescent="0.25">
      <c r="A10" s="9"/>
      <c r="B10" s="10" t="s">
        <v>15</v>
      </c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 t="s">
        <v>22</v>
      </c>
    </row>
    <row r="11" spans="1:15" ht="13.2" x14ac:dyDescent="0.25">
      <c r="A11" s="10" t="s">
        <v>25</v>
      </c>
      <c r="B11" s="13">
        <f>'Вариант 1'!F9</f>
        <v>12.465</v>
      </c>
      <c r="C11" s="13">
        <f>'Вариант 2'!F9</f>
        <v>8.6910000000000007</v>
      </c>
      <c r="D11" s="13">
        <f>'Вариант 3'!F9</f>
        <v>2.7749999999999999</v>
      </c>
      <c r="E11" s="35">
        <f>'Вариант 4'!F9</f>
        <v>30.021999999999998</v>
      </c>
      <c r="F11" s="35">
        <f>'Вариант 5'!F9</f>
        <v>24.901</v>
      </c>
      <c r="G11" s="13">
        <f>'Вариант 6'!F9</f>
        <v>2.476</v>
      </c>
      <c r="H11" s="13">
        <f>'Вариант 7'!F9</f>
        <v>8.0779999999999994</v>
      </c>
      <c r="I11" s="13">
        <f>'Вариант 8'!F9</f>
        <v>76.911000000000001</v>
      </c>
    </row>
    <row r="13" spans="1:15" ht="13.2" x14ac:dyDescent="0.25">
      <c r="A13" s="9"/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0" t="s">
        <v>21</v>
      </c>
      <c r="I13" s="10" t="s">
        <v>22</v>
      </c>
    </row>
    <row r="14" spans="1:15" ht="13.2" x14ac:dyDescent="0.25">
      <c r="A14" s="10" t="s">
        <v>26</v>
      </c>
      <c r="B14" s="14">
        <v>150000</v>
      </c>
      <c r="C14" s="14">
        <v>100000</v>
      </c>
      <c r="D14" s="14">
        <v>200000</v>
      </c>
      <c r="E14" s="14">
        <v>200000</v>
      </c>
      <c r="F14" s="14">
        <v>300000</v>
      </c>
      <c r="G14" s="14">
        <v>130000</v>
      </c>
      <c r="H14" s="14">
        <v>250000</v>
      </c>
      <c r="I14" s="14">
        <v>450000</v>
      </c>
    </row>
    <row r="20" spans="13:14" ht="15.75" customHeight="1" x14ac:dyDescent="0.25">
      <c r="M20" s="26" t="s">
        <v>38</v>
      </c>
      <c r="N20" s="26" t="s">
        <v>23</v>
      </c>
    </row>
    <row r="21" spans="13:14" ht="13.2" x14ac:dyDescent="0.25">
      <c r="M21" s="11">
        <v>3</v>
      </c>
      <c r="N21" s="15">
        <f>B2</f>
        <v>2.0133333333333333E-2</v>
      </c>
    </row>
    <row r="22" spans="13:14" ht="13.2" x14ac:dyDescent="0.25">
      <c r="M22" s="11">
        <v>1</v>
      </c>
      <c r="N22" s="15">
        <f>C2</f>
        <v>0.24986</v>
      </c>
    </row>
    <row r="23" spans="13:14" ht="13.2" x14ac:dyDescent="0.25">
      <c r="M23" s="11">
        <v>1</v>
      </c>
      <c r="N23" s="15">
        <f>D2</f>
        <v>9.7379999999999994E-2</v>
      </c>
    </row>
    <row r="24" spans="13:14" ht="15.75" customHeight="1" x14ac:dyDescent="0.25">
      <c r="M24" s="25">
        <v>4</v>
      </c>
      <c r="N24" s="15">
        <f>E2</f>
        <v>7.7693333333333336E-2</v>
      </c>
    </row>
    <row r="25" spans="13:14" ht="15.75" customHeight="1" x14ac:dyDescent="0.25">
      <c r="M25" s="25">
        <v>4</v>
      </c>
      <c r="N25" s="15">
        <f>F2</f>
        <v>4.7759999999999997E-2</v>
      </c>
    </row>
    <row r="26" spans="13:14" ht="15.75" customHeight="1" x14ac:dyDescent="0.25">
      <c r="M26" s="25">
        <v>2</v>
      </c>
      <c r="N26" s="15">
        <f>G2</f>
        <v>7.7538461538461537E-3</v>
      </c>
    </row>
    <row r="27" spans="13:14" ht="15.75" customHeight="1" x14ac:dyDescent="0.25">
      <c r="M27" s="25">
        <v>1</v>
      </c>
      <c r="N27" s="15">
        <f>H2</f>
        <v>0.18943199999999999</v>
      </c>
    </row>
    <row r="28" spans="13:14" ht="15.75" customHeight="1" x14ac:dyDescent="0.25">
      <c r="M28" s="25">
        <v>4</v>
      </c>
      <c r="N28" s="15">
        <f>I2</f>
        <v>0.40906545454545457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Бушмелев</dc:creator>
  <cp:lastModifiedBy>Костя Бушмелев</cp:lastModifiedBy>
  <dcterms:created xsi:type="dcterms:W3CDTF">2024-11-11T19:57:33Z</dcterms:created>
  <dcterms:modified xsi:type="dcterms:W3CDTF">2025-02-08T19:45:12Z</dcterms:modified>
</cp:coreProperties>
</file>