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<sst xmlns="http://schemas.openxmlformats.org/spreadsheetml/2006/main" count="36" uniqueCount="23">
  <si>
    <t>Вариант №28</t>
  </si>
  <si>
    <t>Характеристики заданной ЧП (вариант 28)</t>
  </si>
  <si>
    <t>Характеристика</t>
  </si>
  <si>
    <t>Количество случайных величин</t>
  </si>
  <si>
    <t>Мат. Ож.</t>
  </si>
  <si>
    <t>Знач.</t>
  </si>
  <si>
    <t>%</t>
  </si>
  <si>
    <t>t-значение</t>
  </si>
  <si>
    <t>Дов. инт. (0,9)</t>
  </si>
  <si>
    <t>Дов. инт. (0,95)</t>
  </si>
  <si>
    <t>Дов. инт. (0.99)</t>
  </si>
  <si>
    <t>Дисперсия</t>
  </si>
  <si>
    <t>С.к.о.</t>
  </si>
  <si>
    <t>К-т вариации</t>
  </si>
  <si>
    <t>С.к.о. мат. ож.</t>
  </si>
  <si>
    <t xml:space="preserve">Гиперэкспоненциальное распределение </t>
  </si>
  <si>
    <t>q_value</t>
  </si>
  <si>
    <t>t1_value</t>
  </si>
  <si>
    <t>t2_value</t>
  </si>
  <si>
    <t>Автокорреляционный анализ</t>
  </si>
  <si>
    <t>Сдвиг(i)</t>
  </si>
  <si>
    <t>M(x)</t>
  </si>
  <si>
    <t>Значение к-та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</si>
</sst>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  <font>
      <sz val="9.0"/>
      <color rgb="FF000000"/>
      <name val="&quot;Google Sans Mono&quot;"/>
    </font>
    <font>
      <sz val="11.0"/>
      <color rgb="FF1F1F1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0" fontId="1" numFmtId="0" xfId="0" applyAlignment="1" applyBorder="1" applyFont="1">
      <alignment horizontal="center" readingOrder="0"/>
    </xf>
    <xf borderId="7" fillId="2" fontId="4" numFmtId="164" xfId="0" applyAlignment="1" applyBorder="1" applyFill="1" applyFont="1" applyNumberFormat="1">
      <alignment horizontal="center"/>
    </xf>
    <xf borderId="7" fillId="0" fontId="3" numFmtId="0" xfId="0" applyBorder="1" applyFont="1"/>
    <xf borderId="2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2" fillId="0" fontId="1" numFmtId="0" xfId="0" applyBorder="1" applyFont="1"/>
    <xf borderId="1" fillId="0" fontId="1" numFmtId="0" xfId="0" applyBorder="1" applyFont="1"/>
    <xf borderId="2" fillId="2" fontId="5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'Лист1'!$B$1:$B$300</c:f>
              <c:numCache/>
            </c:numRef>
          </c:val>
          <c:smooth val="1"/>
        </c:ser>
        <c:axId val="774868086"/>
        <c:axId val="1395556350"/>
      </c:lineChart>
      <c:catAx>
        <c:axId val="774868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556350"/>
      </c:catAx>
      <c:valAx>
        <c:axId val="1395556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868086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666750</xdr:colOff>
      <xdr:row>2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25"/>
    <col customWidth="1" min="8" max="8" width="12.25"/>
  </cols>
  <sheetData>
    <row r="1">
      <c r="A1" s="1" t="s">
        <v>0</v>
      </c>
      <c r="B1" s="2">
        <v>4.612424750148353</v>
      </c>
      <c r="C1" s="3"/>
      <c r="F1" s="4" t="s">
        <v>1</v>
      </c>
    </row>
    <row r="2">
      <c r="B2" s="2">
        <v>6.479791912600776</v>
      </c>
      <c r="C2" s="3"/>
      <c r="F2" s="5"/>
      <c r="G2" s="5"/>
      <c r="H2" s="5"/>
      <c r="I2" s="5"/>
      <c r="J2" s="5"/>
      <c r="K2" s="5"/>
      <c r="L2" s="5"/>
      <c r="M2" s="5"/>
    </row>
    <row r="3">
      <c r="B3" s="2">
        <v>21.466554523173933</v>
      </c>
      <c r="C3" s="3"/>
      <c r="F3" s="6" t="s">
        <v>2</v>
      </c>
      <c r="G3" s="7"/>
      <c r="H3" s="8" t="s">
        <v>3</v>
      </c>
      <c r="I3" s="9"/>
      <c r="J3" s="9"/>
      <c r="K3" s="9"/>
      <c r="L3" s="9"/>
      <c r="M3" s="10"/>
    </row>
    <row r="4">
      <c r="B4" s="2">
        <v>5.280558739190944</v>
      </c>
      <c r="C4" s="3"/>
      <c r="F4" s="11"/>
      <c r="G4" s="7"/>
      <c r="H4" s="12">
        <v>10.0</v>
      </c>
      <c r="I4" s="12">
        <v>20.0</v>
      </c>
      <c r="J4" s="12">
        <v>50.0</v>
      </c>
      <c r="K4" s="12">
        <v>100.0</v>
      </c>
      <c r="L4" s="12">
        <v>200.0</v>
      </c>
      <c r="M4" s="12">
        <v>300.0</v>
      </c>
    </row>
    <row r="5">
      <c r="B5" s="2">
        <v>24.25689709044834</v>
      </c>
      <c r="C5" s="3"/>
      <c r="F5" s="6" t="s">
        <v>4</v>
      </c>
      <c r="G5" s="12" t="s">
        <v>5</v>
      </c>
      <c r="H5" s="13">
        <f>AVERAGE($B1:$B10)</f>
        <v>11.02035401</v>
      </c>
      <c r="I5" s="13">
        <f>AVERAGE($B1:$B20)</f>
        <v>14.57736533</v>
      </c>
      <c r="J5" s="13">
        <f>AVERAGE($B1:$B50)</f>
        <v>24.19295349</v>
      </c>
      <c r="K5" s="13">
        <f>AVERAGE($B1:$B100)</f>
        <v>25.75112421</v>
      </c>
      <c r="L5" s="13">
        <f>AVERAGE($B1:$B200)</f>
        <v>25.5633621</v>
      </c>
      <c r="M5" s="13">
        <f>AVERAGE($B1:$B300)</f>
        <v>25.94600998</v>
      </c>
    </row>
    <row r="6">
      <c r="B6" s="2">
        <v>19.20636746947573</v>
      </c>
      <c r="C6" s="3"/>
      <c r="F6" s="11"/>
      <c r="G6" s="12" t="s">
        <v>6</v>
      </c>
      <c r="H6" s="7">
        <f t="shared" ref="H6:L6" si="1">ABS($M5-H5) / $M5 * 100</f>
        <v>57.52582373</v>
      </c>
      <c r="I6" s="7">
        <f t="shared" si="1"/>
        <v>43.8165431</v>
      </c>
      <c r="J6" s="7">
        <f t="shared" si="1"/>
        <v>6.756555203</v>
      </c>
      <c r="K6" s="7">
        <f t="shared" si="1"/>
        <v>0.7511203865</v>
      </c>
      <c r="L6" s="7">
        <f t="shared" si="1"/>
        <v>1.47478505</v>
      </c>
      <c r="M6" s="14"/>
      <c r="N6" s="15" t="s">
        <v>7</v>
      </c>
    </row>
    <row r="7">
      <c r="B7" s="2">
        <v>12.91279372887901</v>
      </c>
      <c r="C7" s="3"/>
      <c r="F7" s="6" t="s">
        <v>8</v>
      </c>
      <c r="G7" s="12" t="s">
        <v>5</v>
      </c>
      <c r="H7" s="16">
        <f>$N7*H$19*2</f>
        <v>8.115550448</v>
      </c>
      <c r="I7" s="16">
        <f t="shared" ref="I7:M7" si="2">$N7*I19*2</f>
        <v>11.10333288</v>
      </c>
      <c r="J7" s="16">
        <f t="shared" si="2"/>
        <v>15.21571065</v>
      </c>
      <c r="K7" s="16">
        <f t="shared" si="2"/>
        <v>12.68008471</v>
      </c>
      <c r="L7" s="16">
        <f t="shared" si="2"/>
        <v>8.736320401</v>
      </c>
      <c r="M7" s="17">
        <f t="shared" si="2"/>
        <v>7.299434354</v>
      </c>
      <c r="N7" s="18">
        <v>1.643</v>
      </c>
    </row>
    <row r="8">
      <c r="B8" s="2">
        <v>4.709193898630666</v>
      </c>
      <c r="C8" s="3"/>
      <c r="F8" s="11"/>
      <c r="G8" s="12" t="s">
        <v>6</v>
      </c>
      <c r="H8" s="7">
        <f t="shared" ref="H8:L8" si="3">ABS($M7-H7) / $M7 * 100</f>
        <v>11.18053885</v>
      </c>
      <c r="I8" s="7">
        <f t="shared" si="3"/>
        <v>52.11223692</v>
      </c>
      <c r="J8" s="7">
        <f t="shared" si="3"/>
        <v>108.4505444</v>
      </c>
      <c r="K8" s="7">
        <f t="shared" si="3"/>
        <v>73.71325091</v>
      </c>
      <c r="L8" s="7">
        <f t="shared" si="3"/>
        <v>19.6848958</v>
      </c>
      <c r="M8" s="11"/>
      <c r="N8" s="11"/>
    </row>
    <row r="9">
      <c r="B9" s="2">
        <v>4.722923577228798</v>
      </c>
      <c r="C9" s="3"/>
      <c r="F9" s="6" t="s">
        <v>9</v>
      </c>
      <c r="G9" s="12" t="s">
        <v>5</v>
      </c>
      <c r="H9" s="16">
        <f t="shared" ref="H9:M9" si="4">$N9*H$19*2</f>
        <v>9.681362677</v>
      </c>
      <c r="I9" s="16">
        <f t="shared" si="4"/>
        <v>13.24560709</v>
      </c>
      <c r="J9" s="16">
        <f t="shared" si="4"/>
        <v>18.15142597</v>
      </c>
      <c r="K9" s="16">
        <f t="shared" si="4"/>
        <v>15.12657702</v>
      </c>
      <c r="L9" s="16">
        <f t="shared" si="4"/>
        <v>10.42190383</v>
      </c>
      <c r="M9" s="16">
        <f t="shared" si="4"/>
        <v>8.707785352</v>
      </c>
      <c r="N9" s="18">
        <v>1.96</v>
      </c>
    </row>
    <row r="10">
      <c r="B10" s="2">
        <v>6.556034451282975</v>
      </c>
      <c r="C10" s="3"/>
      <c r="F10" s="11"/>
      <c r="G10" s="12" t="s">
        <v>6</v>
      </c>
      <c r="H10" s="7">
        <f t="shared" ref="H10:L10" si="5">ABS($M9-H9) / $M9 * 100</f>
        <v>11.18053885</v>
      </c>
      <c r="I10" s="7">
        <f t="shared" si="5"/>
        <v>52.11223692</v>
      </c>
      <c r="J10" s="7">
        <f t="shared" si="5"/>
        <v>108.4505444</v>
      </c>
      <c r="K10" s="7">
        <f t="shared" si="5"/>
        <v>73.71325091</v>
      </c>
      <c r="L10" s="7">
        <f t="shared" si="5"/>
        <v>19.6848958</v>
      </c>
      <c r="M10" s="14"/>
      <c r="N10" s="11"/>
    </row>
    <row r="11">
      <c r="B11" s="2">
        <v>58.41445109298067</v>
      </c>
      <c r="C11" s="3"/>
      <c r="F11" s="6" t="s">
        <v>10</v>
      </c>
      <c r="G11" s="12" t="s">
        <v>5</v>
      </c>
      <c r="H11" s="16">
        <f t="shared" ref="H11:M11" si="6">$N11*H$19*2</f>
        <v>12.72407666</v>
      </c>
      <c r="I11" s="16">
        <f t="shared" si="6"/>
        <v>17.40851217</v>
      </c>
      <c r="J11" s="16">
        <f t="shared" si="6"/>
        <v>23.85615985</v>
      </c>
      <c r="K11" s="16">
        <f t="shared" si="6"/>
        <v>19.88064408</v>
      </c>
      <c r="L11" s="16">
        <f t="shared" si="6"/>
        <v>13.69735931</v>
      </c>
      <c r="M11" s="17">
        <f t="shared" si="6"/>
        <v>11.44451789</v>
      </c>
      <c r="N11" s="18">
        <v>2.576</v>
      </c>
    </row>
    <row r="12">
      <c r="B12" s="2">
        <v>6.209061088264782</v>
      </c>
      <c r="C12" s="3"/>
      <c r="F12" s="11"/>
      <c r="G12" s="12" t="s">
        <v>6</v>
      </c>
      <c r="H12" s="7">
        <f t="shared" ref="H12:L12" si="7">ABS($M11-H11) / $M11 * 100</f>
        <v>11.18053885</v>
      </c>
      <c r="I12" s="7">
        <f t="shared" si="7"/>
        <v>52.11223692</v>
      </c>
      <c r="J12" s="7">
        <f t="shared" si="7"/>
        <v>108.4505444</v>
      </c>
      <c r="K12" s="7">
        <f t="shared" si="7"/>
        <v>73.71325091</v>
      </c>
      <c r="L12" s="7">
        <f t="shared" si="7"/>
        <v>19.6848958</v>
      </c>
      <c r="M12" s="11"/>
      <c r="N12" s="11"/>
    </row>
    <row r="13">
      <c r="B13" s="2">
        <v>25.019937674017847</v>
      </c>
      <c r="C13" s="3"/>
      <c r="F13" s="6" t="s">
        <v>11</v>
      </c>
      <c r="G13" s="12" t="s">
        <v>5</v>
      </c>
      <c r="H13" s="19">
        <f>VAR($B1:$B10)</f>
        <v>60.99592831</v>
      </c>
      <c r="I13" s="19">
        <f>VAR($B1:$B20)</f>
        <v>228.350306</v>
      </c>
      <c r="J13" s="19">
        <f>VAR($B1:$B50)</f>
        <v>1072.06068</v>
      </c>
      <c r="K13" s="19">
        <f>VAR($B1:$B100)</f>
        <v>1489.049695</v>
      </c>
      <c r="L13" s="19">
        <f>VAR($B1:$B200)</f>
        <v>1413.682832</v>
      </c>
      <c r="M13" s="20">
        <f>VAR($B1:$B300)</f>
        <v>1480.350487</v>
      </c>
    </row>
    <row r="14">
      <c r="B14" s="2">
        <v>5.111425440811304</v>
      </c>
      <c r="C14" s="3"/>
      <c r="F14" s="11"/>
      <c r="G14" s="12" t="s">
        <v>6</v>
      </c>
      <c r="H14" s="7">
        <f t="shared" ref="H14:L14" si="8">ABS($M13-H13) / $M13 * 100</f>
        <v>95.87962926</v>
      </c>
      <c r="I14" s="7">
        <f t="shared" si="8"/>
        <v>84.57457825</v>
      </c>
      <c r="J14" s="7">
        <f t="shared" si="8"/>
        <v>27.58061758</v>
      </c>
      <c r="K14" s="7">
        <f t="shared" si="8"/>
        <v>0.5876451347</v>
      </c>
      <c r="L14" s="7">
        <f t="shared" si="8"/>
        <v>4.503504778</v>
      </c>
      <c r="M14" s="11"/>
    </row>
    <row r="15">
      <c r="B15" s="2">
        <v>7.895312140360668</v>
      </c>
      <c r="C15" s="3"/>
      <c r="F15" s="6" t="s">
        <v>12</v>
      </c>
      <c r="G15" s="12" t="s">
        <v>5</v>
      </c>
      <c r="H15" s="7">
        <f t="shared" ref="H15:M15" si="9">SQRT(H13)</f>
        <v>7.809989008</v>
      </c>
      <c r="I15" s="7">
        <f t="shared" si="9"/>
        <v>15.11126421</v>
      </c>
      <c r="J15" s="7">
        <f t="shared" si="9"/>
        <v>32.74233773</v>
      </c>
      <c r="K15" s="7">
        <f t="shared" si="9"/>
        <v>38.58820668</v>
      </c>
      <c r="L15" s="7">
        <f t="shared" si="9"/>
        <v>37.59897382</v>
      </c>
      <c r="M15" s="17">
        <f t="shared" si="9"/>
        <v>38.47532309</v>
      </c>
    </row>
    <row r="16">
      <c r="B16" s="2">
        <v>7.1985659488981</v>
      </c>
      <c r="C16" s="3"/>
      <c r="F16" s="11"/>
      <c r="G16" s="12" t="s">
        <v>6</v>
      </c>
      <c r="H16" s="7">
        <f t="shared" ref="H16:L16" si="10">ABS($M15-H15) / $M15 * 100</f>
        <v>79.70130364</v>
      </c>
      <c r="I16" s="7">
        <f t="shared" si="10"/>
        <v>60.72478931</v>
      </c>
      <c r="J16" s="7">
        <f t="shared" si="10"/>
        <v>14.90042161</v>
      </c>
      <c r="K16" s="7">
        <f t="shared" si="10"/>
        <v>0.2933921725</v>
      </c>
      <c r="L16" s="7">
        <f t="shared" si="10"/>
        <v>2.277691788</v>
      </c>
      <c r="M16" s="11"/>
    </row>
    <row r="17">
      <c r="B17" s="2">
        <v>49.31665151669074</v>
      </c>
      <c r="C17" s="3"/>
      <c r="F17" s="6" t="s">
        <v>13</v>
      </c>
      <c r="G17" s="12" t="s">
        <v>5</v>
      </c>
      <c r="H17" s="7">
        <f t="shared" ref="H17:M17" si="11">H15 / H5</f>
        <v>0.7086876699</v>
      </c>
      <c r="I17" s="7">
        <f t="shared" si="11"/>
        <v>1.036625197</v>
      </c>
      <c r="J17" s="7">
        <f t="shared" si="11"/>
        <v>1.353383238</v>
      </c>
      <c r="K17" s="7">
        <f t="shared" si="11"/>
        <v>1.49850571</v>
      </c>
      <c r="L17" s="7">
        <f t="shared" si="11"/>
        <v>1.470814898</v>
      </c>
      <c r="M17" s="17">
        <f t="shared" si="11"/>
        <v>1.482899418</v>
      </c>
    </row>
    <row r="18">
      <c r="B18" s="2">
        <v>4.604854574649543</v>
      </c>
      <c r="C18" s="3"/>
      <c r="F18" s="11"/>
      <c r="G18" s="12" t="s">
        <v>6</v>
      </c>
      <c r="H18" s="7">
        <f t="shared" ref="H18:L18" si="12">ABS($M17-H17) / $M17 * 100</f>
        <v>52.20932307</v>
      </c>
      <c r="I18" s="7">
        <f t="shared" si="12"/>
        <v>30.09470606</v>
      </c>
      <c r="J18" s="7">
        <f t="shared" si="12"/>
        <v>8.733982779</v>
      </c>
      <c r="K18" s="7">
        <f t="shared" si="12"/>
        <v>1.052417481</v>
      </c>
      <c r="L18" s="7">
        <f t="shared" si="12"/>
        <v>0.8149251325</v>
      </c>
      <c r="M18" s="11"/>
    </row>
    <row r="19">
      <c r="B19" s="2">
        <v>9.217661582048322</v>
      </c>
      <c r="C19" s="3"/>
      <c r="F19" s="21" t="s">
        <v>14</v>
      </c>
      <c r="G19" s="21" t="s">
        <v>5</v>
      </c>
      <c r="H19" s="22">
        <f>SQRT(H13 / 10)</f>
        <v>2.469735377</v>
      </c>
      <c r="I19" s="22">
        <f>SQRT(I13 / 20)</f>
        <v>3.378981399</v>
      </c>
      <c r="J19" s="22">
        <f>SQRT(J13 / 50)</f>
        <v>4.630465809</v>
      </c>
      <c r="K19" s="22">
        <f>SQRT(K13 / 100)</f>
        <v>3.858820668</v>
      </c>
      <c r="L19" s="22">
        <f>SQRT(L13 / 200)</f>
        <v>2.658648935</v>
      </c>
      <c r="M19" s="22">
        <f>SQRT(M13 / 300)</f>
        <v>2.221373814</v>
      </c>
    </row>
    <row r="20">
      <c r="B20" s="2">
        <v>8.355845482988244</v>
      </c>
      <c r="C20" s="3"/>
    </row>
    <row r="21">
      <c r="B21" s="2">
        <v>7.547590151464398</v>
      </c>
      <c r="C21" s="3"/>
    </row>
    <row r="22">
      <c r="B22" s="2">
        <v>4.926985403726444</v>
      </c>
      <c r="C22" s="3"/>
    </row>
    <row r="23">
      <c r="B23" s="2">
        <v>5.520367874089095</v>
      </c>
      <c r="C23" s="3"/>
      <c r="F23" s="8" t="s">
        <v>15</v>
      </c>
      <c r="G23" s="9"/>
      <c r="H23" s="9"/>
      <c r="I23" s="10"/>
    </row>
    <row r="24">
      <c r="B24" s="2">
        <v>5.2259304376165545</v>
      </c>
      <c r="C24" s="3"/>
      <c r="F24" s="8" t="s">
        <v>16</v>
      </c>
      <c r="G24" s="10"/>
      <c r="H24" s="23">
        <f>ROUNDDOWN(2 / (1 + M17^2), 1)</f>
        <v>0.6</v>
      </c>
      <c r="I24" s="10"/>
    </row>
    <row r="25">
      <c r="B25" s="2">
        <v>123.97616339487682</v>
      </c>
      <c r="C25" s="3"/>
      <c r="F25" s="8" t="s">
        <v>17</v>
      </c>
      <c r="G25" s="10"/>
      <c r="H25" s="23">
        <f>M5*(1 + SQRT((1-H24) / 2 / H24 * (M17^2 - 1)))</f>
        <v>42.348805</v>
      </c>
      <c r="I25" s="10"/>
    </row>
    <row r="26">
      <c r="B26" s="2">
        <v>9.045671900665651</v>
      </c>
      <c r="C26" s="3"/>
      <c r="F26" s="8" t="s">
        <v>18</v>
      </c>
      <c r="G26" s="10"/>
      <c r="H26" s="23">
        <f>M5*(1 - SQRT(H24 / 2 / (1 - H24) * (M17^2 - 1)))</f>
        <v>1.341817457</v>
      </c>
      <c r="I26" s="10"/>
    </row>
    <row r="27">
      <c r="B27" s="2">
        <v>4.6121505349926295</v>
      </c>
      <c r="C27" s="3"/>
    </row>
    <row r="28">
      <c r="B28" s="2">
        <v>6.928274187384646</v>
      </c>
      <c r="C28" s="3"/>
    </row>
    <row r="29">
      <c r="B29" s="2">
        <v>5.445666502964837</v>
      </c>
      <c r="C29" s="3"/>
      <c r="D29" s="8" t="s">
        <v>19</v>
      </c>
      <c r="E29" s="9"/>
      <c r="F29" s="9"/>
      <c r="G29" s="9"/>
      <c r="H29" s="9"/>
      <c r="I29" s="9"/>
      <c r="J29" s="9"/>
      <c r="K29" s="9"/>
      <c r="L29" s="9"/>
      <c r="M29" s="9"/>
      <c r="N29" s="10"/>
      <c r="O29" s="24"/>
    </row>
    <row r="30">
      <c r="B30" s="2">
        <v>60.23923276745425</v>
      </c>
      <c r="C30" s="3"/>
      <c r="D30" s="18" t="s">
        <v>20</v>
      </c>
      <c r="E30" s="18">
        <v>1.0</v>
      </c>
      <c r="F30" s="25">
        <f t="shared" ref="F30:N30" si="13">E30+1</f>
        <v>2</v>
      </c>
      <c r="G30" s="25">
        <f t="shared" si="13"/>
        <v>3</v>
      </c>
      <c r="H30" s="25">
        <f t="shared" si="13"/>
        <v>4</v>
      </c>
      <c r="I30" s="25">
        <f t="shared" si="13"/>
        <v>5</v>
      </c>
      <c r="J30" s="25">
        <f t="shared" si="13"/>
        <v>6</v>
      </c>
      <c r="K30" s="25">
        <f t="shared" si="13"/>
        <v>7</v>
      </c>
      <c r="L30" s="25">
        <f t="shared" si="13"/>
        <v>8</v>
      </c>
      <c r="M30" s="25">
        <f t="shared" si="13"/>
        <v>9</v>
      </c>
      <c r="N30" s="25">
        <f t="shared" si="13"/>
        <v>10</v>
      </c>
      <c r="O30" s="15">
        <v>0.0</v>
      </c>
    </row>
    <row r="31">
      <c r="B31" s="2">
        <v>6.284091730410342</v>
      </c>
      <c r="C31" s="3"/>
      <c r="D31" s="15" t="s">
        <v>21</v>
      </c>
      <c r="E31" s="26">
        <f>AVERAGE($B2:$B101)</f>
        <v>25.79131872</v>
      </c>
      <c r="F31" s="26">
        <f>AVERAGE($B3:$B102)</f>
        <v>25.78906342</v>
      </c>
      <c r="G31" s="26">
        <f>AVERAGE($B4:$B103)</f>
        <v>25.64770309</v>
      </c>
      <c r="H31" s="26">
        <f>AVERAGE($B5:$B104)</f>
        <v>26.10540304</v>
      </c>
      <c r="I31" s="26">
        <f>AVERAGE($B6:$B105)</f>
        <v>26.91738532</v>
      </c>
      <c r="J31" s="26">
        <f>AVERAGE($B7:$B106)</f>
        <v>27.72642018</v>
      </c>
      <c r="K31" s="26">
        <f>AVERAGE($B8:$B107)</f>
        <v>27.67812589</v>
      </c>
      <c r="L31" s="26">
        <f>AVERAGE($B7:$B108)</f>
        <v>27.3446599</v>
      </c>
      <c r="M31" s="26">
        <f>AVERAGE($B8:$B109)</f>
        <v>27.62192778</v>
      </c>
      <c r="N31" s="26">
        <f>AVERAGE($B9:$B110)</f>
        <v>28.00497951</v>
      </c>
      <c r="O31" s="26">
        <f>AVERAGE($B1:$B100)</f>
        <v>25.75112421</v>
      </c>
    </row>
    <row r="32">
      <c r="B32" s="2">
        <v>41.045153778973884</v>
      </c>
      <c r="C32" s="3"/>
      <c r="D32" s="15" t="s">
        <v>22</v>
      </c>
      <c r="E32" s="27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>
      <c r="B33" s="2">
        <v>107.89816837679172</v>
      </c>
      <c r="C33" s="3"/>
    </row>
    <row r="34">
      <c r="B34" s="2">
        <v>84.80500649249879</v>
      </c>
      <c r="C34" s="3"/>
      <c r="E34" s="2"/>
    </row>
    <row r="35">
      <c r="B35" s="2">
        <v>4.678078507730985</v>
      </c>
      <c r="C35" s="3"/>
      <c r="E35" s="2"/>
    </row>
    <row r="36">
      <c r="B36" s="2">
        <v>5.0827117302206934</v>
      </c>
      <c r="C36" s="3"/>
      <c r="E36" s="2"/>
    </row>
    <row r="37">
      <c r="B37" s="2">
        <v>35.179491024017125</v>
      </c>
      <c r="C37" s="3"/>
      <c r="E37" s="2"/>
    </row>
    <row r="38">
      <c r="B38" s="2">
        <v>13.461185884842168</v>
      </c>
      <c r="C38" s="3"/>
      <c r="E38" s="2"/>
    </row>
    <row r="39">
      <c r="B39" s="2">
        <v>35.719985948572194</v>
      </c>
      <c r="C39" s="3"/>
      <c r="E39" s="2"/>
    </row>
    <row r="40">
      <c r="B40" s="2">
        <v>44.36576882073035</v>
      </c>
      <c r="C40" s="3"/>
      <c r="E40" s="2"/>
    </row>
    <row r="41">
      <c r="B41" s="2">
        <v>30.173707083680796</v>
      </c>
      <c r="C41" s="3"/>
      <c r="E41" s="2"/>
    </row>
    <row r="42">
      <c r="B42" s="2">
        <v>5.298779343242536</v>
      </c>
      <c r="C42" s="3"/>
    </row>
    <row r="43">
      <c r="B43" s="2">
        <v>151.41437384496697</v>
      </c>
      <c r="C43" s="3"/>
    </row>
    <row r="44">
      <c r="B44" s="2">
        <v>9.753249870941167</v>
      </c>
      <c r="C44" s="3"/>
    </row>
    <row r="45">
      <c r="B45" s="2">
        <v>6.802800302197969</v>
      </c>
      <c r="C45" s="3"/>
      <c r="F45" s="2"/>
    </row>
    <row r="46">
      <c r="B46" s="2">
        <v>15.852259553882728</v>
      </c>
      <c r="C46" s="3"/>
      <c r="F46" s="2"/>
    </row>
    <row r="47">
      <c r="B47" s="2">
        <v>4.9514931967194</v>
      </c>
      <c r="C47" s="3"/>
      <c r="F47" s="2"/>
    </row>
    <row r="48">
      <c r="B48" s="2">
        <v>9.807559503391959</v>
      </c>
      <c r="C48" s="3"/>
      <c r="F48" s="2"/>
    </row>
    <row r="49">
      <c r="B49" s="2">
        <v>64.71137248173613</v>
      </c>
      <c r="C49" s="3"/>
      <c r="F49" s="2"/>
    </row>
    <row r="50">
      <c r="B50" s="2">
        <v>7.347097373329399</v>
      </c>
      <c r="C50" s="3"/>
      <c r="F50" s="2"/>
    </row>
    <row r="51">
      <c r="B51" s="2">
        <v>5.392384382641559</v>
      </c>
      <c r="C51" s="3"/>
      <c r="F51" s="2"/>
    </row>
    <row r="52">
      <c r="B52" s="2">
        <v>60.72336383932287</v>
      </c>
      <c r="C52" s="3"/>
      <c r="F52" s="2"/>
    </row>
    <row r="53">
      <c r="B53" s="2">
        <v>6.98336833027001</v>
      </c>
      <c r="C53" s="3"/>
      <c r="F53" s="2"/>
    </row>
    <row r="54">
      <c r="B54" s="2">
        <v>6.211517548552514</v>
      </c>
      <c r="C54" s="3"/>
      <c r="F54" s="2"/>
    </row>
    <row r="55">
      <c r="B55" s="2">
        <v>9.17395540227409</v>
      </c>
      <c r="C55" s="3"/>
      <c r="F55" s="2"/>
    </row>
    <row r="56">
      <c r="B56" s="2">
        <v>27.790366667529433</v>
      </c>
      <c r="C56" s="3"/>
      <c r="F56" s="2"/>
    </row>
    <row r="57">
      <c r="B57" s="2">
        <v>25.031523458187927</v>
      </c>
      <c r="C57" s="3"/>
    </row>
    <row r="58">
      <c r="B58" s="2">
        <v>66.73276279932209</v>
      </c>
      <c r="C58" s="3"/>
    </row>
    <row r="59">
      <c r="B59" s="2">
        <v>53.78174830715258</v>
      </c>
      <c r="C59" s="3"/>
    </row>
    <row r="60">
      <c r="B60" s="2">
        <v>25.302127928340926</v>
      </c>
      <c r="C60" s="3"/>
    </row>
    <row r="61">
      <c r="B61" s="2">
        <v>4.698574727951092</v>
      </c>
      <c r="C61" s="3"/>
    </row>
    <row r="62">
      <c r="B62" s="2">
        <v>11.933190454686136</v>
      </c>
      <c r="C62" s="3"/>
    </row>
    <row r="63">
      <c r="B63" s="2">
        <v>4.60574056189664</v>
      </c>
      <c r="C63" s="3"/>
    </row>
    <row r="64">
      <c r="B64" s="2">
        <v>16.452584330510163</v>
      </c>
      <c r="C64" s="3"/>
    </row>
    <row r="65">
      <c r="B65" s="2">
        <v>7.981493651710552</v>
      </c>
      <c r="C65" s="3"/>
    </row>
    <row r="66">
      <c r="B66" s="2">
        <v>4.605680418864628</v>
      </c>
      <c r="C66" s="3"/>
    </row>
    <row r="67">
      <c r="B67" s="2">
        <v>4.643778414249521</v>
      </c>
      <c r="C67" s="3"/>
    </row>
    <row r="68">
      <c r="B68" s="2">
        <v>6.977758254127241</v>
      </c>
      <c r="C68" s="3"/>
    </row>
    <row r="69">
      <c r="B69" s="2">
        <v>4.619731414395085</v>
      </c>
      <c r="C69" s="3"/>
    </row>
    <row r="70">
      <c r="B70" s="2">
        <v>4.918725458146474</v>
      </c>
      <c r="C70" s="3"/>
    </row>
    <row r="71">
      <c r="B71" s="2">
        <v>4.6678227001348125</v>
      </c>
      <c r="C71" s="3"/>
    </row>
    <row r="72">
      <c r="B72" s="2">
        <v>190.6002070561146</v>
      </c>
      <c r="C72" s="3"/>
    </row>
    <row r="73">
      <c r="B73" s="2">
        <v>9.855839790456693</v>
      </c>
      <c r="C73" s="3"/>
    </row>
    <row r="74">
      <c r="B74" s="2">
        <v>8.332089467687197</v>
      </c>
      <c r="C74" s="3"/>
    </row>
    <row r="75">
      <c r="B75" s="2">
        <v>18.48848398398451</v>
      </c>
      <c r="C75" s="3"/>
    </row>
    <row r="76">
      <c r="B76" s="2">
        <v>5.978152674834494</v>
      </c>
      <c r="C76" s="3"/>
    </row>
    <row r="77">
      <c r="B77" s="2">
        <v>23.256182409679962</v>
      </c>
      <c r="C77" s="3"/>
    </row>
    <row r="78">
      <c r="B78" s="2">
        <v>6.297531073074963</v>
      </c>
      <c r="C78" s="3"/>
    </row>
    <row r="79">
      <c r="B79" s="2">
        <v>37.00502130252063</v>
      </c>
      <c r="C79" s="3"/>
    </row>
    <row r="80">
      <c r="B80" s="2">
        <v>4.641067658384364</v>
      </c>
      <c r="C80" s="3"/>
    </row>
    <row r="81">
      <c r="B81" s="2">
        <v>125.36302725157078</v>
      </c>
      <c r="C81" s="3"/>
    </row>
    <row r="82">
      <c r="B82" s="2">
        <v>9.977553841403683</v>
      </c>
      <c r="C82" s="3"/>
    </row>
    <row r="83">
      <c r="B83" s="2">
        <v>7.849276135983905</v>
      </c>
      <c r="C83" s="3"/>
    </row>
    <row r="84">
      <c r="B84" s="2">
        <v>3.290228182817667</v>
      </c>
      <c r="C84" s="3"/>
    </row>
    <row r="85">
      <c r="B85" s="2">
        <v>9.405360512363451</v>
      </c>
      <c r="C85" s="3"/>
    </row>
    <row r="86">
      <c r="B86" s="2">
        <v>8.044807775610314</v>
      </c>
      <c r="C86" s="3"/>
    </row>
    <row r="87">
      <c r="B87" s="2">
        <v>6.411092655266412</v>
      </c>
      <c r="C87" s="3"/>
    </row>
    <row r="88">
      <c r="B88" s="2">
        <v>128.55312613689927</v>
      </c>
      <c r="C88" s="3"/>
    </row>
    <row r="89">
      <c r="B89" s="2">
        <v>17.261719243869017</v>
      </c>
      <c r="C89" s="3"/>
    </row>
    <row r="90">
      <c r="B90" s="2">
        <v>59.86120228671423</v>
      </c>
      <c r="C90" s="3"/>
    </row>
    <row r="91">
      <c r="B91" s="2">
        <v>5.366969462060737</v>
      </c>
      <c r="C91" s="3"/>
    </row>
    <row r="92">
      <c r="B92" s="2">
        <v>6.065808571994249</v>
      </c>
      <c r="C92" s="3"/>
    </row>
    <row r="93">
      <c r="B93" s="2">
        <v>5.265288180080257</v>
      </c>
      <c r="C93" s="3"/>
    </row>
    <row r="94">
      <c r="B94" s="2">
        <v>4.635309070146546</v>
      </c>
      <c r="C94" s="3"/>
    </row>
    <row r="95">
      <c r="B95" s="2">
        <v>7.116247370703062</v>
      </c>
      <c r="C95" s="3"/>
    </row>
    <row r="96">
      <c r="B96" s="2">
        <v>181.25165660464603</v>
      </c>
      <c r="C96" s="3"/>
    </row>
    <row r="97">
      <c r="B97" s="2">
        <v>4.871686558821469</v>
      </c>
      <c r="C97" s="3"/>
    </row>
    <row r="98">
      <c r="B98" s="2">
        <v>97.78261236524332</v>
      </c>
      <c r="C98" s="3"/>
    </row>
    <row r="99">
      <c r="B99" s="2">
        <v>4.668753435104185</v>
      </c>
      <c r="C99" s="3"/>
    </row>
    <row r="100">
      <c r="B100" s="2">
        <v>4.740246261348732</v>
      </c>
      <c r="C100" s="3"/>
    </row>
    <row r="101">
      <c r="B101" s="2">
        <v>8.631875934073861</v>
      </c>
      <c r="C101" s="3"/>
    </row>
    <row r="102">
      <c r="B102" s="2">
        <v>6.254261410268839</v>
      </c>
      <c r="C102" s="3"/>
    </row>
    <row r="103">
      <c r="B103" s="2">
        <v>7.3305214702911154</v>
      </c>
      <c r="C103" s="3"/>
    </row>
    <row r="104">
      <c r="B104" s="2">
        <v>51.05055356333909</v>
      </c>
      <c r="C104" s="3"/>
    </row>
    <row r="105">
      <c r="B105" s="2">
        <v>105.45512604080966</v>
      </c>
      <c r="C105" s="3"/>
    </row>
    <row r="106">
      <c r="B106" s="2">
        <v>100.10985275710024</v>
      </c>
      <c r="C106" s="3"/>
    </row>
    <row r="107">
      <c r="B107" s="2">
        <v>8.083365192463122</v>
      </c>
      <c r="C107" s="3"/>
    </row>
    <row r="108">
      <c r="B108" s="2">
        <v>8.429926389563356</v>
      </c>
      <c r="C108" s="3"/>
    </row>
    <row r="109">
      <c r="B109" s="2">
        <v>41.194118155470036</v>
      </c>
      <c r="C109" s="3"/>
    </row>
    <row r="110">
      <c r="B110" s="2">
        <v>43.78047024474321</v>
      </c>
      <c r="C110" s="3"/>
    </row>
    <row r="111">
      <c r="B111" s="2">
        <v>5.678415535326478</v>
      </c>
      <c r="C111" s="3"/>
    </row>
    <row r="112">
      <c r="B112" s="2">
        <v>8.859288626874836</v>
      </c>
      <c r="C112" s="3"/>
    </row>
    <row r="113">
      <c r="B113" s="2">
        <v>14.587109560791575</v>
      </c>
      <c r="C113" s="3"/>
    </row>
    <row r="114">
      <c r="B114" s="2">
        <v>17.834750624458557</v>
      </c>
      <c r="C114" s="3"/>
    </row>
    <row r="115">
      <c r="B115" s="2">
        <v>46.7612183798545</v>
      </c>
      <c r="C115" s="3"/>
    </row>
    <row r="116">
      <c r="B116" s="2">
        <v>6.019508610335188</v>
      </c>
      <c r="C116" s="3"/>
    </row>
    <row r="117">
      <c r="B117" s="2">
        <v>8.206428975884348</v>
      </c>
      <c r="C117" s="3"/>
    </row>
    <row r="118">
      <c r="B118" s="2">
        <v>9.02852334618569</v>
      </c>
      <c r="C118" s="3"/>
    </row>
    <row r="119">
      <c r="B119" s="2">
        <v>4.38168319633676</v>
      </c>
      <c r="C119" s="3"/>
    </row>
    <row r="120">
      <c r="B120" s="2">
        <v>5.6384448897765935</v>
      </c>
      <c r="C120" s="3"/>
    </row>
    <row r="121">
      <c r="B121" s="2">
        <v>4.610316287145282</v>
      </c>
      <c r="C121" s="3"/>
    </row>
    <row r="122">
      <c r="B122" s="2">
        <v>4.9416912537581945</v>
      </c>
      <c r="C122" s="3"/>
    </row>
    <row r="123">
      <c r="B123" s="2">
        <v>6.006395154204355</v>
      </c>
      <c r="C123" s="3"/>
    </row>
    <row r="124">
      <c r="B124" s="2">
        <v>4.620340977325031</v>
      </c>
      <c r="C124" s="3"/>
    </row>
    <row r="125">
      <c r="B125" s="2">
        <v>123.47744469149296</v>
      </c>
      <c r="C125" s="3"/>
    </row>
    <row r="126">
      <c r="B126" s="2">
        <v>8.73354378225406</v>
      </c>
      <c r="C126" s="3"/>
    </row>
    <row r="127">
      <c r="B127" s="2">
        <v>74.52384252573238</v>
      </c>
      <c r="C127" s="3"/>
    </row>
    <row r="128">
      <c r="B128" s="2">
        <v>6.740943957223964</v>
      </c>
      <c r="C128" s="3"/>
    </row>
    <row r="129">
      <c r="B129" s="2">
        <v>50.47107144934511</v>
      </c>
      <c r="C129" s="3"/>
    </row>
    <row r="130">
      <c r="B130" s="2">
        <v>7.321780255184732</v>
      </c>
      <c r="C130" s="3"/>
    </row>
    <row r="131">
      <c r="B131" s="2">
        <v>54.47400828506118</v>
      </c>
      <c r="C131" s="3"/>
    </row>
    <row r="132">
      <c r="B132" s="2">
        <v>7.444139351556837</v>
      </c>
      <c r="C132" s="3"/>
    </row>
    <row r="133">
      <c r="B133" s="2">
        <v>5.518920206423755</v>
      </c>
      <c r="C133" s="3"/>
    </row>
    <row r="134">
      <c r="B134" s="2">
        <v>14.03774969622239</v>
      </c>
      <c r="C134" s="3"/>
    </row>
    <row r="135">
      <c r="B135" s="2">
        <v>4.768524338034961</v>
      </c>
      <c r="C135" s="3"/>
    </row>
    <row r="136">
      <c r="B136" s="2">
        <v>90.72254668899028</v>
      </c>
      <c r="C136" s="3"/>
    </row>
    <row r="137">
      <c r="B137" s="2">
        <v>16.64392529826104</v>
      </c>
      <c r="C137" s="3"/>
    </row>
    <row r="138">
      <c r="B138" s="2">
        <v>4.65364157100794</v>
      </c>
      <c r="C138" s="3"/>
    </row>
    <row r="139">
      <c r="B139" s="2">
        <v>69.4685113290385</v>
      </c>
      <c r="C139" s="3"/>
    </row>
    <row r="140">
      <c r="B140" s="2">
        <v>5.867981165523696</v>
      </c>
      <c r="C140" s="3"/>
    </row>
    <row r="141">
      <c r="B141" s="2">
        <v>25.226402701885075</v>
      </c>
      <c r="C141" s="3"/>
    </row>
    <row r="142">
      <c r="B142" s="2">
        <v>5.499256084516637</v>
      </c>
      <c r="C142" s="3"/>
    </row>
    <row r="143">
      <c r="B143" s="2">
        <v>67.00934980056053</v>
      </c>
      <c r="C143" s="3"/>
    </row>
    <row r="144">
      <c r="B144" s="2">
        <v>9.695215789645497</v>
      </c>
      <c r="C144" s="3"/>
    </row>
    <row r="145">
      <c r="B145" s="2">
        <v>18.27422867616147</v>
      </c>
      <c r="C145" s="3"/>
    </row>
    <row r="146">
      <c r="B146" s="2">
        <v>9.57683608018421</v>
      </c>
      <c r="C146" s="3"/>
    </row>
    <row r="147">
      <c r="B147" s="2">
        <v>7.719818005177856</v>
      </c>
      <c r="C147" s="3"/>
    </row>
    <row r="148">
      <c r="B148" s="2">
        <v>9.441562313063299</v>
      </c>
      <c r="C148" s="3"/>
    </row>
    <row r="149">
      <c r="B149" s="2">
        <v>4.864163724544314</v>
      </c>
      <c r="C149" s="3"/>
    </row>
    <row r="150">
      <c r="B150" s="2">
        <v>8.16116358763031</v>
      </c>
      <c r="C150" s="3"/>
    </row>
    <row r="151">
      <c r="B151" s="2">
        <v>7.921699626980596</v>
      </c>
      <c r="C151" s="3"/>
    </row>
    <row r="152">
      <c r="B152" s="2">
        <v>8.372342771577468</v>
      </c>
      <c r="C152" s="3"/>
    </row>
    <row r="153">
      <c r="B153" s="2">
        <v>4.698049483837849</v>
      </c>
      <c r="C153" s="3"/>
    </row>
    <row r="154">
      <c r="B154" s="2">
        <v>245.17751802380008</v>
      </c>
      <c r="C154" s="3"/>
    </row>
    <row r="155">
      <c r="B155" s="2">
        <v>33.58584884956123</v>
      </c>
      <c r="C155" s="3"/>
    </row>
    <row r="156">
      <c r="B156" s="2">
        <v>4.6570730376283915</v>
      </c>
      <c r="C156" s="3"/>
    </row>
    <row r="157">
      <c r="B157" s="2">
        <v>7.345715370193323</v>
      </c>
      <c r="C157" s="3"/>
    </row>
    <row r="158">
      <c r="B158" s="2">
        <v>4.789671104790535</v>
      </c>
      <c r="C158" s="3"/>
    </row>
    <row r="159">
      <c r="B159" s="2">
        <v>122.63291966589756</v>
      </c>
      <c r="C159" s="3"/>
    </row>
    <row r="160">
      <c r="B160" s="2">
        <v>6.083684328453771</v>
      </c>
      <c r="C160" s="3"/>
    </row>
    <row r="161">
      <c r="B161" s="2">
        <v>7.031266301898399</v>
      </c>
      <c r="C161" s="3"/>
    </row>
    <row r="162">
      <c r="B162" s="2">
        <v>16.140668533337028</v>
      </c>
      <c r="C162" s="3"/>
    </row>
    <row r="163">
      <c r="B163" s="2">
        <v>5.2001565810847055</v>
      </c>
      <c r="C163" s="3"/>
    </row>
    <row r="164">
      <c r="B164" s="2">
        <v>7.843114426793731</v>
      </c>
      <c r="C164" s="3"/>
    </row>
    <row r="165">
      <c r="B165" s="2">
        <v>45.61717496934528</v>
      </c>
      <c r="C165" s="3"/>
    </row>
    <row r="166">
      <c r="B166" s="2">
        <v>79.6385676571684</v>
      </c>
      <c r="C166" s="3"/>
    </row>
    <row r="167">
      <c r="B167" s="2">
        <v>16.07796879682939</v>
      </c>
      <c r="C167" s="3"/>
    </row>
    <row r="168">
      <c r="B168" s="2">
        <v>85.83648420001353</v>
      </c>
      <c r="C168" s="3"/>
    </row>
    <row r="169">
      <c r="B169" s="2">
        <v>9.079747990846311</v>
      </c>
      <c r="C169" s="3"/>
    </row>
    <row r="170">
      <c r="B170" s="2">
        <v>7.401321880140049</v>
      </c>
      <c r="C170" s="3"/>
    </row>
    <row r="171">
      <c r="B171" s="2">
        <v>6.918222478568489</v>
      </c>
      <c r="C171" s="3"/>
    </row>
    <row r="172">
      <c r="B172" s="2">
        <v>5.205357972416036</v>
      </c>
      <c r="C172" s="3"/>
    </row>
    <row r="173">
      <c r="B173" s="2">
        <v>7.7627468443555685</v>
      </c>
      <c r="C173" s="3"/>
    </row>
    <row r="174">
      <c r="B174" s="2">
        <v>6.729955986297345</v>
      </c>
      <c r="C174" s="3"/>
    </row>
    <row r="175">
      <c r="B175" s="2">
        <v>4.611911952730731</v>
      </c>
      <c r="C175" s="3"/>
    </row>
    <row r="176">
      <c r="B176" s="2">
        <v>16.355064669435354</v>
      </c>
      <c r="C176" s="3"/>
    </row>
    <row r="177">
      <c r="B177" s="2">
        <v>8.366276308733907</v>
      </c>
      <c r="C177" s="3"/>
    </row>
    <row r="178">
      <c r="B178" s="2">
        <v>6.47101500035718</v>
      </c>
      <c r="C178" s="3"/>
    </row>
    <row r="179">
      <c r="B179" s="2">
        <v>67.73434356840933</v>
      </c>
      <c r="C179" s="3"/>
    </row>
    <row r="180">
      <c r="B180" s="2">
        <v>7.9505031277181235</v>
      </c>
      <c r="C180" s="3"/>
    </row>
    <row r="181">
      <c r="B181" s="2">
        <v>45.53752775326035</v>
      </c>
      <c r="C181" s="3"/>
    </row>
    <row r="182">
      <c r="B182" s="2">
        <v>63.5705939705749</v>
      </c>
      <c r="C182" s="3"/>
    </row>
    <row r="183">
      <c r="B183" s="2">
        <v>6.2613518790369325</v>
      </c>
      <c r="C183" s="3"/>
    </row>
    <row r="184">
      <c r="B184" s="2">
        <v>4.6941690715385045</v>
      </c>
      <c r="C184" s="3"/>
    </row>
    <row r="185">
      <c r="B185" s="2">
        <v>4.619520188219777</v>
      </c>
      <c r="C185" s="3"/>
    </row>
    <row r="186">
      <c r="B186" s="2">
        <v>57.60265928642123</v>
      </c>
      <c r="C186" s="3"/>
    </row>
    <row r="187">
      <c r="B187" s="2">
        <v>8.121750280451108</v>
      </c>
      <c r="C187" s="3"/>
    </row>
    <row r="188">
      <c r="B188" s="2">
        <v>20.99985893677834</v>
      </c>
      <c r="C188" s="3"/>
    </row>
    <row r="189">
      <c r="B189" s="2">
        <v>6.331140060109365</v>
      </c>
      <c r="C189" s="3"/>
    </row>
    <row r="190">
      <c r="B190" s="2">
        <v>4.625132330335869</v>
      </c>
      <c r="C190" s="3"/>
    </row>
    <row r="191">
      <c r="B191" s="2">
        <v>4.6886581182902916</v>
      </c>
      <c r="C191" s="3"/>
    </row>
    <row r="192">
      <c r="B192" s="2">
        <v>5.312914349372457</v>
      </c>
      <c r="C192" s="3"/>
    </row>
    <row r="193">
      <c r="B193" s="2">
        <v>35.94286856250732</v>
      </c>
      <c r="C193" s="3"/>
    </row>
    <row r="194">
      <c r="B194" s="2">
        <v>5.297605076557677</v>
      </c>
      <c r="C194" s="3"/>
    </row>
    <row r="195">
      <c r="B195" s="2">
        <v>6.276806752764067</v>
      </c>
      <c r="C195" s="3"/>
    </row>
    <row r="196">
      <c r="B196" s="2">
        <v>7.480796963117429</v>
      </c>
      <c r="C196" s="3"/>
    </row>
    <row r="197">
      <c r="B197" s="2">
        <v>4.726518092842076</v>
      </c>
      <c r="C197" s="3"/>
    </row>
    <row r="198">
      <c r="B198" s="2">
        <v>102.3329407297185</v>
      </c>
      <c r="C198" s="3"/>
    </row>
    <row r="199">
      <c r="B199" s="2">
        <v>16.502081763126412</v>
      </c>
      <c r="C199" s="3"/>
    </row>
    <row r="200">
      <c r="B200" s="2">
        <v>25.567956291557223</v>
      </c>
      <c r="C200" s="3"/>
    </row>
    <row r="201">
      <c r="B201" s="2">
        <v>8.507152524538158</v>
      </c>
      <c r="C201" s="3"/>
    </row>
    <row r="202">
      <c r="B202" s="2">
        <v>15.805503697851835</v>
      </c>
      <c r="C202" s="3"/>
    </row>
    <row r="203">
      <c r="B203" s="2">
        <v>24.339273014213422</v>
      </c>
      <c r="C203" s="3"/>
    </row>
    <row r="204">
      <c r="B204" s="2">
        <v>66.06460250675084</v>
      </c>
      <c r="C204" s="3"/>
    </row>
    <row r="205">
      <c r="B205" s="2">
        <v>65.63650729453441</v>
      </c>
      <c r="C205" s="3"/>
    </row>
    <row r="206">
      <c r="B206" s="2">
        <v>33.362762625841576</v>
      </c>
      <c r="C206" s="3"/>
    </row>
    <row r="207">
      <c r="B207" s="2">
        <v>26.17138293308175</v>
      </c>
      <c r="C207" s="3"/>
    </row>
    <row r="208">
      <c r="B208" s="2">
        <v>5.7406987398876606</v>
      </c>
      <c r="C208" s="3"/>
    </row>
    <row r="209">
      <c r="B209" s="2">
        <v>6.418534015546758</v>
      </c>
      <c r="C209" s="3"/>
    </row>
    <row r="210">
      <c r="B210" s="2">
        <v>12.80315017663877</v>
      </c>
      <c r="C210" s="3"/>
    </row>
    <row r="211">
      <c r="B211" s="2">
        <v>9.655225044682185</v>
      </c>
      <c r="C211" s="3"/>
    </row>
    <row r="212">
      <c r="B212" s="2">
        <v>15.373046728559691</v>
      </c>
      <c r="C212" s="3"/>
    </row>
    <row r="213">
      <c r="B213" s="2">
        <v>27.791207770856108</v>
      </c>
      <c r="C213" s="3"/>
    </row>
    <row r="214">
      <c r="B214" s="2">
        <v>5.053855220047904</v>
      </c>
      <c r="C214" s="3"/>
    </row>
    <row r="215">
      <c r="B215" s="2">
        <v>5.830058915617943</v>
      </c>
      <c r="C215" s="3"/>
    </row>
    <row r="216">
      <c r="B216" s="2">
        <v>5.375617312230815</v>
      </c>
      <c r="C216" s="3"/>
    </row>
    <row r="217">
      <c r="B217" s="2">
        <v>5.716005394408842</v>
      </c>
      <c r="C217" s="3"/>
    </row>
    <row r="218">
      <c r="B218" s="2">
        <v>8.503737021404866</v>
      </c>
      <c r="C218" s="3"/>
    </row>
    <row r="219">
      <c r="B219" s="2">
        <v>6.137420849644506</v>
      </c>
      <c r="C219" s="3"/>
    </row>
    <row r="220">
      <c r="B220" s="2">
        <v>188.72224870997772</v>
      </c>
      <c r="C220" s="3"/>
    </row>
    <row r="221">
      <c r="B221" s="2">
        <v>4.990462220110322</v>
      </c>
      <c r="C221" s="3"/>
    </row>
    <row r="222">
      <c r="B222" s="2">
        <v>26.255001992478213</v>
      </c>
      <c r="C222" s="3"/>
    </row>
    <row r="223">
      <c r="B223" s="2">
        <v>13.194092188114704</v>
      </c>
      <c r="C223" s="3"/>
    </row>
    <row r="224">
      <c r="B224" s="2">
        <v>4.794035759154484</v>
      </c>
      <c r="C224" s="3"/>
    </row>
    <row r="225">
      <c r="B225" s="2">
        <v>9.144019072439544</v>
      </c>
      <c r="C225" s="3"/>
    </row>
    <row r="226">
      <c r="B226" s="2">
        <v>16.155211067358174</v>
      </c>
      <c r="C226" s="3"/>
    </row>
    <row r="227">
      <c r="B227" s="2">
        <v>8.312713968917683</v>
      </c>
      <c r="C227" s="3"/>
    </row>
    <row r="228">
      <c r="B228" s="2">
        <v>8.762096516678456</v>
      </c>
      <c r="C228" s="3"/>
    </row>
    <row r="229">
      <c r="B229" s="2">
        <v>44.622767211770864</v>
      </c>
      <c r="C229" s="3"/>
    </row>
    <row r="230">
      <c r="B230" s="2">
        <v>4.634584435838588</v>
      </c>
      <c r="C230" s="3"/>
    </row>
    <row r="231">
      <c r="B231" s="2">
        <v>69.83096797315318</v>
      </c>
      <c r="C231" s="3"/>
    </row>
    <row r="232">
      <c r="B232" s="2">
        <v>49.37349470930327</v>
      </c>
      <c r="C232" s="3"/>
    </row>
    <row r="233">
      <c r="B233" s="2">
        <v>9.20217054631635</v>
      </c>
      <c r="C233" s="3"/>
    </row>
    <row r="234">
      <c r="B234" s="2">
        <v>9.322787917293414</v>
      </c>
      <c r="C234" s="3"/>
    </row>
    <row r="235">
      <c r="B235" s="2">
        <v>6.9788800703411</v>
      </c>
      <c r="C235" s="3"/>
    </row>
    <row r="236">
      <c r="B236" s="2">
        <v>5.8056385364771295</v>
      </c>
      <c r="C236" s="3"/>
    </row>
    <row r="237">
      <c r="B237" s="2">
        <v>5.870139631792483</v>
      </c>
      <c r="C237" s="3"/>
    </row>
    <row r="238">
      <c r="B238" s="2">
        <v>9.717506954556987</v>
      </c>
      <c r="C238" s="3"/>
    </row>
    <row r="239">
      <c r="B239" s="2">
        <v>4.687621750871681</v>
      </c>
      <c r="C239" s="3"/>
    </row>
    <row r="240">
      <c r="B240" s="2">
        <v>5.036436381677099</v>
      </c>
      <c r="C240" s="3"/>
    </row>
    <row r="241">
      <c r="B241" s="2">
        <v>5.546710456468822</v>
      </c>
      <c r="C241" s="3"/>
    </row>
    <row r="242">
      <c r="B242" s="2">
        <v>23.004229895853623</v>
      </c>
      <c r="C242" s="3"/>
    </row>
    <row r="243">
      <c r="B243" s="2">
        <v>7.4256097675163595</v>
      </c>
      <c r="C243" s="3"/>
    </row>
    <row r="244">
      <c r="B244" s="2">
        <v>4.654602682478631</v>
      </c>
      <c r="C244" s="3"/>
    </row>
    <row r="245">
      <c r="B245" s="2">
        <v>6.942360425999638</v>
      </c>
      <c r="C245" s="3"/>
    </row>
    <row r="246">
      <c r="B246" s="2">
        <v>5.653956921844051</v>
      </c>
      <c r="C246" s="3"/>
    </row>
    <row r="247">
      <c r="B247" s="2">
        <v>4.6134506999503975</v>
      </c>
      <c r="C247" s="3"/>
    </row>
    <row r="248">
      <c r="B248" s="2">
        <v>8.50544471697777</v>
      </c>
      <c r="C248" s="3"/>
    </row>
    <row r="249">
      <c r="B249" s="2">
        <v>4.8922787084788215</v>
      </c>
      <c r="C249" s="3"/>
    </row>
    <row r="250">
      <c r="B250" s="2">
        <v>96.43405101377647</v>
      </c>
      <c r="C250" s="3"/>
    </row>
    <row r="251">
      <c r="B251" s="2">
        <v>101.07504687507301</v>
      </c>
      <c r="C251" s="3"/>
    </row>
    <row r="252">
      <c r="B252" s="2">
        <v>7.216137556434471</v>
      </c>
      <c r="C252" s="3"/>
    </row>
    <row r="253">
      <c r="B253" s="2">
        <v>18.852636552392312</v>
      </c>
      <c r="C253" s="3"/>
    </row>
    <row r="254">
      <c r="B254" s="2">
        <v>5.247396342071655</v>
      </c>
      <c r="C254" s="3"/>
    </row>
    <row r="255">
      <c r="B255" s="2">
        <v>8.891180275078938</v>
      </c>
      <c r="C255" s="3"/>
    </row>
    <row r="256">
      <c r="B256" s="2">
        <v>273.3036351737441</v>
      </c>
      <c r="C256" s="3"/>
    </row>
    <row r="257">
      <c r="B257" s="2">
        <v>66.92999674102953</v>
      </c>
      <c r="C257" s="3"/>
    </row>
    <row r="258">
      <c r="B258" s="2">
        <v>48.7687264739251</v>
      </c>
      <c r="C258" s="3"/>
    </row>
    <row r="259">
      <c r="B259" s="2">
        <v>23.93196481364621</v>
      </c>
      <c r="C259" s="3"/>
    </row>
    <row r="260">
      <c r="B260" s="2">
        <v>55.28176644504196</v>
      </c>
      <c r="C260" s="3"/>
    </row>
    <row r="261">
      <c r="B261" s="2">
        <v>20.44865050857529</v>
      </c>
      <c r="C261" s="3"/>
    </row>
    <row r="262">
      <c r="B262" s="2">
        <v>14.772314509631752</v>
      </c>
      <c r="C262" s="3"/>
    </row>
    <row r="263">
      <c r="B263" s="2">
        <v>5.788745231784091</v>
      </c>
      <c r="C263" s="3"/>
    </row>
    <row r="264">
      <c r="B264" s="2">
        <v>4.639595784853922</v>
      </c>
      <c r="C264" s="3"/>
    </row>
    <row r="265">
      <c r="B265" s="2">
        <v>7.567655836311694</v>
      </c>
      <c r="C265" s="3"/>
    </row>
    <row r="266">
      <c r="B266" s="2">
        <v>61.82422424355231</v>
      </c>
      <c r="C266" s="3"/>
    </row>
    <row r="267">
      <c r="B267" s="2">
        <v>6.620916894666231</v>
      </c>
      <c r="C267" s="3"/>
    </row>
    <row r="268">
      <c r="B268" s="2">
        <v>5.334266681437208</v>
      </c>
      <c r="C268" s="3"/>
    </row>
    <row r="269">
      <c r="B269" s="2">
        <v>4.6960963245885505</v>
      </c>
      <c r="C269" s="3"/>
    </row>
    <row r="270">
      <c r="B270" s="2">
        <v>5.3203504345337915</v>
      </c>
      <c r="C270" s="3"/>
    </row>
    <row r="271">
      <c r="B271" s="2">
        <v>8.91147014799149</v>
      </c>
      <c r="C271" s="3"/>
    </row>
    <row r="272">
      <c r="B272" s="2">
        <v>9.483843734924719</v>
      </c>
      <c r="C272" s="3"/>
    </row>
    <row r="273">
      <c r="B273" s="2">
        <v>133.82937458779094</v>
      </c>
      <c r="C273" s="3"/>
    </row>
    <row r="274">
      <c r="B274" s="2">
        <v>7.4256097675163595</v>
      </c>
      <c r="C274" s="3"/>
    </row>
    <row r="275">
      <c r="B275" s="2">
        <v>58.6096918704639</v>
      </c>
      <c r="C275" s="3"/>
    </row>
    <row r="276">
      <c r="B276" s="2">
        <v>66.73448436966935</v>
      </c>
      <c r="C276" s="3"/>
    </row>
    <row r="277">
      <c r="B277" s="2">
        <v>22.333456229161005</v>
      </c>
      <c r="C277" s="3"/>
    </row>
    <row r="278">
      <c r="B278" s="2">
        <v>4.950585952011054</v>
      </c>
      <c r="C278" s="3"/>
    </row>
    <row r="279">
      <c r="B279" s="2">
        <v>5.9867618606311375</v>
      </c>
      <c r="C279" s="3"/>
    </row>
    <row r="280">
      <c r="B280" s="2">
        <v>5.497277919075225</v>
      </c>
      <c r="C280" s="3"/>
    </row>
    <row r="281">
      <c r="B281" s="2">
        <v>49.82043203468205</v>
      </c>
      <c r="C281" s="3"/>
    </row>
    <row r="282">
      <c r="B282" s="2">
        <v>53.903311354002604</v>
      </c>
      <c r="C282" s="3"/>
    </row>
    <row r="283">
      <c r="B283" s="2">
        <v>129.28301739757893</v>
      </c>
      <c r="C283" s="3"/>
    </row>
    <row r="284">
      <c r="B284" s="2">
        <v>24.10255713408393</v>
      </c>
      <c r="C284" s="3"/>
    </row>
    <row r="285">
      <c r="B285" s="2">
        <v>6.457980739284737</v>
      </c>
      <c r="C285" s="3"/>
    </row>
    <row r="286">
      <c r="B286" s="2">
        <v>4.87462062889123</v>
      </c>
      <c r="C286" s="3"/>
    </row>
    <row r="287">
      <c r="B287" s="2">
        <v>48.32037409885943</v>
      </c>
      <c r="C287" s="3"/>
    </row>
    <row r="288">
      <c r="B288" s="2">
        <v>9.916857043204097</v>
      </c>
      <c r="C288" s="3"/>
    </row>
    <row r="289">
      <c r="B289" s="2">
        <v>7.078662559362151</v>
      </c>
      <c r="C289" s="3"/>
    </row>
    <row r="290">
      <c r="B290" s="2">
        <v>5.238057316826406</v>
      </c>
      <c r="C290" s="3"/>
    </row>
    <row r="291">
      <c r="B291" s="2">
        <v>15.541720377465346</v>
      </c>
      <c r="C291" s="3"/>
    </row>
    <row r="292">
      <c r="B292" s="2">
        <v>14.109640546380229</v>
      </c>
      <c r="C292" s="3"/>
    </row>
    <row r="293">
      <c r="B293" s="2">
        <v>81.87917343957672</v>
      </c>
      <c r="C293" s="3"/>
    </row>
    <row r="294">
      <c r="B294" s="2">
        <v>8.129439505817048</v>
      </c>
      <c r="C294" s="3"/>
    </row>
    <row r="295">
      <c r="B295" s="2">
        <v>14.972799821479782</v>
      </c>
      <c r="C295" s="3"/>
    </row>
    <row r="296">
      <c r="B296" s="2">
        <v>36.059837790307235</v>
      </c>
      <c r="C296" s="3"/>
    </row>
    <row r="297">
      <c r="B297" s="2">
        <v>23.227939724455506</v>
      </c>
      <c r="C297" s="3"/>
    </row>
    <row r="298">
      <c r="B298" s="2">
        <v>29.79463744494078</v>
      </c>
      <c r="C298" s="3"/>
    </row>
    <row r="299">
      <c r="B299" s="2">
        <v>4.961196565702233</v>
      </c>
      <c r="C299" s="3"/>
    </row>
    <row r="300">
      <c r="B300" s="2">
        <v>5.81314300286794</v>
      </c>
      <c r="C300" s="2"/>
    </row>
  </sheetData>
  <mergeCells count="28">
    <mergeCell ref="M9:M10"/>
    <mergeCell ref="N9:N10"/>
    <mergeCell ref="M11:M12"/>
    <mergeCell ref="N11:N12"/>
    <mergeCell ref="M13:M14"/>
    <mergeCell ref="M15:M16"/>
    <mergeCell ref="M17:M18"/>
    <mergeCell ref="F1:M1"/>
    <mergeCell ref="F3:F4"/>
    <mergeCell ref="H3:M3"/>
    <mergeCell ref="F5:F6"/>
    <mergeCell ref="M5:M6"/>
    <mergeCell ref="M7:M8"/>
    <mergeCell ref="N7:N8"/>
    <mergeCell ref="F24:G24"/>
    <mergeCell ref="H24:I24"/>
    <mergeCell ref="F25:G25"/>
    <mergeCell ref="H25:I25"/>
    <mergeCell ref="F26:G26"/>
    <mergeCell ref="H26:I26"/>
    <mergeCell ref="D29:N29"/>
    <mergeCell ref="F7:F8"/>
    <mergeCell ref="F9:F10"/>
    <mergeCell ref="F11:F12"/>
    <mergeCell ref="F13:F14"/>
    <mergeCell ref="F15:F16"/>
    <mergeCell ref="F17:F18"/>
    <mergeCell ref="F23:I23"/>
  </mergeCells>
  <drawing r:id="rId1"/>
</worksheet>
</file>