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" sheetId="1" r:id="rId4"/>
  </sheets>
  <definedNames/>
  <calcPr/>
</workbook>
</file>

<file path=xl/sharedStrings.xml><?xml version="1.0" encoding="utf-8"?>
<sst xmlns="http://schemas.openxmlformats.org/spreadsheetml/2006/main" count="60" uniqueCount="21">
  <si>
    <t>Вариант №28</t>
  </si>
  <si>
    <t>B-колонка - заданная ЧП</t>
  </si>
  <si>
    <t>C-колонка сгенерированная ЧП</t>
  </si>
  <si>
    <t>Характеристика</t>
  </si>
  <si>
    <t>Количество случайных величин</t>
  </si>
  <si>
    <t>Мат. Ож.</t>
  </si>
  <si>
    <t>Знач.</t>
  </si>
  <si>
    <t>%</t>
  </si>
  <si>
    <t>t-значение</t>
  </si>
  <si>
    <t>Дов. инт. (0,9)</t>
  </si>
  <si>
    <t>Дов. инт. (0,95)</t>
  </si>
  <si>
    <t>Дов. инт. (0.99)</t>
  </si>
  <si>
    <t>Дисперсия</t>
  </si>
  <si>
    <t>С.к.о.</t>
  </si>
  <si>
    <t>К-т вариации</t>
  </si>
  <si>
    <t>С.к.о. мат. ож.</t>
  </si>
  <si>
    <t xml:space="preserve">Гиперэкспоненциальное распределение </t>
  </si>
  <si>
    <t>q_value</t>
  </si>
  <si>
    <t>t1_value</t>
  </si>
  <si>
    <t>t2_value</t>
  </si>
  <si>
    <t>оценка корреляции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</si>
</sst>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sz val="10.0"/>
      <color theme="1"/>
      <name val="Arial"/>
    </font>
    <font/>
    <font>
      <sz val="10.0"/>
      <color theme="1"/>
      <name val="Arial"/>
      <scheme val="minor"/>
    </font>
    <font>
      <sz val="10.0"/>
      <color rgb="FF000000"/>
      <name val="Arial"/>
    </font>
    <font>
      <sz val="11.0"/>
      <color rgb="FF1F1F1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1" fillId="2" fontId="2" numFmtId="0" xfId="0" applyAlignment="1" applyBorder="1" applyFill="1" applyFont="1">
      <alignment horizontal="right" vertical="bottom"/>
    </xf>
    <xf borderId="2" fillId="2" fontId="2" numFmtId="0" xfId="0" applyAlignment="1" applyBorder="1" applyFont="1">
      <alignment horizontal="right" vertical="bottom"/>
    </xf>
    <xf borderId="3" fillId="2" fontId="2" numFmtId="0" xfId="0" applyAlignment="1" applyBorder="1" applyFont="1">
      <alignment horizontal="right" vertical="bottom"/>
    </xf>
    <xf borderId="0" fillId="0" fontId="2" numFmtId="4" xfId="0" applyAlignment="1" applyFont="1" applyNumberFormat="1">
      <alignment horizontal="right" vertical="bottom"/>
    </xf>
    <xf borderId="4" fillId="2" fontId="3" numFmtId="0" xfId="0" applyBorder="1" applyFont="1"/>
    <xf borderId="0" fillId="2" fontId="1" numFmtId="0" xfId="0" applyAlignment="1" applyFont="1">
      <alignment horizontal="center"/>
    </xf>
    <xf borderId="0" fillId="2" fontId="3" numFmtId="0" xfId="0" applyFont="1"/>
    <xf borderId="5" fillId="2" fontId="3" numFmtId="0" xfId="0" applyBorder="1" applyFont="1"/>
    <xf borderId="6" fillId="3" fontId="4" numFmtId="0" xfId="0" applyAlignment="1" applyBorder="1" applyFill="1" applyFont="1">
      <alignment horizontal="center"/>
    </xf>
    <xf borderId="7" fillId="3" fontId="4" numFmtId="0" xfId="0" applyAlignment="1" applyBorder="1" applyFont="1">
      <alignment horizontal="center"/>
    </xf>
    <xf borderId="8" fillId="3" fontId="4" numFmtId="0" xfId="0" applyAlignment="1" applyBorder="1" applyFont="1">
      <alignment horizontal="center"/>
    </xf>
    <xf borderId="9" fillId="0" fontId="5" numFmtId="0" xfId="0" applyBorder="1" applyFont="1"/>
    <xf borderId="10" fillId="0" fontId="5" numFmtId="0" xfId="0" applyBorder="1" applyFont="1"/>
    <xf borderId="0" fillId="2" fontId="6" numFmtId="0" xfId="0" applyFont="1"/>
    <xf borderId="11" fillId="0" fontId="5" numFmtId="0" xfId="0" applyBorder="1" applyFont="1"/>
    <xf borderId="5" fillId="3" fontId="7" numFmtId="164" xfId="0" applyAlignment="1" applyBorder="1" applyFont="1" applyNumberFormat="1">
      <alignment horizontal="center"/>
    </xf>
    <xf borderId="5" fillId="0" fontId="5" numFmtId="0" xfId="0" applyBorder="1" applyFont="1"/>
    <xf borderId="7" fillId="3" fontId="4" numFmtId="0" xfId="0" applyBorder="1" applyFont="1"/>
    <xf borderId="5" fillId="3" fontId="4" numFmtId="0" xfId="0" applyAlignment="1" applyBorder="1" applyFont="1">
      <alignment horizontal="center"/>
    </xf>
    <xf borderId="6" fillId="3" fontId="4" numFmtId="0" xfId="0" applyBorder="1" applyFont="1"/>
    <xf borderId="12" fillId="0" fontId="5" numFmtId="0" xfId="0" applyBorder="1" applyFont="1"/>
    <xf borderId="7" fillId="3" fontId="7" numFmtId="0" xfId="0" applyAlignment="1" applyBorder="1" applyFont="1">
      <alignment horizontal="center"/>
    </xf>
    <xf borderId="6" fillId="3" fontId="7" numFmtId="0" xfId="0" applyAlignment="1" applyBorder="1" applyFont="1">
      <alignment horizontal="center"/>
    </xf>
    <xf borderId="7" fillId="4" fontId="4" numFmtId="0" xfId="0" applyAlignment="1" applyBorder="1" applyFill="1" applyFont="1">
      <alignment horizontal="center"/>
    </xf>
    <xf borderId="8" fillId="5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4" fillId="2" fontId="1" numFmtId="0" xfId="0" applyAlignment="1" applyBorder="1" applyFont="1">
      <alignment horizontal="center"/>
    </xf>
    <xf borderId="4" fillId="2" fontId="1" numFmtId="0" xfId="0" applyBorder="1" applyFont="1"/>
    <xf borderId="0" fillId="2" fontId="1" numFmtId="0" xfId="0" applyFont="1"/>
    <xf borderId="4" fillId="2" fontId="8" numFmtId="0" xfId="0" applyBorder="1" applyFont="1"/>
    <xf borderId="0" fillId="2" fontId="8" numFmtId="0" xfId="0" applyFont="1"/>
    <xf borderId="4" fillId="2" fontId="2" numFmtId="164" xfId="0" applyAlignment="1" applyBorder="1" applyFont="1" applyNumberFormat="1">
      <alignment horizontal="right" vertical="bottom"/>
    </xf>
    <xf borderId="13" fillId="2" fontId="2" numFmtId="164" xfId="0" applyAlignment="1" applyBorder="1" applyFont="1" applyNumberFormat="1">
      <alignment horizontal="right" vertical="bottom"/>
    </xf>
    <xf borderId="14" fillId="2" fontId="3" numFmtId="0" xfId="0" applyBorder="1" applyFont="1"/>
    <xf borderId="12" fillId="2" fontId="3" numFmtId="0" xfId="0" applyBorder="1" applyFont="1"/>
    <xf borderId="1" fillId="6" fontId="3" numFmtId="0" xfId="0" applyBorder="1" applyFill="1" applyFont="1"/>
    <xf borderId="2" fillId="6" fontId="2" numFmtId="164" xfId="0" applyAlignment="1" applyBorder="1" applyFont="1" applyNumberFormat="1">
      <alignment horizontal="right" vertical="bottom"/>
    </xf>
    <xf borderId="2" fillId="6" fontId="3" numFmtId="0" xfId="0" applyBorder="1" applyFont="1"/>
    <xf borderId="3" fillId="6" fontId="3" numFmtId="0" xfId="0" applyBorder="1" applyFont="1"/>
    <xf borderId="4" fillId="6" fontId="3" numFmtId="0" xfId="0" applyBorder="1" applyFont="1"/>
    <xf borderId="0" fillId="6" fontId="2" numFmtId="164" xfId="0" applyAlignment="1" applyFont="1" applyNumberFormat="1">
      <alignment horizontal="right" vertical="bottom"/>
    </xf>
    <xf borderId="0" fillId="6" fontId="3" numFmtId="0" xfId="0" applyFont="1"/>
    <xf borderId="5" fillId="6" fontId="3" numFmtId="0" xfId="0" applyBorder="1" applyFont="1"/>
    <xf borderId="0" fillId="6" fontId="6" numFmtId="0" xfId="0" applyFont="1"/>
    <xf borderId="5" fillId="3" fontId="7" numFmtId="4" xfId="0" applyAlignment="1" applyBorder="1" applyFont="1" applyNumberFormat="1">
      <alignment horizontal="center"/>
    </xf>
    <xf borderId="7" fillId="3" fontId="4" numFmtId="4" xfId="0" applyAlignment="1" applyBorder="1" applyFont="1" applyNumberFormat="1">
      <alignment horizontal="center"/>
    </xf>
    <xf borderId="5" fillId="3" fontId="4" numFmtId="4" xfId="0" applyAlignment="1" applyBorder="1" applyFont="1" applyNumberFormat="1">
      <alignment horizontal="center"/>
    </xf>
    <xf borderId="7" fillId="3" fontId="7" numFmtId="4" xfId="0" applyAlignment="1" applyBorder="1" applyFont="1" applyNumberFormat="1">
      <alignment horizontal="center"/>
    </xf>
    <xf borderId="6" fillId="3" fontId="7" numFmtId="4" xfId="0" applyAlignment="1" applyBorder="1" applyFont="1" applyNumberFormat="1">
      <alignment horizontal="center"/>
    </xf>
    <xf borderId="6" fillId="3" fontId="4" numFmtId="4" xfId="0" applyAlignment="1" applyBorder="1" applyFont="1" applyNumberFormat="1">
      <alignment horizontal="center"/>
    </xf>
    <xf borderId="7" fillId="4" fontId="4" numFmtId="4" xfId="0" applyAlignment="1" applyBorder="1" applyFont="1" applyNumberFormat="1">
      <alignment horizontal="center"/>
    </xf>
    <xf borderId="0" fillId="6" fontId="2" numFmtId="0" xfId="0" applyAlignment="1" applyFont="1">
      <alignment horizontal="right" vertical="bottom"/>
    </xf>
    <xf borderId="5" fillId="6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6" fontId="3" numFmtId="0" xfId="0" applyAlignment="1" applyFont="1">
      <alignment readingOrder="0"/>
    </xf>
    <xf borderId="0" fillId="0" fontId="3" numFmtId="0" xfId="0" applyAlignment="1" applyFont="1">
      <alignment readingOrder="0"/>
    </xf>
    <xf borderId="13" fillId="6" fontId="3" numFmtId="0" xfId="0" applyBorder="1" applyFont="1"/>
    <xf borderId="14" fillId="6" fontId="3" numFmtId="0" xfId="0" applyBorder="1" applyFont="1"/>
    <xf borderId="12" fillId="6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work!$B$1:$B$300</c:f>
              <c:numCache/>
            </c:numRef>
          </c:val>
          <c:smooth val="1"/>
        </c:ser>
        <c:axId val="1107313933"/>
        <c:axId val="1294529797"/>
      </c:lineChart>
      <c:catAx>
        <c:axId val="1107313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4529797"/>
      </c:catAx>
      <c:valAx>
        <c:axId val="1294529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7313933"/>
        <c:majorUnit val="10.0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Заданная ЧП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work!$B$1:$B$300</c:f>
              <c:numCache/>
            </c:numRef>
          </c:val>
          <c:smooth val="1"/>
        </c:ser>
        <c:ser>
          <c:idx val="1"/>
          <c:order val="1"/>
          <c:tx>
            <c:v>Сгенерированная ЧП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work!$C$1:$C$300</c:f>
              <c:numCache/>
            </c:numRef>
          </c:val>
          <c:smooth val="1"/>
        </c:ser>
        <c:axId val="1075287461"/>
        <c:axId val="1488228495"/>
      </c:lineChart>
      <c:catAx>
        <c:axId val="1075287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228495"/>
      </c:catAx>
      <c:valAx>
        <c:axId val="1488228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287461"/>
        <c:majorUnit val="20.0"/>
      </c:valAx>
    </c:plotArea>
    <c:legend>
      <c:legendPos val="t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666750</xdr:colOff>
      <xdr:row>2</xdr:row>
      <xdr:rowOff>85725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904875</xdr:colOff>
      <xdr:row>45</xdr:row>
      <xdr:rowOff>152400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38"/>
    <col customWidth="1" min="2" max="5" width="12.63"/>
    <col customWidth="1" min="6" max="6" width="16.25"/>
    <col customWidth="1" min="8" max="8" width="12.25"/>
  </cols>
  <sheetData>
    <row r="1" ht="15.75" customHeight="1">
      <c r="A1" s="1" t="s">
        <v>0</v>
      </c>
      <c r="B1" s="2">
        <v>4.612424750148353</v>
      </c>
      <c r="C1" s="3">
        <v>33.2141195726035</v>
      </c>
      <c r="D1" s="4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7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</row>
    <row r="2" ht="15.75" customHeight="1">
      <c r="A2" s="1" t="s">
        <v>1</v>
      </c>
      <c r="B2" s="8">
        <v>6.479791912600776</v>
      </c>
      <c r="C2" s="3">
        <v>0.961655376604688</v>
      </c>
      <c r="E2" s="9"/>
      <c r="F2" s="10"/>
      <c r="G2" s="10"/>
      <c r="H2" s="10"/>
      <c r="I2" s="10"/>
      <c r="J2" s="10"/>
      <c r="K2" s="10"/>
      <c r="L2" s="10"/>
      <c r="M2" s="10"/>
      <c r="N2" s="11"/>
      <c r="O2" s="11"/>
      <c r="P2" s="11"/>
      <c r="Q2" s="11"/>
      <c r="R2" s="11"/>
      <c r="S2" s="11"/>
      <c r="T2" s="11"/>
      <c r="U2" s="11"/>
      <c r="V2" s="12"/>
    </row>
    <row r="3" ht="15.75" customHeight="1">
      <c r="A3" s="1" t="s">
        <v>2</v>
      </c>
      <c r="B3" s="2">
        <v>21.466554523173933</v>
      </c>
      <c r="C3" s="3">
        <v>27.5055172453788</v>
      </c>
      <c r="E3" s="9"/>
      <c r="F3" s="13" t="s">
        <v>3</v>
      </c>
      <c r="G3" s="14"/>
      <c r="H3" s="15" t="s">
        <v>4</v>
      </c>
      <c r="I3" s="16"/>
      <c r="J3" s="16"/>
      <c r="K3" s="16"/>
      <c r="L3" s="16"/>
      <c r="M3" s="17"/>
      <c r="N3" s="18"/>
      <c r="O3" s="11"/>
      <c r="P3" s="11"/>
      <c r="Q3" s="11"/>
      <c r="R3" s="11"/>
      <c r="S3" s="11"/>
      <c r="T3" s="11"/>
      <c r="U3" s="11"/>
      <c r="V3" s="12"/>
    </row>
    <row r="4" ht="15.75" customHeight="1">
      <c r="B4" s="2">
        <v>5.280558739190944</v>
      </c>
      <c r="C4" s="3">
        <v>49.9765073341763</v>
      </c>
      <c r="E4" s="9"/>
      <c r="F4" s="19"/>
      <c r="G4" s="14"/>
      <c r="H4" s="14">
        <v>10.0</v>
      </c>
      <c r="I4" s="14">
        <v>20.0</v>
      </c>
      <c r="J4" s="14">
        <v>50.0</v>
      </c>
      <c r="K4" s="14">
        <v>100.0</v>
      </c>
      <c r="L4" s="14">
        <v>200.0</v>
      </c>
      <c r="M4" s="14">
        <v>300.0</v>
      </c>
      <c r="N4" s="18"/>
      <c r="O4" s="11"/>
      <c r="P4" s="11"/>
      <c r="Q4" s="11"/>
      <c r="R4" s="11"/>
      <c r="S4" s="11"/>
      <c r="T4" s="11"/>
      <c r="U4" s="11"/>
      <c r="V4" s="12"/>
    </row>
    <row r="5" ht="15.75" customHeight="1">
      <c r="B5" s="2">
        <v>24.25689709044834</v>
      </c>
      <c r="C5" s="3">
        <v>3.98665199598612</v>
      </c>
      <c r="E5" s="9"/>
      <c r="F5" s="13" t="s">
        <v>5</v>
      </c>
      <c r="G5" s="14" t="s">
        <v>6</v>
      </c>
      <c r="H5" s="20">
        <f>AVERAGE($B1:$B10)</f>
        <v>11.02035401</v>
      </c>
      <c r="I5" s="20">
        <f>AVERAGE($B1:$B20)</f>
        <v>14.57736533</v>
      </c>
      <c r="J5" s="20">
        <f>AVERAGE($B1:$B50)</f>
        <v>24.19295349</v>
      </c>
      <c r="K5" s="20">
        <f>AVERAGE($B1:$B100)</f>
        <v>25.75112421</v>
      </c>
      <c r="L5" s="20">
        <f>AVERAGE($B1:$B200)</f>
        <v>25.5633621</v>
      </c>
      <c r="M5" s="20">
        <f>AVERAGE($B1:$B300)</f>
        <v>25.94600998</v>
      </c>
      <c r="N5" s="18"/>
      <c r="O5" s="11"/>
      <c r="P5" s="11"/>
      <c r="Q5" s="11"/>
      <c r="R5" s="11"/>
      <c r="S5" s="11"/>
      <c r="T5" s="11"/>
      <c r="U5" s="11"/>
      <c r="V5" s="12"/>
    </row>
    <row r="6" ht="15.75" customHeight="1">
      <c r="B6" s="2">
        <v>19.20636746947573</v>
      </c>
      <c r="C6" s="3">
        <v>37.2329482953264</v>
      </c>
      <c r="E6" s="9"/>
      <c r="F6" s="19"/>
      <c r="G6" s="14" t="s">
        <v>7</v>
      </c>
      <c r="H6" s="14">
        <f t="shared" ref="H6:L6" si="1">ABS($M5-H5) / $M5 * 100</f>
        <v>57.52582373</v>
      </c>
      <c r="I6" s="14">
        <f t="shared" si="1"/>
        <v>43.8165431</v>
      </c>
      <c r="J6" s="14">
        <f t="shared" si="1"/>
        <v>6.756555203</v>
      </c>
      <c r="K6" s="14">
        <f t="shared" si="1"/>
        <v>0.7511203865</v>
      </c>
      <c r="L6" s="14">
        <f t="shared" si="1"/>
        <v>1.47478505</v>
      </c>
      <c r="M6" s="21"/>
      <c r="N6" s="22" t="s">
        <v>8</v>
      </c>
      <c r="O6" s="11"/>
      <c r="P6" s="11"/>
      <c r="Q6" s="11"/>
      <c r="R6" s="11"/>
      <c r="S6" s="11"/>
      <c r="T6" s="11"/>
      <c r="U6" s="11"/>
      <c r="V6" s="12"/>
    </row>
    <row r="7" ht="15.75" customHeight="1">
      <c r="B7" s="2">
        <v>12.91279372887901</v>
      </c>
      <c r="C7" s="3">
        <v>3.79153653025077</v>
      </c>
      <c r="E7" s="9"/>
      <c r="F7" s="13" t="s">
        <v>9</v>
      </c>
      <c r="G7" s="14" t="s">
        <v>6</v>
      </c>
      <c r="H7" s="23">
        <f t="shared" ref="H7:M7" si="2">$N7*H$19</f>
        <v>4.057775224</v>
      </c>
      <c r="I7" s="23">
        <f t="shared" si="2"/>
        <v>5.551666439</v>
      </c>
      <c r="J7" s="23">
        <f t="shared" si="2"/>
        <v>7.607855323</v>
      </c>
      <c r="K7" s="23">
        <f t="shared" si="2"/>
        <v>6.340042357</v>
      </c>
      <c r="L7" s="23">
        <f t="shared" si="2"/>
        <v>4.3681602</v>
      </c>
      <c r="M7" s="23">
        <f t="shared" si="2"/>
        <v>3.649717177</v>
      </c>
      <c r="N7" s="24">
        <v>1.643</v>
      </c>
      <c r="O7" s="11"/>
      <c r="P7" s="11"/>
      <c r="Q7" s="11"/>
      <c r="R7" s="11"/>
      <c r="S7" s="11"/>
      <c r="T7" s="11"/>
      <c r="U7" s="11"/>
      <c r="V7" s="12"/>
    </row>
    <row r="8" ht="15.75" customHeight="1">
      <c r="B8" s="2">
        <v>4.709193898630666</v>
      </c>
      <c r="C8" s="3">
        <v>14.0625077869163</v>
      </c>
      <c r="E8" s="9"/>
      <c r="F8" s="19"/>
      <c r="G8" s="14" t="s">
        <v>7</v>
      </c>
      <c r="H8" s="14">
        <f t="shared" ref="H8:L8" si="3">ABS($M7-H7) / $M7 * 100</f>
        <v>11.18053885</v>
      </c>
      <c r="I8" s="14">
        <f t="shared" si="3"/>
        <v>52.11223692</v>
      </c>
      <c r="J8" s="14">
        <f t="shared" si="3"/>
        <v>108.4505444</v>
      </c>
      <c r="K8" s="14">
        <f t="shared" si="3"/>
        <v>73.71325091</v>
      </c>
      <c r="L8" s="14">
        <f t="shared" si="3"/>
        <v>19.6848958</v>
      </c>
      <c r="M8" s="21"/>
      <c r="N8" s="19"/>
      <c r="O8" s="11"/>
      <c r="P8" s="11"/>
      <c r="Q8" s="11"/>
      <c r="R8" s="11"/>
      <c r="S8" s="11"/>
      <c r="T8" s="11"/>
      <c r="U8" s="11"/>
      <c r="V8" s="12"/>
    </row>
    <row r="9" ht="15.75" customHeight="1">
      <c r="B9" s="2">
        <v>4.722923577228798</v>
      </c>
      <c r="C9" s="3">
        <v>10.6901388055659</v>
      </c>
      <c r="E9" s="9"/>
      <c r="F9" s="13" t="s">
        <v>10</v>
      </c>
      <c r="G9" s="14" t="s">
        <v>6</v>
      </c>
      <c r="H9" s="23">
        <f t="shared" ref="H9:M9" si="4">$N9*H$19</f>
        <v>4.840681338</v>
      </c>
      <c r="I9" s="23">
        <f t="shared" si="4"/>
        <v>6.622803543</v>
      </c>
      <c r="J9" s="23">
        <f t="shared" si="4"/>
        <v>9.075712985</v>
      </c>
      <c r="K9" s="23">
        <f t="shared" si="4"/>
        <v>7.563288509</v>
      </c>
      <c r="L9" s="23">
        <f t="shared" si="4"/>
        <v>5.210951913</v>
      </c>
      <c r="M9" s="23">
        <f t="shared" si="4"/>
        <v>4.353892676</v>
      </c>
      <c r="N9" s="24">
        <v>1.96</v>
      </c>
      <c r="O9" s="11"/>
      <c r="P9" s="11"/>
      <c r="Q9" s="11"/>
      <c r="R9" s="11"/>
      <c r="S9" s="11"/>
      <c r="T9" s="11"/>
      <c r="U9" s="11"/>
      <c r="V9" s="12"/>
    </row>
    <row r="10" ht="15.75" customHeight="1">
      <c r="B10" s="2">
        <v>6.556034451282975</v>
      </c>
      <c r="C10" s="3">
        <v>51.0348032375265</v>
      </c>
      <c r="E10" s="9"/>
      <c r="F10" s="19"/>
      <c r="G10" s="14" t="s">
        <v>7</v>
      </c>
      <c r="H10" s="14">
        <f t="shared" ref="H10:L10" si="5">ABS($M9-H9) / $M9 * 100</f>
        <v>11.18053885</v>
      </c>
      <c r="I10" s="14">
        <f t="shared" si="5"/>
        <v>52.11223692</v>
      </c>
      <c r="J10" s="14">
        <f t="shared" si="5"/>
        <v>108.4505444</v>
      </c>
      <c r="K10" s="14">
        <f t="shared" si="5"/>
        <v>73.71325091</v>
      </c>
      <c r="L10" s="14">
        <f t="shared" si="5"/>
        <v>19.6848958</v>
      </c>
      <c r="M10" s="21"/>
      <c r="N10" s="19"/>
      <c r="O10" s="11"/>
      <c r="P10" s="11"/>
      <c r="Q10" s="11"/>
      <c r="R10" s="11"/>
      <c r="S10" s="11"/>
      <c r="T10" s="11"/>
      <c r="U10" s="11"/>
      <c r="V10" s="12"/>
    </row>
    <row r="11" ht="15.75" customHeight="1">
      <c r="B11" s="2">
        <v>58.41445109298067</v>
      </c>
      <c r="C11" s="3">
        <v>0.247948431873196</v>
      </c>
      <c r="E11" s="9"/>
      <c r="F11" s="13" t="s">
        <v>11</v>
      </c>
      <c r="G11" s="14" t="s">
        <v>6</v>
      </c>
      <c r="H11" s="23">
        <f t="shared" ref="H11:M11" si="6">$N11*H$19</f>
        <v>6.36203833</v>
      </c>
      <c r="I11" s="23">
        <f t="shared" si="6"/>
        <v>8.704256085</v>
      </c>
      <c r="J11" s="23">
        <f t="shared" si="6"/>
        <v>11.92807992</v>
      </c>
      <c r="K11" s="23">
        <f t="shared" si="6"/>
        <v>9.94032204</v>
      </c>
      <c r="L11" s="23">
        <f t="shared" si="6"/>
        <v>6.848679657</v>
      </c>
      <c r="M11" s="23">
        <f t="shared" si="6"/>
        <v>5.722258946</v>
      </c>
      <c r="N11" s="24">
        <v>2.576</v>
      </c>
      <c r="O11" s="11"/>
      <c r="P11" s="11"/>
      <c r="Q11" s="11"/>
      <c r="R11" s="11"/>
      <c r="S11" s="11"/>
      <c r="T11" s="11"/>
      <c r="U11" s="11"/>
      <c r="V11" s="12"/>
    </row>
    <row r="12" ht="15.75" customHeight="1">
      <c r="B12" s="2">
        <v>6.209061088264782</v>
      </c>
      <c r="C12" s="3">
        <v>3.52687127539652</v>
      </c>
      <c r="E12" s="9"/>
      <c r="F12" s="19"/>
      <c r="G12" s="14" t="s">
        <v>7</v>
      </c>
      <c r="H12" s="14">
        <f t="shared" ref="H12:L12" si="7">ABS($M11-H11) / $M11 * 100</f>
        <v>11.18053885</v>
      </c>
      <c r="I12" s="14">
        <f t="shared" si="7"/>
        <v>52.11223692</v>
      </c>
      <c r="J12" s="14">
        <f t="shared" si="7"/>
        <v>108.4505444</v>
      </c>
      <c r="K12" s="14">
        <f t="shared" si="7"/>
        <v>73.71325091</v>
      </c>
      <c r="L12" s="14">
        <f t="shared" si="7"/>
        <v>19.6848958</v>
      </c>
      <c r="M12" s="25"/>
      <c r="N12" s="19"/>
      <c r="O12" s="11"/>
      <c r="P12" s="11"/>
      <c r="Q12" s="11"/>
      <c r="R12" s="11"/>
      <c r="S12" s="11"/>
      <c r="T12" s="11"/>
      <c r="U12" s="11"/>
      <c r="V12" s="12"/>
    </row>
    <row r="13" ht="15.75" customHeight="1">
      <c r="B13" s="2">
        <v>25.019937674017847</v>
      </c>
      <c r="C13" s="3">
        <v>156.863819727998</v>
      </c>
      <c r="E13" s="9"/>
      <c r="F13" s="13" t="s">
        <v>12</v>
      </c>
      <c r="G13" s="14" t="s">
        <v>6</v>
      </c>
      <c r="H13" s="26">
        <f>VAR($B1:$B10)</f>
        <v>60.99592831</v>
      </c>
      <c r="I13" s="26">
        <f>VAR($B1:$B20)</f>
        <v>228.350306</v>
      </c>
      <c r="J13" s="26">
        <f>VAR($B1:$B50)</f>
        <v>1072.06068</v>
      </c>
      <c r="K13" s="26">
        <f>VAR($B1:$B100)</f>
        <v>1489.049695</v>
      </c>
      <c r="L13" s="26">
        <f>VAR($B1:$B200)</f>
        <v>1413.682832</v>
      </c>
      <c r="M13" s="27">
        <f>VAR($B1:$B300)</f>
        <v>1480.350487</v>
      </c>
      <c r="N13" s="18"/>
      <c r="O13" s="11"/>
      <c r="P13" s="11"/>
      <c r="Q13" s="11"/>
      <c r="R13" s="11"/>
      <c r="S13" s="11"/>
      <c r="T13" s="11"/>
      <c r="U13" s="11"/>
      <c r="V13" s="12"/>
    </row>
    <row r="14" ht="15.75" customHeight="1">
      <c r="B14" s="2">
        <v>5.111425440811304</v>
      </c>
      <c r="C14" s="3">
        <v>10.554035328773</v>
      </c>
      <c r="E14" s="9"/>
      <c r="F14" s="19"/>
      <c r="G14" s="14" t="s">
        <v>7</v>
      </c>
      <c r="H14" s="14">
        <f t="shared" ref="H14:L14" si="8">ABS($M13-H13) / $M13 * 100</f>
        <v>95.87962926</v>
      </c>
      <c r="I14" s="14">
        <f t="shared" si="8"/>
        <v>84.57457825</v>
      </c>
      <c r="J14" s="14">
        <f t="shared" si="8"/>
        <v>27.58061758</v>
      </c>
      <c r="K14" s="14">
        <f t="shared" si="8"/>
        <v>0.5876451347</v>
      </c>
      <c r="L14" s="14">
        <f t="shared" si="8"/>
        <v>4.503504778</v>
      </c>
      <c r="M14" s="19"/>
      <c r="N14" s="18"/>
      <c r="O14" s="11"/>
      <c r="P14" s="11"/>
      <c r="Q14" s="11"/>
      <c r="R14" s="11"/>
      <c r="S14" s="11"/>
      <c r="T14" s="11"/>
      <c r="U14" s="11"/>
      <c r="V14" s="12"/>
    </row>
    <row r="15" ht="15.75" customHeight="1">
      <c r="B15" s="2">
        <v>7.895312140360668</v>
      </c>
      <c r="C15" s="3">
        <v>0.560600205264165</v>
      </c>
      <c r="E15" s="9"/>
      <c r="F15" s="13" t="s">
        <v>13</v>
      </c>
      <c r="G15" s="14" t="s">
        <v>6</v>
      </c>
      <c r="H15" s="14">
        <f t="shared" ref="H15:M15" si="9">SQRT(H13)</f>
        <v>7.809989008</v>
      </c>
      <c r="I15" s="14">
        <f t="shared" si="9"/>
        <v>15.11126421</v>
      </c>
      <c r="J15" s="14">
        <f t="shared" si="9"/>
        <v>32.74233773</v>
      </c>
      <c r="K15" s="14">
        <f t="shared" si="9"/>
        <v>38.58820668</v>
      </c>
      <c r="L15" s="14">
        <f t="shared" si="9"/>
        <v>37.59897382</v>
      </c>
      <c r="M15" s="13">
        <f t="shared" si="9"/>
        <v>38.47532309</v>
      </c>
      <c r="N15" s="18"/>
      <c r="O15" s="11"/>
      <c r="P15" s="11"/>
      <c r="Q15" s="11"/>
      <c r="R15" s="11"/>
      <c r="S15" s="11"/>
      <c r="T15" s="11"/>
      <c r="U15" s="11"/>
      <c r="V15" s="12"/>
    </row>
    <row r="16" ht="15.75" customHeight="1">
      <c r="B16" s="2">
        <v>7.1985659488981</v>
      </c>
      <c r="C16" s="3">
        <v>107.099363682092</v>
      </c>
      <c r="E16" s="9"/>
      <c r="F16" s="19"/>
      <c r="G16" s="14" t="s">
        <v>7</v>
      </c>
      <c r="H16" s="14">
        <f t="shared" ref="H16:L16" si="10">ABS($M15-H15) / $M15 * 100</f>
        <v>79.70130364</v>
      </c>
      <c r="I16" s="14">
        <f t="shared" si="10"/>
        <v>60.72478931</v>
      </c>
      <c r="J16" s="14">
        <f t="shared" si="10"/>
        <v>14.90042161</v>
      </c>
      <c r="K16" s="14">
        <f t="shared" si="10"/>
        <v>0.2933921725</v>
      </c>
      <c r="L16" s="14">
        <f t="shared" si="10"/>
        <v>2.277691788</v>
      </c>
      <c r="M16" s="19"/>
      <c r="N16" s="18"/>
      <c r="O16" s="11"/>
      <c r="P16" s="11"/>
      <c r="Q16" s="11"/>
      <c r="R16" s="11"/>
      <c r="S16" s="11"/>
      <c r="T16" s="11"/>
      <c r="U16" s="11"/>
      <c r="V16" s="12"/>
    </row>
    <row r="17" ht="15.75" customHeight="1">
      <c r="B17" s="2">
        <v>49.31665151669074</v>
      </c>
      <c r="C17" s="3">
        <v>24.1675230519665</v>
      </c>
      <c r="E17" s="9"/>
      <c r="F17" s="13" t="s">
        <v>14</v>
      </c>
      <c r="G17" s="14" t="s">
        <v>6</v>
      </c>
      <c r="H17" s="14">
        <f t="shared" ref="H17:M17" si="11">H15 / H5</f>
        <v>0.7086876699</v>
      </c>
      <c r="I17" s="14">
        <f t="shared" si="11"/>
        <v>1.036625197</v>
      </c>
      <c r="J17" s="14">
        <f t="shared" si="11"/>
        <v>1.353383238</v>
      </c>
      <c r="K17" s="14">
        <f t="shared" si="11"/>
        <v>1.49850571</v>
      </c>
      <c r="L17" s="14">
        <f t="shared" si="11"/>
        <v>1.470814898</v>
      </c>
      <c r="M17" s="13">
        <f t="shared" si="11"/>
        <v>1.482899418</v>
      </c>
      <c r="N17" s="18"/>
      <c r="O17" s="11"/>
      <c r="P17" s="11"/>
      <c r="Q17" s="11"/>
      <c r="R17" s="11"/>
      <c r="S17" s="11"/>
      <c r="T17" s="11"/>
      <c r="U17" s="11"/>
      <c r="V17" s="12"/>
    </row>
    <row r="18" ht="15.75" customHeight="1">
      <c r="B18" s="2">
        <v>4.604854574649543</v>
      </c>
      <c r="C18" s="3">
        <v>9.81379204993154</v>
      </c>
      <c r="E18" s="9"/>
      <c r="F18" s="19"/>
      <c r="G18" s="14" t="s">
        <v>7</v>
      </c>
      <c r="H18" s="14">
        <f t="shared" ref="H18:L18" si="12">ABS($M17-H17) / $M17 * 100</f>
        <v>52.20932307</v>
      </c>
      <c r="I18" s="14">
        <f t="shared" si="12"/>
        <v>30.09470606</v>
      </c>
      <c r="J18" s="14">
        <f t="shared" si="12"/>
        <v>8.733982779</v>
      </c>
      <c r="K18" s="14">
        <f t="shared" si="12"/>
        <v>1.052417481</v>
      </c>
      <c r="L18" s="14">
        <f t="shared" si="12"/>
        <v>0.8149251325</v>
      </c>
      <c r="M18" s="19"/>
      <c r="N18" s="18"/>
      <c r="O18" s="11"/>
      <c r="P18" s="11"/>
      <c r="Q18" s="11"/>
      <c r="R18" s="11"/>
      <c r="S18" s="11"/>
      <c r="T18" s="11"/>
      <c r="U18" s="11"/>
      <c r="V18" s="12"/>
    </row>
    <row r="19" ht="15.75" customHeight="1">
      <c r="B19" s="2">
        <v>9.217661582048322</v>
      </c>
      <c r="C19" s="3">
        <v>2.18798521006604</v>
      </c>
      <c r="E19" s="9"/>
      <c r="F19" s="28" t="s">
        <v>15</v>
      </c>
      <c r="G19" s="28" t="s">
        <v>6</v>
      </c>
      <c r="H19" s="28">
        <f>SQRT(H13 / 10)</f>
        <v>2.469735377</v>
      </c>
      <c r="I19" s="28">
        <f>SQRT(I13 / 20)</f>
        <v>3.378981399</v>
      </c>
      <c r="J19" s="28">
        <f>SQRT(J13 / 50)</f>
        <v>4.630465809</v>
      </c>
      <c r="K19" s="28">
        <f>SQRT(K13 / 100)</f>
        <v>3.858820668</v>
      </c>
      <c r="L19" s="28">
        <f>SQRT(L13 / 200)</f>
        <v>2.658648935</v>
      </c>
      <c r="M19" s="28">
        <f>SQRT(M13 / 300)</f>
        <v>2.221373814</v>
      </c>
      <c r="N19" s="18"/>
      <c r="O19" s="11"/>
      <c r="P19" s="11"/>
      <c r="Q19" s="11"/>
      <c r="R19" s="11"/>
      <c r="S19" s="11"/>
      <c r="T19" s="11"/>
      <c r="U19" s="11"/>
      <c r="V19" s="12"/>
    </row>
    <row r="20" ht="15.75" customHeight="1">
      <c r="B20" s="2">
        <v>8.355845482988244</v>
      </c>
      <c r="C20" s="3">
        <v>57.6654956723681</v>
      </c>
      <c r="E20" s="9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/>
    </row>
    <row r="21" ht="15.75" customHeight="1">
      <c r="B21" s="2">
        <v>7.547590151464398</v>
      </c>
      <c r="C21" s="3">
        <v>8.31395972881727</v>
      </c>
      <c r="E21" s="9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/>
    </row>
    <row r="22" ht="15.75" customHeight="1">
      <c r="B22" s="2">
        <v>4.926985403726444</v>
      </c>
      <c r="C22" s="3">
        <v>57.4802535826011</v>
      </c>
      <c r="E22" s="9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/>
    </row>
    <row r="23" ht="15.75" customHeight="1">
      <c r="B23" s="2">
        <v>5.520367874089095</v>
      </c>
      <c r="C23" s="3">
        <v>0.684051580944272</v>
      </c>
      <c r="E23" s="9"/>
      <c r="F23" s="29" t="s">
        <v>16</v>
      </c>
      <c r="G23" s="16"/>
      <c r="H23" s="16"/>
      <c r="I23" s="17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/>
    </row>
    <row r="24" ht="15.75" customHeight="1">
      <c r="B24" s="2">
        <v>5.2259304376165545</v>
      </c>
      <c r="C24" s="3">
        <v>12.8324512530406</v>
      </c>
      <c r="E24" s="9"/>
      <c r="F24" s="29" t="s">
        <v>17</v>
      </c>
      <c r="G24" s="17"/>
      <c r="H24" s="29">
        <f>ROUNDDOWN(2 / (1 + M17^2), 1)</f>
        <v>0.6</v>
      </c>
      <c r="I24" s="17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/>
    </row>
    <row r="25" ht="15.75" customHeight="1">
      <c r="B25" s="2">
        <v>123.97616339487682</v>
      </c>
      <c r="C25" s="3">
        <v>12.2434775551169</v>
      </c>
      <c r="E25" s="9"/>
      <c r="F25" s="29" t="s">
        <v>18</v>
      </c>
      <c r="G25" s="17"/>
      <c r="H25" s="29">
        <f>M5*(1 + SQRT((1-H24) / 2 / H24 * (M17^2 - 1)))</f>
        <v>42.348805</v>
      </c>
      <c r="I25" s="17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/>
    </row>
    <row r="26" ht="15.75" customHeight="1">
      <c r="B26" s="2">
        <v>9.045671900665651</v>
      </c>
      <c r="C26" s="3">
        <v>100.014899848441</v>
      </c>
      <c r="E26" s="9"/>
      <c r="F26" s="29" t="s">
        <v>19</v>
      </c>
      <c r="G26" s="17"/>
      <c r="H26" s="29">
        <f>M5*(1 - SQRT(H24 / 2 / (1 - H24) * (M17^2 - 1)))</f>
        <v>1.341817457</v>
      </c>
      <c r="I26" s="17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/>
    </row>
    <row r="27" ht="15.75" customHeight="1">
      <c r="B27" s="2">
        <v>4.6121505349926295</v>
      </c>
      <c r="C27" s="3">
        <v>113.884695794447</v>
      </c>
      <c r="E27" s="9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/>
    </row>
    <row r="28" ht="15.75" customHeight="1">
      <c r="B28" s="2">
        <v>6.928274187384646</v>
      </c>
      <c r="C28" s="3">
        <v>21.3939089123241</v>
      </c>
      <c r="E28" s="9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</row>
    <row r="29" ht="15.75" customHeight="1">
      <c r="B29" s="2">
        <v>5.445666502964837</v>
      </c>
      <c r="C29" s="3">
        <v>0.481662723445287</v>
      </c>
      <c r="D29" s="30"/>
      <c r="E29" s="31"/>
      <c r="F29" s="10"/>
      <c r="G29" s="10"/>
      <c r="H29" s="10"/>
      <c r="I29" s="10"/>
      <c r="J29" s="10"/>
      <c r="K29" s="10"/>
      <c r="L29" s="10"/>
      <c r="M29" s="10"/>
      <c r="N29" s="10"/>
      <c r="O29" s="11"/>
      <c r="P29" s="11"/>
      <c r="Q29" s="11"/>
      <c r="R29" s="11"/>
      <c r="S29" s="11"/>
      <c r="T29" s="11"/>
      <c r="U29" s="11"/>
      <c r="V29" s="12"/>
    </row>
    <row r="30" ht="15.75" customHeight="1">
      <c r="B30" s="2">
        <v>60.23923276745425</v>
      </c>
      <c r="C30" s="3">
        <v>0.0110274342176241</v>
      </c>
      <c r="D30" s="1"/>
      <c r="E30" s="32"/>
      <c r="F30" s="11"/>
      <c r="G30" s="11"/>
      <c r="H30" s="11"/>
      <c r="I30" s="11"/>
      <c r="J30" s="11"/>
      <c r="K30" s="11"/>
      <c r="L30" s="11"/>
      <c r="M30" s="11"/>
      <c r="N30" s="11"/>
      <c r="O30" s="33"/>
      <c r="P30" s="11"/>
      <c r="Q30" s="11"/>
      <c r="R30" s="11"/>
      <c r="S30" s="11"/>
      <c r="T30" s="11"/>
      <c r="U30" s="11"/>
      <c r="V30" s="12"/>
    </row>
    <row r="31" ht="15.75" customHeight="1">
      <c r="B31" s="2">
        <v>6.284091730410342</v>
      </c>
      <c r="C31" s="3">
        <v>0.670037692130418</v>
      </c>
      <c r="D31" s="1"/>
      <c r="E31" s="34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11"/>
      <c r="Q31" s="11"/>
      <c r="R31" s="11"/>
      <c r="S31" s="11"/>
      <c r="T31" s="11"/>
      <c r="U31" s="11"/>
      <c r="V31" s="12"/>
    </row>
    <row r="32" ht="15.75" customHeight="1">
      <c r="B32" s="2">
        <v>41.045153778973884</v>
      </c>
      <c r="C32" s="3">
        <v>0.890378654472099</v>
      </c>
      <c r="D32" s="1"/>
      <c r="E32" s="36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/>
    </row>
    <row r="33" ht="15.75" customHeight="1">
      <c r="B33" s="2">
        <v>107.89816837679172</v>
      </c>
      <c r="C33" s="3">
        <v>4.13446588430505</v>
      </c>
      <c r="E33" s="9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/>
    </row>
    <row r="34" ht="15.75" customHeight="1">
      <c r="B34" s="2">
        <v>84.80500649249879</v>
      </c>
      <c r="C34" s="3">
        <v>88.5826002611864</v>
      </c>
      <c r="E34" s="36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2"/>
    </row>
    <row r="35" ht="15.75" customHeight="1">
      <c r="B35" s="2">
        <v>4.678078507730985</v>
      </c>
      <c r="C35" s="3">
        <v>16.275663051948</v>
      </c>
      <c r="E35" s="36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2"/>
    </row>
    <row r="36" ht="15.75" customHeight="1">
      <c r="B36" s="2">
        <v>5.0827117302206934</v>
      </c>
      <c r="C36" s="3">
        <v>1.6808677295867</v>
      </c>
      <c r="E36" s="36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2"/>
    </row>
    <row r="37" ht="15.75" customHeight="1">
      <c r="B37" s="2">
        <v>35.179491024017125</v>
      </c>
      <c r="C37" s="3">
        <v>40.9824201011804</v>
      </c>
      <c r="E37" s="36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2"/>
    </row>
    <row r="38" ht="15.75" customHeight="1">
      <c r="B38" s="2">
        <v>13.461185884842168</v>
      </c>
      <c r="C38" s="3">
        <v>109.17549478044</v>
      </c>
      <c r="E38" s="36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2"/>
    </row>
    <row r="39" ht="15.75" customHeight="1">
      <c r="B39" s="2">
        <v>35.719985948572194</v>
      </c>
      <c r="C39" s="3">
        <v>0.945514051680403</v>
      </c>
      <c r="E39" s="36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2"/>
    </row>
    <row r="40" ht="15.75" customHeight="1">
      <c r="B40" s="2">
        <v>44.36576882073035</v>
      </c>
      <c r="C40" s="3">
        <v>40.7850984045123</v>
      </c>
      <c r="E40" s="37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9"/>
    </row>
    <row r="41" ht="15.75" customHeight="1">
      <c r="B41" s="2">
        <v>30.173707083680796</v>
      </c>
      <c r="C41" s="3">
        <v>1.27893454057741</v>
      </c>
      <c r="E41" s="2"/>
    </row>
    <row r="42" ht="15.75" customHeight="1">
      <c r="B42" s="2">
        <v>5.298779343242536</v>
      </c>
      <c r="C42" s="3">
        <v>1.53022467840664</v>
      </c>
    </row>
    <row r="43" ht="15.75" customHeight="1">
      <c r="B43" s="2">
        <v>151.41437384496697</v>
      </c>
      <c r="C43" s="3">
        <v>42.4752677680766</v>
      </c>
    </row>
    <row r="44" ht="15.75" customHeight="1">
      <c r="B44" s="2">
        <v>9.753249870941167</v>
      </c>
      <c r="C44" s="3">
        <v>0.645908081001089</v>
      </c>
    </row>
    <row r="45" ht="15.75" customHeight="1">
      <c r="B45" s="2">
        <v>6.802800302197969</v>
      </c>
      <c r="C45" s="3">
        <v>26.3015315905371</v>
      </c>
      <c r="E45" s="40"/>
      <c r="F45" s="41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3"/>
    </row>
    <row r="46" ht="15.75" customHeight="1">
      <c r="B46" s="2">
        <v>15.852259553882728</v>
      </c>
      <c r="C46" s="3">
        <v>1.92094403650894</v>
      </c>
      <c r="E46" s="44"/>
      <c r="F46" s="45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7"/>
    </row>
    <row r="47" ht="15.75" customHeight="1">
      <c r="B47" s="2">
        <v>4.9514931967194</v>
      </c>
      <c r="C47" s="3">
        <v>103.013699739642</v>
      </c>
      <c r="E47" s="44"/>
      <c r="F47" s="13" t="s">
        <v>3</v>
      </c>
      <c r="G47" s="14"/>
      <c r="H47" s="15" t="s">
        <v>4</v>
      </c>
      <c r="I47" s="16"/>
      <c r="J47" s="16"/>
      <c r="K47" s="16"/>
      <c r="L47" s="16"/>
      <c r="M47" s="17"/>
      <c r="N47" s="48"/>
      <c r="O47" s="46"/>
      <c r="P47" s="46"/>
      <c r="Q47" s="46"/>
      <c r="R47" s="46"/>
      <c r="S47" s="46"/>
      <c r="T47" s="46"/>
      <c r="U47" s="46"/>
      <c r="V47" s="47"/>
    </row>
    <row r="48" ht="15.75" customHeight="1">
      <c r="B48" s="2">
        <v>9.807559503391959</v>
      </c>
      <c r="C48" s="3">
        <v>109.410634136911</v>
      </c>
      <c r="E48" s="44"/>
      <c r="F48" s="19"/>
      <c r="G48" s="14"/>
      <c r="H48" s="14">
        <v>10.0</v>
      </c>
      <c r="I48" s="14">
        <v>20.0</v>
      </c>
      <c r="J48" s="14">
        <v>50.0</v>
      </c>
      <c r="K48" s="14">
        <v>100.0</v>
      </c>
      <c r="L48" s="14">
        <v>200.0</v>
      </c>
      <c r="M48" s="14">
        <v>300.0</v>
      </c>
      <c r="N48" s="48"/>
      <c r="O48" s="46"/>
      <c r="P48" s="46"/>
      <c r="Q48" s="46"/>
      <c r="R48" s="46"/>
      <c r="S48" s="46"/>
      <c r="T48" s="46"/>
      <c r="U48" s="46"/>
      <c r="V48" s="47"/>
    </row>
    <row r="49" ht="15.75" customHeight="1">
      <c r="B49" s="2">
        <v>64.71137248173613</v>
      </c>
      <c r="C49" s="3">
        <v>32.6318594862027</v>
      </c>
      <c r="E49" s="44"/>
      <c r="F49" s="13" t="s">
        <v>5</v>
      </c>
      <c r="G49" s="14" t="s">
        <v>6</v>
      </c>
      <c r="H49" s="49">
        <f>AVERAGE($C1:$C10)</f>
        <v>23.24563862</v>
      </c>
      <c r="I49" s="49">
        <f>AVERAGE($C1:$C20)</f>
        <v>30.25719104</v>
      </c>
      <c r="J49" s="49">
        <f>AVERAGE($C1:$C50)</f>
        <v>31.25982369</v>
      </c>
      <c r="K49" s="49">
        <f>AVERAGE($C1:$C100)</f>
        <v>30.59204148</v>
      </c>
      <c r="L49" s="49">
        <f>AVERAGE($C1:$C200)</f>
        <v>26.78929974</v>
      </c>
      <c r="M49" s="49">
        <f>AVERAGE($C1:$C300)</f>
        <v>26.91588173</v>
      </c>
      <c r="N49" s="48"/>
      <c r="O49" s="46"/>
      <c r="P49" s="46"/>
      <c r="Q49" s="46"/>
      <c r="R49" s="46"/>
      <c r="S49" s="46"/>
      <c r="T49" s="46"/>
      <c r="U49" s="46"/>
      <c r="V49" s="47"/>
    </row>
    <row r="50" ht="15.75" customHeight="1">
      <c r="B50" s="2">
        <v>7.347097373329399</v>
      </c>
      <c r="C50" s="3">
        <v>7.17543038414583</v>
      </c>
      <c r="E50" s="44"/>
      <c r="F50" s="19"/>
      <c r="G50" s="14" t="s">
        <v>7</v>
      </c>
      <c r="H50" s="50">
        <f t="shared" ref="H50:M50" si="13">ABS(H5-H49) / H5 * 100</f>
        <v>110.9336831</v>
      </c>
      <c r="I50" s="50">
        <f t="shared" si="13"/>
        <v>107.5628232</v>
      </c>
      <c r="J50" s="50">
        <f t="shared" si="13"/>
        <v>29.21044838</v>
      </c>
      <c r="K50" s="50">
        <f t="shared" si="13"/>
        <v>18.798858</v>
      </c>
      <c r="L50" s="50">
        <f t="shared" si="13"/>
        <v>4.795682302</v>
      </c>
      <c r="M50" s="50">
        <f t="shared" si="13"/>
        <v>3.738038124</v>
      </c>
      <c r="N50" s="22" t="s">
        <v>8</v>
      </c>
      <c r="O50" s="46"/>
      <c r="P50" s="46"/>
      <c r="Q50" s="46"/>
      <c r="R50" s="46"/>
      <c r="S50" s="46"/>
      <c r="T50" s="46"/>
      <c r="U50" s="46"/>
      <c r="V50" s="47"/>
    </row>
    <row r="51" ht="15.75" customHeight="1">
      <c r="B51" s="2">
        <v>5.392384382641559</v>
      </c>
      <c r="C51" s="3">
        <v>30.8455036869084</v>
      </c>
      <c r="E51" s="44"/>
      <c r="F51" s="13" t="s">
        <v>9</v>
      </c>
      <c r="G51" s="14" t="s">
        <v>6</v>
      </c>
      <c r="H51" s="51">
        <f t="shared" ref="H51:M51" si="14">$N51*H$63</f>
        <v>9.930536371</v>
      </c>
      <c r="I51" s="51">
        <f t="shared" si="14"/>
        <v>14.74194372</v>
      </c>
      <c r="J51" s="51">
        <f t="shared" si="14"/>
        <v>9.196580917</v>
      </c>
      <c r="K51" s="51">
        <f t="shared" si="14"/>
        <v>6.511082497</v>
      </c>
      <c r="L51" s="51">
        <f t="shared" si="14"/>
        <v>4.438611158</v>
      </c>
      <c r="M51" s="51">
        <f t="shared" si="14"/>
        <v>3.628911876</v>
      </c>
      <c r="N51" s="24">
        <v>1.643</v>
      </c>
      <c r="O51" s="46"/>
      <c r="P51" s="46"/>
      <c r="Q51" s="46"/>
      <c r="R51" s="46"/>
      <c r="S51" s="46"/>
      <c r="T51" s="46"/>
      <c r="U51" s="46"/>
      <c r="V51" s="47"/>
    </row>
    <row r="52" ht="15.75" customHeight="1">
      <c r="B52" s="2">
        <v>60.72336383932287</v>
      </c>
      <c r="C52" s="3">
        <v>2.63753730101589</v>
      </c>
      <c r="E52" s="44"/>
      <c r="F52" s="19"/>
      <c r="G52" s="14" t="s">
        <v>7</v>
      </c>
      <c r="H52" s="50">
        <f t="shared" ref="H52:M52" si="15">ABS(H7-H51) / H7 * 100</f>
        <v>144.7285969</v>
      </c>
      <c r="I52" s="50">
        <f t="shared" si="15"/>
        <v>165.5408764</v>
      </c>
      <c r="J52" s="50">
        <f t="shared" si="15"/>
        <v>20.88269987</v>
      </c>
      <c r="K52" s="50">
        <f t="shared" si="15"/>
        <v>2.697775986</v>
      </c>
      <c r="L52" s="50">
        <f t="shared" si="15"/>
        <v>1.61282907</v>
      </c>
      <c r="M52" s="50">
        <f t="shared" si="15"/>
        <v>0.5700524063</v>
      </c>
      <c r="N52" s="19"/>
      <c r="O52" s="46"/>
      <c r="P52" s="46"/>
      <c r="Q52" s="46"/>
      <c r="R52" s="46"/>
      <c r="S52" s="46"/>
      <c r="T52" s="46"/>
      <c r="U52" s="46"/>
      <c r="V52" s="47"/>
    </row>
    <row r="53" ht="15.75" customHeight="1">
      <c r="B53" s="2">
        <v>6.98336833027001</v>
      </c>
      <c r="C53" s="3">
        <v>103.658569226575</v>
      </c>
      <c r="E53" s="44"/>
      <c r="F53" s="13" t="s">
        <v>10</v>
      </c>
      <c r="G53" s="14" t="s">
        <v>6</v>
      </c>
      <c r="H53" s="51">
        <f t="shared" ref="H53:M53" si="16">$N53*H$63</f>
        <v>11.84653152</v>
      </c>
      <c r="I53" s="51">
        <f t="shared" si="16"/>
        <v>17.58625057</v>
      </c>
      <c r="J53" s="51">
        <f t="shared" si="16"/>
        <v>10.97096689</v>
      </c>
      <c r="K53" s="51">
        <f t="shared" si="16"/>
        <v>7.76732909</v>
      </c>
      <c r="L53" s="51">
        <f t="shared" si="16"/>
        <v>5.29499566</v>
      </c>
      <c r="M53" s="51">
        <f t="shared" si="16"/>
        <v>4.329073206</v>
      </c>
      <c r="N53" s="24">
        <v>1.96</v>
      </c>
      <c r="O53" s="46"/>
      <c r="P53" s="46"/>
      <c r="Q53" s="46"/>
      <c r="R53" s="46"/>
      <c r="S53" s="46"/>
      <c r="T53" s="46"/>
      <c r="U53" s="46"/>
      <c r="V53" s="47"/>
    </row>
    <row r="54" ht="15.75" customHeight="1">
      <c r="B54" s="2">
        <v>6.211517548552514</v>
      </c>
      <c r="C54" s="3">
        <v>0.551779056727107</v>
      </c>
      <c r="E54" s="44"/>
      <c r="F54" s="19"/>
      <c r="G54" s="14" t="s">
        <v>7</v>
      </c>
      <c r="H54" s="50">
        <f t="shared" ref="H54:M54" si="17">ABS(H9-H53) / H9 * 100</f>
        <v>144.7285969</v>
      </c>
      <c r="I54" s="50">
        <f t="shared" si="17"/>
        <v>165.5408764</v>
      </c>
      <c r="J54" s="50">
        <f t="shared" si="17"/>
        <v>20.88269987</v>
      </c>
      <c r="K54" s="50">
        <f t="shared" si="17"/>
        <v>2.697775986</v>
      </c>
      <c r="L54" s="50">
        <f t="shared" si="17"/>
        <v>1.61282907</v>
      </c>
      <c r="M54" s="50">
        <f t="shared" si="17"/>
        <v>0.5700524063</v>
      </c>
      <c r="N54" s="19"/>
      <c r="O54" s="46"/>
      <c r="P54" s="46"/>
      <c r="Q54" s="46"/>
      <c r="R54" s="46"/>
      <c r="S54" s="46"/>
      <c r="T54" s="46"/>
      <c r="U54" s="46"/>
      <c r="V54" s="47"/>
    </row>
    <row r="55" ht="15.75" customHeight="1">
      <c r="B55" s="2">
        <v>9.17395540227409</v>
      </c>
      <c r="C55" s="3">
        <v>8.14739804249327</v>
      </c>
      <c r="E55" s="44"/>
      <c r="F55" s="13" t="s">
        <v>11</v>
      </c>
      <c r="G55" s="14" t="s">
        <v>6</v>
      </c>
      <c r="H55" s="51">
        <f t="shared" ref="H55:M55" si="18">$N55*H$63</f>
        <v>15.56972714</v>
      </c>
      <c r="I55" s="51">
        <f t="shared" si="18"/>
        <v>23.11335789</v>
      </c>
      <c r="J55" s="51">
        <f t="shared" si="18"/>
        <v>14.41898505</v>
      </c>
      <c r="K55" s="51">
        <f t="shared" si="18"/>
        <v>10.20848966</v>
      </c>
      <c r="L55" s="51">
        <f t="shared" si="18"/>
        <v>6.959137153</v>
      </c>
      <c r="M55" s="51">
        <f t="shared" si="18"/>
        <v>5.689639071</v>
      </c>
      <c r="N55" s="24">
        <v>2.576</v>
      </c>
      <c r="O55" s="46"/>
      <c r="P55" s="46"/>
      <c r="Q55" s="46"/>
      <c r="R55" s="46"/>
      <c r="S55" s="46"/>
      <c r="T55" s="46"/>
      <c r="U55" s="46"/>
      <c r="V55" s="47"/>
    </row>
    <row r="56" ht="15.75" customHeight="1">
      <c r="B56" s="2">
        <v>27.790366667529433</v>
      </c>
      <c r="C56" s="3">
        <v>7.49597975335939</v>
      </c>
      <c r="E56" s="44"/>
      <c r="F56" s="19"/>
      <c r="G56" s="14" t="s">
        <v>7</v>
      </c>
      <c r="H56" s="50">
        <f t="shared" ref="H56:M56" si="19">ABS(H11-H55) / H11 * 100</f>
        <v>144.7285969</v>
      </c>
      <c r="I56" s="50">
        <f t="shared" si="19"/>
        <v>165.5408764</v>
      </c>
      <c r="J56" s="50">
        <f t="shared" si="19"/>
        <v>20.88269987</v>
      </c>
      <c r="K56" s="50">
        <f t="shared" si="19"/>
        <v>2.697775986</v>
      </c>
      <c r="L56" s="50">
        <f t="shared" si="19"/>
        <v>1.61282907</v>
      </c>
      <c r="M56" s="50">
        <f t="shared" si="19"/>
        <v>0.5700524063</v>
      </c>
      <c r="N56" s="19"/>
      <c r="O56" s="46"/>
      <c r="P56" s="46"/>
      <c r="Q56" s="46"/>
      <c r="R56" s="46"/>
      <c r="S56" s="46"/>
      <c r="T56" s="46"/>
      <c r="U56" s="46"/>
      <c r="V56" s="47"/>
    </row>
    <row r="57" ht="15.75" customHeight="1">
      <c r="B57" s="2">
        <v>25.031523458187927</v>
      </c>
      <c r="C57" s="3">
        <v>19.5437906991691</v>
      </c>
      <c r="E57" s="44"/>
      <c r="F57" s="13" t="s">
        <v>12</v>
      </c>
      <c r="G57" s="14" t="s">
        <v>6</v>
      </c>
      <c r="H57" s="52">
        <f>VAR($C1:$C10)</f>
        <v>365.3173393</v>
      </c>
      <c r="I57" s="52">
        <f>VAR($C1:$C20)</f>
        <v>1610.142697</v>
      </c>
      <c r="J57" s="52">
        <f>VAR($C1:$C50)</f>
        <v>1566.562298</v>
      </c>
      <c r="K57" s="52">
        <f>VAR($C1:$C100)</f>
        <v>1570.475874</v>
      </c>
      <c r="L57" s="52">
        <f>VAR($C1:$C200)</f>
        <v>1459.651137</v>
      </c>
      <c r="M57" s="53">
        <f>VAR($C1:$C300)</f>
        <v>1463.521045</v>
      </c>
      <c r="N57" s="48"/>
      <c r="O57" s="46"/>
      <c r="P57" s="46"/>
      <c r="Q57" s="46"/>
      <c r="R57" s="46"/>
      <c r="S57" s="46"/>
      <c r="T57" s="46"/>
      <c r="U57" s="46"/>
      <c r="V57" s="47"/>
    </row>
    <row r="58" ht="15.75" customHeight="1">
      <c r="B58" s="2">
        <v>66.73276279932209</v>
      </c>
      <c r="C58" s="3">
        <v>39.6019060424143</v>
      </c>
      <c r="E58" s="44"/>
      <c r="F58" s="19"/>
      <c r="G58" s="14" t="s">
        <v>7</v>
      </c>
      <c r="H58" s="50">
        <f t="shared" ref="H58:M58" si="20">ABS(H13-H57) / H13 * 100</f>
        <v>498.9208614</v>
      </c>
      <c r="I58" s="50">
        <f t="shared" si="20"/>
        <v>605.1195705</v>
      </c>
      <c r="J58" s="50">
        <f t="shared" si="20"/>
        <v>46.12627127</v>
      </c>
      <c r="K58" s="50">
        <f t="shared" si="20"/>
        <v>5.468331926</v>
      </c>
      <c r="L58" s="50">
        <f t="shared" si="20"/>
        <v>3.251670317</v>
      </c>
      <c r="M58" s="50">
        <f t="shared" si="20"/>
        <v>1.136855215</v>
      </c>
      <c r="N58" s="48"/>
      <c r="O58" s="46"/>
      <c r="P58" s="46"/>
      <c r="Q58" s="46"/>
      <c r="R58" s="46"/>
      <c r="S58" s="46"/>
      <c r="T58" s="46"/>
      <c r="U58" s="46"/>
      <c r="V58" s="47"/>
    </row>
    <row r="59" ht="15.75" customHeight="1">
      <c r="B59" s="2">
        <v>53.78174830715258</v>
      </c>
      <c r="C59" s="3">
        <v>1.51963434558128</v>
      </c>
      <c r="E59" s="44"/>
      <c r="F59" s="13" t="s">
        <v>13</v>
      </c>
      <c r="G59" s="14" t="s">
        <v>6</v>
      </c>
      <c r="H59" s="50">
        <f t="shared" ref="H59:M59" si="21">SQRT(H57)</f>
        <v>19.11327652</v>
      </c>
      <c r="I59" s="50">
        <f t="shared" si="21"/>
        <v>40.12658342</v>
      </c>
      <c r="J59" s="50">
        <f t="shared" si="21"/>
        <v>39.57982185</v>
      </c>
      <c r="K59" s="50">
        <f t="shared" si="21"/>
        <v>39.62923005</v>
      </c>
      <c r="L59" s="50">
        <f t="shared" si="21"/>
        <v>38.205381</v>
      </c>
      <c r="M59" s="54">
        <f t="shared" si="21"/>
        <v>38.25599359</v>
      </c>
      <c r="N59" s="48"/>
      <c r="O59" s="46"/>
      <c r="P59" s="46"/>
      <c r="Q59" s="46"/>
      <c r="R59" s="46"/>
      <c r="S59" s="46"/>
      <c r="T59" s="46"/>
      <c r="U59" s="46"/>
      <c r="V59" s="47"/>
    </row>
    <row r="60" ht="15.75" customHeight="1">
      <c r="B60" s="2">
        <v>25.302127928340926</v>
      </c>
      <c r="C60" s="3">
        <v>90.3333192321175</v>
      </c>
      <c r="E60" s="44"/>
      <c r="F60" s="19"/>
      <c r="G60" s="14" t="s">
        <v>7</v>
      </c>
      <c r="H60" s="50">
        <f t="shared" ref="H60:M60" si="22">ABS(H15-H59) / H15 * 100</f>
        <v>144.7285969</v>
      </c>
      <c r="I60" s="50">
        <f t="shared" si="22"/>
        <v>165.5408764</v>
      </c>
      <c r="J60" s="50">
        <f t="shared" si="22"/>
        <v>20.88269987</v>
      </c>
      <c r="K60" s="50">
        <f t="shared" si="22"/>
        <v>2.697775986</v>
      </c>
      <c r="L60" s="50">
        <f t="shared" si="22"/>
        <v>1.61282907</v>
      </c>
      <c r="M60" s="50">
        <f t="shared" si="22"/>
        <v>0.5700524063</v>
      </c>
      <c r="N60" s="48"/>
      <c r="O60" s="46"/>
      <c r="P60" s="46"/>
      <c r="Q60" s="46"/>
      <c r="R60" s="46"/>
      <c r="S60" s="46"/>
      <c r="T60" s="46"/>
      <c r="U60" s="46"/>
      <c r="V60" s="47"/>
    </row>
    <row r="61" ht="15.75" customHeight="1">
      <c r="B61" s="2">
        <v>4.698574727951092</v>
      </c>
      <c r="C61" s="3">
        <v>0.453541434089766</v>
      </c>
      <c r="E61" s="44"/>
      <c r="F61" s="13" t="s">
        <v>14</v>
      </c>
      <c r="G61" s="14" t="s">
        <v>6</v>
      </c>
      <c r="H61" s="50">
        <f t="shared" ref="H61:M61" si="23">H59 / H49</f>
        <v>0.8222306486</v>
      </c>
      <c r="I61" s="50">
        <f t="shared" si="23"/>
        <v>1.326183365</v>
      </c>
      <c r="J61" s="50">
        <f t="shared" si="23"/>
        <v>1.266156273</v>
      </c>
      <c r="K61" s="50">
        <f t="shared" si="23"/>
        <v>1.29540979</v>
      </c>
      <c r="L61" s="50">
        <f t="shared" si="23"/>
        <v>1.426143325</v>
      </c>
      <c r="M61" s="54">
        <f t="shared" si="23"/>
        <v>1.421316752</v>
      </c>
      <c r="N61" s="48"/>
      <c r="O61" s="46"/>
      <c r="P61" s="46"/>
      <c r="Q61" s="46"/>
      <c r="R61" s="46"/>
      <c r="S61" s="46"/>
      <c r="T61" s="46"/>
      <c r="U61" s="46"/>
      <c r="V61" s="47"/>
    </row>
    <row r="62" ht="15.75" customHeight="1">
      <c r="B62" s="2">
        <v>11.933190454686136</v>
      </c>
      <c r="C62" s="3">
        <v>3.70247359439095</v>
      </c>
      <c r="E62" s="44"/>
      <c r="F62" s="19"/>
      <c r="G62" s="14" t="s">
        <v>7</v>
      </c>
      <c r="H62" s="50">
        <f t="shared" ref="H62:M62" si="24">ABS(H17-H61) / H17 * 100</f>
        <v>16.02158235</v>
      </c>
      <c r="I62" s="50">
        <f t="shared" si="24"/>
        <v>27.93277346</v>
      </c>
      <c r="J62" s="50">
        <f t="shared" si="24"/>
        <v>6.445104569</v>
      </c>
      <c r="K62" s="50">
        <f t="shared" si="24"/>
        <v>13.55322962</v>
      </c>
      <c r="L62" s="50">
        <f t="shared" si="24"/>
        <v>3.037198825</v>
      </c>
      <c r="M62" s="50">
        <f t="shared" si="24"/>
        <v>4.152855219</v>
      </c>
      <c r="N62" s="48"/>
      <c r="O62" s="46"/>
      <c r="P62" s="46"/>
      <c r="Q62" s="46"/>
      <c r="R62" s="46"/>
      <c r="S62" s="46"/>
      <c r="T62" s="46"/>
      <c r="U62" s="46"/>
      <c r="V62" s="47"/>
    </row>
    <row r="63" ht="15.75" customHeight="1">
      <c r="B63" s="2">
        <v>4.60574056189664</v>
      </c>
      <c r="C63" s="3">
        <v>0.814419308218139</v>
      </c>
      <c r="E63" s="44"/>
      <c r="F63" s="28" t="s">
        <v>15</v>
      </c>
      <c r="G63" s="28" t="s">
        <v>6</v>
      </c>
      <c r="H63" s="55">
        <f>SQRT(H57 / 10)</f>
        <v>6.044148735</v>
      </c>
      <c r="I63" s="55">
        <f>SQRT(I57 / 20)</f>
        <v>8.972576822</v>
      </c>
      <c r="J63" s="55">
        <f>SQRT(J57 / 50)</f>
        <v>5.597432086</v>
      </c>
      <c r="K63" s="55">
        <f>SQRT(K57 / 100)</f>
        <v>3.962923005</v>
      </c>
      <c r="L63" s="55">
        <f>SQRT(L57 / 200)</f>
        <v>2.701528398</v>
      </c>
      <c r="M63" s="55">
        <f>SQRT(M57 / 300)</f>
        <v>2.208710819</v>
      </c>
      <c r="N63" s="48"/>
      <c r="O63" s="46"/>
      <c r="P63" s="46"/>
      <c r="Q63" s="46"/>
      <c r="R63" s="46"/>
      <c r="S63" s="46"/>
      <c r="T63" s="46"/>
      <c r="U63" s="46"/>
      <c r="V63" s="47"/>
    </row>
    <row r="64" ht="15.75" customHeight="1">
      <c r="B64" s="2">
        <v>16.452584330510163</v>
      </c>
      <c r="C64" s="3">
        <v>0.633653771966716</v>
      </c>
      <c r="E64" s="44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7"/>
    </row>
    <row r="65" ht="15.75" customHeight="1">
      <c r="B65" s="2">
        <v>7.981493651710552</v>
      </c>
      <c r="C65" s="3">
        <v>0.738424953470967</v>
      </c>
      <c r="E65" s="44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7"/>
    </row>
    <row r="66" ht="15.75" customHeight="1">
      <c r="B66" s="2">
        <v>4.605680418864628</v>
      </c>
      <c r="C66" s="3">
        <v>28.3691270290059</v>
      </c>
      <c r="E66" s="44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7"/>
    </row>
    <row r="67" ht="15.75" customHeight="1">
      <c r="B67" s="2">
        <v>4.643778414249521</v>
      </c>
      <c r="C67" s="3">
        <v>46.8561180987299</v>
      </c>
      <c r="E67" s="44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7"/>
    </row>
    <row r="68" ht="15.75" customHeight="1">
      <c r="B68" s="2">
        <v>6.977758254127241</v>
      </c>
      <c r="C68" s="3">
        <v>42.632486706261</v>
      </c>
      <c r="E68" s="44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7"/>
    </row>
    <row r="69" ht="15.75" customHeight="1">
      <c r="B69" s="2">
        <v>4.619731414395085</v>
      </c>
      <c r="C69" s="3">
        <v>1.62465868777189</v>
      </c>
      <c r="E69" s="44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7"/>
    </row>
    <row r="70" ht="15.75" customHeight="1">
      <c r="B70" s="2">
        <v>4.918725458146474</v>
      </c>
      <c r="C70" s="3">
        <v>72.0947438357344</v>
      </c>
      <c r="E70" s="44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7"/>
    </row>
    <row r="71" ht="15.75" customHeight="1">
      <c r="B71" s="2">
        <v>4.6678227001348125</v>
      </c>
      <c r="C71" s="3">
        <v>39.4113901793363</v>
      </c>
      <c r="E71" s="44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7"/>
    </row>
    <row r="72" ht="15.75" customHeight="1">
      <c r="B72" s="2">
        <v>190.6002070561146</v>
      </c>
      <c r="C72" s="3">
        <v>1.36138538609703</v>
      </c>
      <c r="E72" s="44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7"/>
    </row>
    <row r="73" ht="15.75" customHeight="1">
      <c r="B73" s="2">
        <v>9.855839790456693</v>
      </c>
      <c r="C73" s="3">
        <v>0.718930041292442</v>
      </c>
      <c r="E73" s="44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7"/>
    </row>
    <row r="74" ht="15.75" customHeight="1">
      <c r="B74" s="2">
        <v>8.332089467687197</v>
      </c>
      <c r="C74" s="3">
        <v>1.34106984736954</v>
      </c>
      <c r="E74" s="44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7"/>
    </row>
    <row r="75" ht="15.75" customHeight="1">
      <c r="B75" s="2">
        <v>18.48848398398451</v>
      </c>
      <c r="C75" s="3">
        <v>0.343802748603275</v>
      </c>
      <c r="E75" s="44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56"/>
      <c r="Q75" s="56"/>
      <c r="R75" s="56"/>
      <c r="S75" s="56"/>
      <c r="T75" s="56"/>
      <c r="U75" s="56"/>
      <c r="V75" s="57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8"/>
      <c r="EK75" s="58"/>
      <c r="EL75" s="58"/>
      <c r="EM75" s="58"/>
      <c r="EN75" s="58"/>
      <c r="EO75" s="58"/>
      <c r="EP75" s="58"/>
      <c r="EQ75" s="58"/>
      <c r="ER75" s="58"/>
      <c r="ES75" s="58"/>
      <c r="ET75" s="58"/>
      <c r="EU75" s="58"/>
      <c r="EV75" s="58"/>
      <c r="EW75" s="58"/>
      <c r="EX75" s="58"/>
      <c r="EY75" s="58"/>
      <c r="EZ75" s="58"/>
      <c r="FA75" s="58"/>
      <c r="FB75" s="58"/>
      <c r="FC75" s="58"/>
      <c r="FD75" s="58"/>
      <c r="FE75" s="58"/>
      <c r="FF75" s="58"/>
      <c r="FG75" s="58"/>
      <c r="FH75" s="58"/>
      <c r="FI75" s="58"/>
      <c r="FJ75" s="58"/>
      <c r="FK75" s="58"/>
      <c r="FL75" s="58"/>
      <c r="FM75" s="58"/>
      <c r="FN75" s="58"/>
      <c r="FO75" s="58"/>
      <c r="FP75" s="58"/>
      <c r="FQ75" s="58"/>
      <c r="FR75" s="58"/>
      <c r="FS75" s="58"/>
      <c r="FT75" s="58"/>
      <c r="FU75" s="58"/>
      <c r="FV75" s="58"/>
      <c r="FW75" s="58"/>
      <c r="FX75" s="58"/>
      <c r="FY75" s="58"/>
      <c r="FZ75" s="58"/>
      <c r="GA75" s="58"/>
      <c r="GB75" s="58"/>
      <c r="GC75" s="58"/>
      <c r="GD75" s="58"/>
      <c r="GE75" s="58"/>
      <c r="GF75" s="58"/>
      <c r="GG75" s="58"/>
      <c r="GH75" s="58"/>
      <c r="GI75" s="58"/>
      <c r="GJ75" s="58"/>
      <c r="GK75" s="58"/>
      <c r="GL75" s="58"/>
      <c r="GM75" s="58"/>
      <c r="GN75" s="58"/>
      <c r="GO75" s="58"/>
      <c r="GP75" s="58"/>
      <c r="GQ75" s="58"/>
      <c r="GR75" s="58"/>
      <c r="GS75" s="58"/>
      <c r="GT75" s="58"/>
      <c r="GU75" s="58"/>
      <c r="GV75" s="58"/>
      <c r="GW75" s="58"/>
      <c r="GX75" s="58"/>
      <c r="GY75" s="58"/>
      <c r="GZ75" s="58"/>
      <c r="HA75" s="58"/>
      <c r="HB75" s="58"/>
      <c r="HC75" s="58"/>
      <c r="HD75" s="58"/>
      <c r="HE75" s="58"/>
      <c r="HF75" s="58"/>
      <c r="HG75" s="58"/>
      <c r="HH75" s="58"/>
      <c r="HI75" s="58"/>
      <c r="HJ75" s="58"/>
      <c r="HK75" s="58"/>
      <c r="HL75" s="58"/>
      <c r="HM75" s="58"/>
      <c r="HN75" s="58"/>
      <c r="HO75" s="58"/>
      <c r="HP75" s="58"/>
      <c r="HQ75" s="58"/>
      <c r="HR75" s="58"/>
      <c r="HS75" s="58"/>
      <c r="HT75" s="58"/>
      <c r="HU75" s="58"/>
      <c r="HV75" s="58"/>
      <c r="HW75" s="58"/>
      <c r="HX75" s="58"/>
      <c r="HY75" s="58"/>
      <c r="HZ75" s="58"/>
      <c r="IA75" s="58"/>
      <c r="IB75" s="58"/>
      <c r="IC75" s="58"/>
      <c r="ID75" s="58"/>
      <c r="IE75" s="58"/>
      <c r="IF75" s="58"/>
      <c r="IG75" s="58"/>
      <c r="IH75" s="58"/>
      <c r="II75" s="58"/>
      <c r="IJ75" s="58"/>
      <c r="IK75" s="58"/>
      <c r="IL75" s="58"/>
      <c r="IM75" s="58"/>
      <c r="IN75" s="58"/>
      <c r="IO75" s="58"/>
      <c r="IP75" s="58"/>
      <c r="IQ75" s="58"/>
      <c r="IR75" s="58"/>
      <c r="IS75" s="58"/>
      <c r="IT75" s="58"/>
      <c r="IU75" s="58"/>
      <c r="IV75" s="58"/>
      <c r="IW75" s="58"/>
      <c r="IX75" s="58"/>
      <c r="IY75" s="58"/>
      <c r="IZ75" s="58"/>
      <c r="JA75" s="58"/>
      <c r="JB75" s="58"/>
      <c r="JC75" s="58"/>
      <c r="JD75" s="58"/>
      <c r="JE75" s="58"/>
      <c r="JF75" s="58"/>
      <c r="JG75" s="58"/>
      <c r="JH75" s="58"/>
      <c r="JI75" s="58"/>
      <c r="JJ75" s="58"/>
      <c r="JK75" s="58"/>
      <c r="JL75" s="58"/>
      <c r="JM75" s="58"/>
      <c r="JN75" s="58"/>
      <c r="JO75" s="58"/>
      <c r="JP75" s="58"/>
      <c r="JQ75" s="58"/>
      <c r="JR75" s="58"/>
      <c r="JS75" s="58"/>
      <c r="JT75" s="58"/>
      <c r="JU75" s="58"/>
      <c r="JV75" s="58"/>
      <c r="JW75" s="58"/>
      <c r="JX75" s="58"/>
      <c r="JY75" s="58"/>
      <c r="JZ75" s="58"/>
      <c r="KA75" s="58"/>
      <c r="KB75" s="58"/>
      <c r="KC75" s="58"/>
      <c r="KD75" s="58"/>
      <c r="KE75" s="58"/>
      <c r="KF75" s="58"/>
      <c r="KG75" s="58"/>
      <c r="KH75" s="58"/>
      <c r="KI75" s="58"/>
      <c r="KJ75" s="58"/>
      <c r="KK75" s="58"/>
      <c r="KL75" s="58"/>
      <c r="KM75" s="58"/>
      <c r="KN75" s="58"/>
      <c r="KO75" s="58"/>
      <c r="KP75" s="58"/>
      <c r="KQ75" s="58"/>
      <c r="KR75" s="58"/>
      <c r="KS75" s="58"/>
      <c r="KT75" s="58"/>
      <c r="KU75" s="58"/>
      <c r="KV75" s="58"/>
      <c r="KW75" s="58"/>
      <c r="KX75" s="58"/>
      <c r="KY75" s="58"/>
      <c r="KZ75" s="58"/>
      <c r="LA75" s="58"/>
      <c r="LB75" s="58"/>
      <c r="LC75" s="58"/>
      <c r="LD75" s="58"/>
    </row>
    <row r="76" ht="15.75" customHeight="1">
      <c r="B76" s="2">
        <v>5.978152674834494</v>
      </c>
      <c r="C76" s="3">
        <v>78.3183192742435</v>
      </c>
      <c r="E76" s="44"/>
      <c r="F76" s="46"/>
      <c r="G76" s="59" t="s">
        <v>20</v>
      </c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7"/>
    </row>
    <row r="77" ht="15.75" customHeight="1">
      <c r="B77" s="2">
        <v>23.256182409679962</v>
      </c>
      <c r="C77" s="3">
        <v>44.2070419286686</v>
      </c>
      <c r="E77" s="44"/>
      <c r="F77" s="46"/>
      <c r="G77" s="60">
        <f>CORREL(B1:B300, C1:C300)</f>
        <v>-0.03324877454</v>
      </c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7"/>
    </row>
    <row r="78" ht="15.75" customHeight="1">
      <c r="B78" s="2">
        <v>6.297531073074963</v>
      </c>
      <c r="C78" s="3">
        <v>94.9912489245704</v>
      </c>
      <c r="E78" s="44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7"/>
    </row>
    <row r="79" ht="15.75" customHeight="1">
      <c r="B79" s="2">
        <v>37.00502130252063</v>
      </c>
      <c r="C79" s="3">
        <v>6.98363417027505</v>
      </c>
      <c r="E79" s="44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7"/>
    </row>
    <row r="80" ht="15.75" customHeight="1">
      <c r="B80" s="2">
        <v>4.641067658384364</v>
      </c>
      <c r="C80" s="3">
        <v>1.77045562494429</v>
      </c>
      <c r="E80" s="44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7"/>
    </row>
    <row r="81" ht="15.75" customHeight="1">
      <c r="B81" s="2">
        <v>125.36302725157078</v>
      </c>
      <c r="C81" s="3">
        <v>16.6315673014281</v>
      </c>
      <c r="E81" s="44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7"/>
    </row>
    <row r="82" ht="15.75" customHeight="1">
      <c r="B82" s="2">
        <v>9.977553841403683</v>
      </c>
      <c r="C82" s="3">
        <v>50.4520217588867</v>
      </c>
      <c r="E82" s="44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7"/>
    </row>
    <row r="83" ht="15.75" customHeight="1">
      <c r="B83" s="2">
        <v>7.849276135983905</v>
      </c>
      <c r="C83" s="3">
        <v>19.9261494991903</v>
      </c>
      <c r="E83" s="44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7"/>
    </row>
    <row r="84" ht="15.75" customHeight="1">
      <c r="B84" s="2">
        <v>3.290228182817667</v>
      </c>
      <c r="C84" s="3">
        <v>180.250098345632</v>
      </c>
      <c r="E84" s="44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7"/>
    </row>
    <row r="85" ht="15.75" customHeight="1">
      <c r="B85" s="2">
        <v>9.405360512363451</v>
      </c>
      <c r="C85" s="3">
        <v>87.3598081601449</v>
      </c>
      <c r="E85" s="61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3"/>
    </row>
    <row r="86" ht="15.75" customHeight="1">
      <c r="B86" s="2">
        <v>8.044807775610314</v>
      </c>
      <c r="C86" s="3">
        <v>1.68677836724388</v>
      </c>
    </row>
    <row r="87" ht="15.75" customHeight="1">
      <c r="B87" s="2">
        <v>6.411092655266412</v>
      </c>
      <c r="C87" s="3">
        <v>0.140676107084928</v>
      </c>
    </row>
    <row r="88" ht="15.75" customHeight="1">
      <c r="B88" s="2">
        <v>128.55312613689927</v>
      </c>
      <c r="C88" s="3">
        <v>0.291004511419097</v>
      </c>
    </row>
    <row r="89" ht="15.75" customHeight="1">
      <c r="B89" s="2">
        <v>17.261719243869017</v>
      </c>
      <c r="C89" s="3">
        <v>0.380349213695788</v>
      </c>
    </row>
    <row r="90" ht="15.75" customHeight="1">
      <c r="B90" s="2">
        <v>59.86120228671423</v>
      </c>
      <c r="C90" s="3">
        <v>45.9883778897503</v>
      </c>
    </row>
    <row r="91" ht="15.75" customHeight="1">
      <c r="B91" s="2">
        <v>5.366969462060737</v>
      </c>
      <c r="C91" s="3">
        <v>23.9644059998755</v>
      </c>
    </row>
    <row r="92" ht="15.75" customHeight="1">
      <c r="B92" s="2">
        <v>6.065808571994249</v>
      </c>
      <c r="C92" s="3">
        <v>6.83116069110233</v>
      </c>
    </row>
    <row r="93" ht="15.75" customHeight="1">
      <c r="B93" s="2">
        <v>5.265288180080257</v>
      </c>
      <c r="C93" s="3">
        <v>34.0237362682822</v>
      </c>
    </row>
    <row r="94" ht="15.75" customHeight="1">
      <c r="B94" s="2">
        <v>4.635309070146546</v>
      </c>
      <c r="C94" s="3">
        <v>0.667851157820326</v>
      </c>
    </row>
    <row r="95" ht="15.75" customHeight="1">
      <c r="B95" s="2">
        <v>7.116247370703062</v>
      </c>
      <c r="C95" s="3">
        <v>27.4095944576693</v>
      </c>
    </row>
    <row r="96" ht="15.75" customHeight="1">
      <c r="B96" s="2">
        <v>181.25165660464603</v>
      </c>
      <c r="C96" s="3">
        <v>49.1114689930844</v>
      </c>
    </row>
    <row r="97" ht="15.75" customHeight="1">
      <c r="B97" s="2">
        <v>4.871686558821469</v>
      </c>
      <c r="C97" s="3">
        <v>1.64364801790477</v>
      </c>
    </row>
    <row r="98" ht="15.75" customHeight="1">
      <c r="B98" s="2">
        <v>97.78261236524332</v>
      </c>
      <c r="C98" s="3">
        <v>26.9846158201828</v>
      </c>
    </row>
    <row r="99" ht="15.75" customHeight="1">
      <c r="B99" s="2">
        <v>4.668753435104185</v>
      </c>
      <c r="C99" s="3">
        <v>146.983519315133</v>
      </c>
    </row>
    <row r="100" ht="15.75" customHeight="1">
      <c r="B100" s="2">
        <v>4.740246261348732</v>
      </c>
      <c r="C100" s="3">
        <v>3.78378938650965</v>
      </c>
    </row>
    <row r="101" ht="15.75" customHeight="1">
      <c r="B101" s="2">
        <v>8.631875934073861</v>
      </c>
      <c r="C101" s="3">
        <v>132.42054541692</v>
      </c>
    </row>
    <row r="102" ht="15.75" customHeight="1">
      <c r="B102" s="2">
        <v>6.254261410268839</v>
      </c>
      <c r="C102" s="3">
        <v>0.142108099362095</v>
      </c>
    </row>
    <row r="103" ht="15.75" customHeight="1">
      <c r="B103" s="2">
        <v>7.3305214702911154</v>
      </c>
      <c r="C103" s="3">
        <v>0.617437747081109</v>
      </c>
    </row>
    <row r="104" ht="15.75" customHeight="1">
      <c r="B104" s="2">
        <v>51.05055356333909</v>
      </c>
      <c r="C104" s="3">
        <v>0.226418974833584</v>
      </c>
    </row>
    <row r="105" ht="15.75" customHeight="1">
      <c r="B105" s="2">
        <v>105.45512604080966</v>
      </c>
      <c r="C105" s="3">
        <v>19.4000980280153</v>
      </c>
    </row>
    <row r="106" ht="15.75" customHeight="1">
      <c r="B106" s="2">
        <v>100.10985275710024</v>
      </c>
      <c r="C106" s="3">
        <v>8.24138818371589</v>
      </c>
    </row>
    <row r="107" ht="15.75" customHeight="1">
      <c r="B107" s="2">
        <v>8.083365192463122</v>
      </c>
      <c r="C107" s="3">
        <v>1.1201590471718</v>
      </c>
    </row>
    <row r="108" ht="15.75" customHeight="1">
      <c r="B108" s="2">
        <v>8.429926389563356</v>
      </c>
      <c r="C108" s="3">
        <v>0.549470879962747</v>
      </c>
    </row>
    <row r="109" ht="15.75" customHeight="1">
      <c r="B109" s="2">
        <v>41.194118155470036</v>
      </c>
      <c r="C109" s="3">
        <v>23.2966216979594</v>
      </c>
    </row>
    <row r="110" ht="15.75" customHeight="1">
      <c r="B110" s="2">
        <v>43.78047024474321</v>
      </c>
      <c r="C110" s="3">
        <v>4.49340603522456</v>
      </c>
    </row>
    <row r="111" ht="15.75" customHeight="1">
      <c r="B111" s="2">
        <v>5.678415535326478</v>
      </c>
      <c r="C111" s="3">
        <v>0.804441796878013</v>
      </c>
    </row>
    <row r="112" ht="15.75" customHeight="1">
      <c r="B112" s="2">
        <v>8.859288626874836</v>
      </c>
      <c r="C112" s="3">
        <v>1.70721562819724</v>
      </c>
    </row>
    <row r="113" ht="15.75" customHeight="1">
      <c r="B113" s="2">
        <v>14.587109560791575</v>
      </c>
      <c r="C113" s="3">
        <v>70.4330775207796</v>
      </c>
    </row>
    <row r="114" ht="15.75" customHeight="1">
      <c r="B114" s="2">
        <v>17.834750624458557</v>
      </c>
      <c r="C114" s="3">
        <v>13.2715008915753</v>
      </c>
    </row>
    <row r="115" ht="15.75" customHeight="1">
      <c r="B115" s="2">
        <v>46.7612183798545</v>
      </c>
      <c r="C115" s="3">
        <v>35.1085829065961</v>
      </c>
    </row>
    <row r="116" ht="15.75" customHeight="1">
      <c r="B116" s="2">
        <v>6.019508610335188</v>
      </c>
      <c r="C116" s="3">
        <v>3.73190620339031</v>
      </c>
    </row>
    <row r="117" ht="15.75" customHeight="1">
      <c r="B117" s="2">
        <v>8.206428975884348</v>
      </c>
      <c r="C117" s="3">
        <v>46.5248026814137</v>
      </c>
    </row>
    <row r="118" ht="15.75" customHeight="1">
      <c r="B118" s="2">
        <v>9.02852334618569</v>
      </c>
      <c r="C118" s="3">
        <v>45.7910022910298</v>
      </c>
    </row>
    <row r="119" ht="15.75" customHeight="1">
      <c r="B119" s="2">
        <v>4.38168319633676</v>
      </c>
      <c r="C119" s="3">
        <v>3.37304611318071</v>
      </c>
    </row>
    <row r="120" ht="15.75" customHeight="1">
      <c r="B120" s="2">
        <v>5.6384448897765935</v>
      </c>
      <c r="C120" s="3">
        <v>12.3053700903507</v>
      </c>
    </row>
    <row r="121" ht="15.75" customHeight="1">
      <c r="B121" s="2">
        <v>4.610316287145282</v>
      </c>
      <c r="C121" s="3">
        <v>0.847449026535373</v>
      </c>
    </row>
    <row r="122" ht="15.75" customHeight="1">
      <c r="B122" s="2">
        <v>4.9416912537581945</v>
      </c>
      <c r="C122" s="3">
        <v>78.0162951836072</v>
      </c>
    </row>
    <row r="123" ht="15.75" customHeight="1">
      <c r="B123" s="2">
        <v>6.006395154204355</v>
      </c>
      <c r="C123" s="3">
        <v>7.19602233812164</v>
      </c>
    </row>
    <row r="124" ht="15.75" customHeight="1">
      <c r="B124" s="2">
        <v>4.620340977325031</v>
      </c>
      <c r="C124" s="3">
        <v>5.03890224436557</v>
      </c>
    </row>
    <row r="125" ht="15.75" customHeight="1">
      <c r="B125" s="2">
        <v>123.47744469149296</v>
      </c>
      <c r="C125" s="3">
        <v>50.9718601861439</v>
      </c>
    </row>
    <row r="126" ht="15.75" customHeight="1">
      <c r="B126" s="2">
        <v>8.73354378225406</v>
      </c>
      <c r="C126" s="3">
        <v>0.479771797900129</v>
      </c>
    </row>
    <row r="127" ht="15.75" customHeight="1">
      <c r="B127" s="2">
        <v>74.52384252573238</v>
      </c>
      <c r="C127" s="3">
        <v>30.126485507208</v>
      </c>
    </row>
    <row r="128" ht="15.75" customHeight="1">
      <c r="B128" s="2">
        <v>6.740943957223964</v>
      </c>
      <c r="C128" s="3">
        <v>1.3891250722396</v>
      </c>
    </row>
    <row r="129" ht="15.75" customHeight="1">
      <c r="B129" s="2">
        <v>50.47107144934511</v>
      </c>
      <c r="C129" s="3">
        <v>0.388721031896423</v>
      </c>
    </row>
    <row r="130" ht="15.75" customHeight="1">
      <c r="B130" s="2">
        <v>7.321780255184732</v>
      </c>
      <c r="C130" s="3">
        <v>0.0675102807873046</v>
      </c>
    </row>
    <row r="131" ht="15.75" customHeight="1">
      <c r="B131" s="2">
        <v>54.47400828506118</v>
      </c>
      <c r="C131" s="3">
        <v>60.0144798645909</v>
      </c>
    </row>
    <row r="132" ht="15.75" customHeight="1">
      <c r="B132" s="2">
        <v>7.444139351556837</v>
      </c>
      <c r="C132" s="3">
        <v>120.397822150807</v>
      </c>
    </row>
    <row r="133" ht="15.75" customHeight="1">
      <c r="B133" s="2">
        <v>5.518920206423755</v>
      </c>
      <c r="C133" s="3">
        <v>0.590180315058073</v>
      </c>
    </row>
    <row r="134" ht="15.75" customHeight="1">
      <c r="B134" s="2">
        <v>14.03774969622239</v>
      </c>
      <c r="C134" s="3">
        <v>8.04807853188993</v>
      </c>
    </row>
    <row r="135" ht="15.75" customHeight="1">
      <c r="B135" s="2">
        <v>4.768524338034961</v>
      </c>
      <c r="C135" s="3">
        <v>1.21386282775664</v>
      </c>
    </row>
    <row r="136" ht="15.75" customHeight="1">
      <c r="B136" s="2">
        <v>90.72254668899028</v>
      </c>
      <c r="C136" s="3">
        <v>5.08689084390034</v>
      </c>
    </row>
    <row r="137" ht="15.75" customHeight="1">
      <c r="B137" s="2">
        <v>16.64392529826104</v>
      </c>
      <c r="C137" s="3">
        <v>13.8230027515835</v>
      </c>
    </row>
    <row r="138" ht="15.75" customHeight="1">
      <c r="B138" s="2">
        <v>4.65364157100794</v>
      </c>
      <c r="C138" s="3">
        <v>0.0105124449962602</v>
      </c>
    </row>
    <row r="139" ht="15.75" customHeight="1">
      <c r="B139" s="2">
        <v>69.4685113290385</v>
      </c>
      <c r="C139" s="3">
        <v>24.0322861569527</v>
      </c>
    </row>
    <row r="140" ht="15.75" customHeight="1">
      <c r="B140" s="2">
        <v>5.867981165523696</v>
      </c>
      <c r="C140" s="3">
        <v>151.04532950058</v>
      </c>
    </row>
    <row r="141" ht="15.75" customHeight="1">
      <c r="B141" s="2">
        <v>25.226402701885075</v>
      </c>
      <c r="C141" s="3">
        <v>0.622554484234018</v>
      </c>
    </row>
    <row r="142" ht="15.75" customHeight="1">
      <c r="B142" s="2">
        <v>5.499256084516637</v>
      </c>
      <c r="C142" s="3">
        <v>0.66658021123482</v>
      </c>
    </row>
    <row r="143" ht="15.75" customHeight="1">
      <c r="B143" s="2">
        <v>67.00934980056053</v>
      </c>
      <c r="C143" s="3">
        <v>19.6936978617551</v>
      </c>
    </row>
    <row r="144" ht="15.75" customHeight="1">
      <c r="B144" s="2">
        <v>9.695215789645497</v>
      </c>
      <c r="C144" s="3">
        <v>1.83239656757063</v>
      </c>
    </row>
    <row r="145" ht="15.75" customHeight="1">
      <c r="B145" s="2">
        <v>18.27422867616147</v>
      </c>
      <c r="C145" s="3">
        <v>10.9568983319519</v>
      </c>
    </row>
    <row r="146" ht="15.75" customHeight="1">
      <c r="B146" s="2">
        <v>9.57683608018421</v>
      </c>
      <c r="C146" s="3">
        <v>1.05733437995005</v>
      </c>
    </row>
    <row r="147" ht="15.75" customHeight="1">
      <c r="B147" s="2">
        <v>7.719818005177856</v>
      </c>
      <c r="C147" s="3">
        <v>1.26256632210638</v>
      </c>
    </row>
    <row r="148" ht="15.75" customHeight="1">
      <c r="B148" s="2">
        <v>9.441562313063299</v>
      </c>
      <c r="C148" s="3">
        <v>0.960017751819256</v>
      </c>
    </row>
    <row r="149" ht="15.75" customHeight="1">
      <c r="B149" s="2">
        <v>4.864163724544314</v>
      </c>
      <c r="C149" s="3">
        <v>17.6255982388282</v>
      </c>
    </row>
    <row r="150" ht="15.75" customHeight="1">
      <c r="B150" s="2">
        <v>8.16116358763031</v>
      </c>
      <c r="C150" s="3">
        <v>0.882231962501083</v>
      </c>
    </row>
    <row r="151" ht="15.75" customHeight="1">
      <c r="B151" s="2">
        <v>7.921699626980596</v>
      </c>
      <c r="C151" s="3">
        <v>14.7565137855518</v>
      </c>
    </row>
    <row r="152" ht="15.75" customHeight="1">
      <c r="B152" s="2">
        <v>8.372342771577468</v>
      </c>
      <c r="C152" s="3">
        <v>76.8788381385037</v>
      </c>
    </row>
    <row r="153" ht="15.75" customHeight="1">
      <c r="B153" s="2">
        <v>4.698049483837849</v>
      </c>
      <c r="C153" s="3">
        <v>3.98468077482198</v>
      </c>
    </row>
    <row r="154" ht="15.75" customHeight="1">
      <c r="B154" s="2">
        <v>245.17751802380008</v>
      </c>
      <c r="C154" s="3">
        <v>1.81292232388533</v>
      </c>
    </row>
    <row r="155" ht="15.75" customHeight="1">
      <c r="B155" s="2">
        <v>33.58584884956123</v>
      </c>
      <c r="C155" s="3">
        <v>156.584876493367</v>
      </c>
    </row>
    <row r="156" ht="15.75" customHeight="1">
      <c r="B156" s="2">
        <v>4.6570730376283915</v>
      </c>
      <c r="C156" s="3">
        <v>35.2001866454434</v>
      </c>
    </row>
    <row r="157" ht="15.75" customHeight="1">
      <c r="B157" s="2">
        <v>7.345715370193323</v>
      </c>
      <c r="C157" s="3">
        <v>6.14167730685043</v>
      </c>
    </row>
    <row r="158" ht="15.75" customHeight="1">
      <c r="B158" s="2">
        <v>4.789671104790535</v>
      </c>
      <c r="C158" s="3">
        <v>19.7294287049038</v>
      </c>
    </row>
    <row r="159" ht="15.75" customHeight="1">
      <c r="B159" s="2">
        <v>122.63291966589756</v>
      </c>
      <c r="C159" s="3">
        <v>0.208481507322215</v>
      </c>
    </row>
    <row r="160" ht="15.75" customHeight="1">
      <c r="B160" s="2">
        <v>6.083684328453771</v>
      </c>
      <c r="C160" s="3">
        <v>44.4025842089937</v>
      </c>
    </row>
    <row r="161" ht="15.75" customHeight="1">
      <c r="B161" s="2">
        <v>7.031266301898399</v>
      </c>
      <c r="C161" s="3">
        <v>55.451288811247</v>
      </c>
    </row>
    <row r="162" ht="15.75" customHeight="1">
      <c r="B162" s="2">
        <v>16.140668533337028</v>
      </c>
      <c r="C162" s="3">
        <v>33.5354299837174</v>
      </c>
    </row>
    <row r="163" ht="15.75" customHeight="1">
      <c r="B163" s="2">
        <v>5.2001565810847055</v>
      </c>
      <c r="C163" s="3">
        <v>11.3297346153677</v>
      </c>
    </row>
    <row r="164" ht="15.75" customHeight="1">
      <c r="B164" s="2">
        <v>7.843114426793731</v>
      </c>
      <c r="C164" s="3">
        <v>5.87499686982471</v>
      </c>
    </row>
    <row r="165" ht="15.75" customHeight="1">
      <c r="B165" s="2">
        <v>45.61717496934528</v>
      </c>
      <c r="C165" s="3">
        <v>51.0953742992553</v>
      </c>
    </row>
    <row r="166" ht="15.75" customHeight="1">
      <c r="B166" s="2">
        <v>79.6385676571684</v>
      </c>
      <c r="C166" s="3">
        <v>76.4778056065892</v>
      </c>
    </row>
    <row r="167" ht="15.75" customHeight="1">
      <c r="B167" s="2">
        <v>16.07796879682939</v>
      </c>
      <c r="C167" s="3">
        <v>28.6395553348367</v>
      </c>
    </row>
    <row r="168" ht="15.75" customHeight="1">
      <c r="B168" s="2">
        <v>85.83648420001353</v>
      </c>
      <c r="C168" s="3">
        <v>3.97556210080358</v>
      </c>
    </row>
    <row r="169" ht="15.75" customHeight="1">
      <c r="B169" s="2">
        <v>9.079747990846311</v>
      </c>
      <c r="C169" s="3">
        <v>3.71985593640412</v>
      </c>
    </row>
    <row r="170" ht="15.75" customHeight="1">
      <c r="B170" s="2">
        <v>7.401321880140049</v>
      </c>
      <c r="C170" s="3">
        <v>0.864097619255631</v>
      </c>
    </row>
    <row r="171" ht="15.75" customHeight="1">
      <c r="B171" s="2">
        <v>6.918222478568489</v>
      </c>
      <c r="C171" s="3">
        <v>0.712030737565609</v>
      </c>
    </row>
    <row r="172" ht="15.75" customHeight="1">
      <c r="B172" s="2">
        <v>5.205357972416036</v>
      </c>
      <c r="C172" s="3">
        <v>0.34434211734083</v>
      </c>
    </row>
    <row r="173" ht="15.75" customHeight="1">
      <c r="B173" s="2">
        <v>7.7627468443555685</v>
      </c>
      <c r="C173" s="3">
        <v>0.540230818033015</v>
      </c>
    </row>
    <row r="174" ht="15.75" customHeight="1">
      <c r="B174" s="2">
        <v>6.729955986297345</v>
      </c>
      <c r="C174" s="3">
        <v>2.14346827901093</v>
      </c>
    </row>
    <row r="175" ht="15.75" customHeight="1">
      <c r="B175" s="2">
        <v>4.611911952730731</v>
      </c>
      <c r="C175" s="3">
        <v>49.3082606994484</v>
      </c>
    </row>
    <row r="176" ht="15.75" customHeight="1">
      <c r="B176" s="2">
        <v>16.355064669435354</v>
      </c>
      <c r="C176" s="3">
        <v>2.95123531375951</v>
      </c>
    </row>
    <row r="177" ht="15.75" customHeight="1">
      <c r="B177" s="2">
        <v>8.366276308733907</v>
      </c>
      <c r="C177" s="3">
        <v>3.44015981982497</v>
      </c>
    </row>
    <row r="178" ht="15.75" customHeight="1">
      <c r="B178" s="2">
        <v>6.47101500035718</v>
      </c>
      <c r="C178" s="3">
        <v>16.8513822513392</v>
      </c>
    </row>
    <row r="179" ht="15.75" customHeight="1">
      <c r="B179" s="2">
        <v>67.73434356840933</v>
      </c>
      <c r="C179" s="3">
        <v>36.9562068298994</v>
      </c>
    </row>
    <row r="180" ht="15.75" customHeight="1">
      <c r="B180" s="2">
        <v>7.9505031277181235</v>
      </c>
      <c r="C180" s="3">
        <v>3.47768534764837</v>
      </c>
    </row>
    <row r="181" ht="15.75" customHeight="1">
      <c r="B181" s="2">
        <v>45.53752775326035</v>
      </c>
      <c r="C181" s="3">
        <v>15.3441615167962</v>
      </c>
    </row>
    <row r="182" ht="15.75" customHeight="1">
      <c r="B182" s="2">
        <v>63.5705939705749</v>
      </c>
      <c r="C182" s="3">
        <v>0.0174250129375159</v>
      </c>
    </row>
    <row r="183" ht="15.75" customHeight="1">
      <c r="B183" s="2">
        <v>6.2613518790369325</v>
      </c>
      <c r="C183" s="3">
        <v>25.6556670907681</v>
      </c>
    </row>
    <row r="184" ht="15.75" customHeight="1">
      <c r="B184" s="2">
        <v>4.6941690715385045</v>
      </c>
      <c r="C184" s="3">
        <v>49.4072603515893</v>
      </c>
    </row>
    <row r="185" ht="15.75" customHeight="1">
      <c r="B185" s="2">
        <v>4.619520188219777</v>
      </c>
      <c r="C185" s="3">
        <v>2.01512318535619</v>
      </c>
    </row>
    <row r="186" ht="15.75" customHeight="1">
      <c r="B186" s="2">
        <v>57.60265928642123</v>
      </c>
      <c r="C186" s="3">
        <v>20.7009886508121</v>
      </c>
    </row>
    <row r="187" ht="15.75" customHeight="1">
      <c r="B187" s="2">
        <v>8.121750280451108</v>
      </c>
      <c r="C187" s="3">
        <v>69.670231421062</v>
      </c>
    </row>
    <row r="188" ht="15.75" customHeight="1">
      <c r="B188" s="2">
        <v>20.99985893677834</v>
      </c>
      <c r="C188" s="3">
        <v>0.663543339483879</v>
      </c>
    </row>
    <row r="189" ht="15.75" customHeight="1">
      <c r="B189" s="2">
        <v>6.331140060109365</v>
      </c>
      <c r="C189" s="3">
        <v>9.95465986655783</v>
      </c>
    </row>
    <row r="190" ht="15.75" customHeight="1">
      <c r="B190" s="2">
        <v>4.625132330335869</v>
      </c>
      <c r="C190" s="3">
        <v>2.49813497482299</v>
      </c>
    </row>
    <row r="191" ht="15.75" customHeight="1">
      <c r="B191" s="2">
        <v>4.6886581182902916</v>
      </c>
      <c r="C191" s="3">
        <v>81.4881595009497</v>
      </c>
    </row>
    <row r="192" ht="15.75" customHeight="1">
      <c r="B192" s="2">
        <v>5.312914349372457</v>
      </c>
      <c r="C192" s="3">
        <v>0.594283147281864</v>
      </c>
    </row>
    <row r="193" ht="15.75" customHeight="1">
      <c r="B193" s="2">
        <v>35.94286856250732</v>
      </c>
      <c r="C193" s="3">
        <v>10.6062600965067</v>
      </c>
    </row>
    <row r="194" ht="15.75" customHeight="1">
      <c r="B194" s="2">
        <v>5.297605076557677</v>
      </c>
      <c r="C194" s="3">
        <v>187.537058494025</v>
      </c>
    </row>
    <row r="195" ht="15.75" customHeight="1">
      <c r="B195" s="2">
        <v>6.276806752764067</v>
      </c>
      <c r="C195" s="3">
        <v>13.6465996673694</v>
      </c>
    </row>
    <row r="196" ht="15.75" customHeight="1">
      <c r="B196" s="2">
        <v>7.480796963117429</v>
      </c>
      <c r="C196" s="3">
        <v>19.2956488834833</v>
      </c>
    </row>
    <row r="197" ht="15.75" customHeight="1">
      <c r="B197" s="2">
        <v>4.726518092842076</v>
      </c>
      <c r="C197" s="3">
        <v>1.23580896452894</v>
      </c>
    </row>
    <row r="198" ht="15.75" customHeight="1">
      <c r="B198" s="2">
        <v>102.3329407297185</v>
      </c>
      <c r="C198" s="3">
        <v>2.15801605287618</v>
      </c>
    </row>
    <row r="199" ht="15.75" customHeight="1">
      <c r="B199" s="2">
        <v>16.502081763126412</v>
      </c>
      <c r="C199" s="3">
        <v>0.613265825835618</v>
      </c>
    </row>
    <row r="200" ht="15.75" customHeight="1">
      <c r="B200" s="2">
        <v>25.567956291557223</v>
      </c>
      <c r="C200" s="3">
        <v>0.261545186808541</v>
      </c>
    </row>
    <row r="201" ht="15.75" customHeight="1">
      <c r="B201" s="2">
        <v>8.507152524538158</v>
      </c>
      <c r="C201" s="3">
        <v>0.246038669125045</v>
      </c>
    </row>
    <row r="202" ht="15.75" customHeight="1">
      <c r="B202" s="2">
        <v>15.805503697851835</v>
      </c>
      <c r="C202" s="3">
        <v>38.4777139868359</v>
      </c>
    </row>
    <row r="203" ht="15.75" customHeight="1">
      <c r="B203" s="2">
        <v>24.339273014213422</v>
      </c>
      <c r="C203" s="3">
        <v>64.5415033179361</v>
      </c>
    </row>
    <row r="204" ht="15.75" customHeight="1">
      <c r="B204" s="2">
        <v>66.06460250675084</v>
      </c>
      <c r="C204" s="3">
        <v>88.4250360774526</v>
      </c>
    </row>
    <row r="205" ht="15.75" customHeight="1">
      <c r="B205" s="2">
        <v>65.63650729453441</v>
      </c>
      <c r="C205" s="3">
        <v>20.6411137768085</v>
      </c>
    </row>
    <row r="206" ht="15.75" customHeight="1">
      <c r="B206" s="2">
        <v>33.362762625841576</v>
      </c>
      <c r="C206" s="3">
        <v>62.8647261490741</v>
      </c>
    </row>
    <row r="207" ht="15.75" customHeight="1">
      <c r="B207" s="2">
        <v>26.17138293308175</v>
      </c>
      <c r="C207" s="3">
        <v>0.0200205542669337</v>
      </c>
    </row>
    <row r="208" ht="15.75" customHeight="1">
      <c r="B208" s="2">
        <v>5.7406987398876606</v>
      </c>
      <c r="C208" s="3">
        <v>138.251909873494</v>
      </c>
    </row>
    <row r="209" ht="15.75" customHeight="1">
      <c r="B209" s="2">
        <v>6.418534015546758</v>
      </c>
      <c r="C209" s="3">
        <v>25.7417971675739</v>
      </c>
    </row>
    <row r="210" ht="15.75" customHeight="1">
      <c r="B210" s="2">
        <v>12.80315017663877</v>
      </c>
      <c r="C210" s="3">
        <v>1.21946292388756</v>
      </c>
    </row>
    <row r="211" ht="15.75" customHeight="1">
      <c r="B211" s="2">
        <v>9.655225044682185</v>
      </c>
      <c r="C211" s="3">
        <v>129.962797874612</v>
      </c>
    </row>
    <row r="212" ht="15.75" customHeight="1">
      <c r="B212" s="2">
        <v>15.373046728559691</v>
      </c>
      <c r="C212" s="3">
        <v>25.6689270829991</v>
      </c>
    </row>
    <row r="213" ht="15.75" customHeight="1">
      <c r="B213" s="2">
        <v>27.791207770856108</v>
      </c>
      <c r="C213" s="3">
        <v>0.187356031469186</v>
      </c>
    </row>
    <row r="214" ht="15.75" customHeight="1">
      <c r="B214" s="2">
        <v>5.053855220047904</v>
      </c>
      <c r="C214" s="3">
        <v>0.316343127798299</v>
      </c>
    </row>
    <row r="215" ht="15.75" customHeight="1">
      <c r="B215" s="2">
        <v>5.830058915617943</v>
      </c>
      <c r="C215" s="3">
        <v>0.111675448020016</v>
      </c>
    </row>
    <row r="216" ht="15.75" customHeight="1">
      <c r="B216" s="2">
        <v>5.375617312230815</v>
      </c>
      <c r="C216" s="3">
        <v>0.657026039448187</v>
      </c>
    </row>
    <row r="217" ht="15.75" customHeight="1">
      <c r="B217" s="2">
        <v>5.716005394408842</v>
      </c>
      <c r="C217" s="3">
        <v>194.379793824348</v>
      </c>
    </row>
    <row r="218" ht="15.75" customHeight="1">
      <c r="B218" s="2">
        <v>8.503737021404866</v>
      </c>
      <c r="C218" s="3">
        <v>42.4000624234962</v>
      </c>
    </row>
    <row r="219" ht="15.75" customHeight="1">
      <c r="B219" s="2">
        <v>6.137420849644506</v>
      </c>
      <c r="C219" s="3">
        <v>1.52200924443857</v>
      </c>
    </row>
    <row r="220" ht="15.75" customHeight="1">
      <c r="B220" s="2">
        <v>188.72224870997772</v>
      </c>
      <c r="C220" s="3">
        <v>8.94913626248423</v>
      </c>
    </row>
    <row r="221" ht="15.75" customHeight="1">
      <c r="B221" s="2">
        <v>4.990462220110322</v>
      </c>
      <c r="C221" s="3">
        <v>92.7417257072754</v>
      </c>
    </row>
    <row r="222" ht="15.75" customHeight="1">
      <c r="B222" s="2">
        <v>26.255001992478213</v>
      </c>
      <c r="C222" s="3">
        <v>1.17186941330538</v>
      </c>
    </row>
    <row r="223" ht="15.75" customHeight="1">
      <c r="B223" s="2">
        <v>13.194092188114704</v>
      </c>
      <c r="C223" s="3">
        <v>17.3293208150599</v>
      </c>
    </row>
    <row r="224" ht="15.75" customHeight="1">
      <c r="B224" s="2">
        <v>4.794035759154484</v>
      </c>
      <c r="C224" s="3">
        <v>0.323428114288586</v>
      </c>
    </row>
    <row r="225" ht="15.75" customHeight="1">
      <c r="B225" s="2">
        <v>9.144019072439544</v>
      </c>
      <c r="C225" s="3">
        <v>2.35651894367269</v>
      </c>
    </row>
    <row r="226" ht="15.75" customHeight="1">
      <c r="B226" s="2">
        <v>16.155211067358174</v>
      </c>
      <c r="C226" s="3">
        <v>0.389987604026685</v>
      </c>
    </row>
    <row r="227" ht="15.75" customHeight="1">
      <c r="B227" s="2">
        <v>8.312713968917683</v>
      </c>
      <c r="C227" s="3">
        <v>0.799107702201605</v>
      </c>
    </row>
    <row r="228" ht="15.75" customHeight="1">
      <c r="B228" s="2">
        <v>8.762096516678456</v>
      </c>
      <c r="C228" s="3">
        <v>144.696454026844</v>
      </c>
    </row>
    <row r="229" ht="15.75" customHeight="1">
      <c r="B229" s="2">
        <v>44.622767211770864</v>
      </c>
      <c r="C229" s="3">
        <v>61.7820332952842</v>
      </c>
    </row>
    <row r="230" ht="15.75" customHeight="1">
      <c r="B230" s="2">
        <v>4.634584435838588</v>
      </c>
      <c r="C230" s="3">
        <v>38.8394439047534</v>
      </c>
    </row>
    <row r="231" ht="15.75" customHeight="1">
      <c r="B231" s="2">
        <v>69.83096797315318</v>
      </c>
      <c r="C231" s="3">
        <v>99.5268627881075</v>
      </c>
    </row>
    <row r="232" ht="15.75" customHeight="1">
      <c r="B232" s="2">
        <v>49.37349470930327</v>
      </c>
      <c r="C232" s="3">
        <v>155.26952053131</v>
      </c>
    </row>
    <row r="233" ht="15.75" customHeight="1">
      <c r="B233" s="2">
        <v>9.20217054631635</v>
      </c>
      <c r="C233" s="3">
        <v>60.633588798112</v>
      </c>
    </row>
    <row r="234" ht="15.75" customHeight="1">
      <c r="B234" s="2">
        <v>9.322787917293414</v>
      </c>
      <c r="C234" s="3">
        <v>4.7251785587708</v>
      </c>
    </row>
    <row r="235" ht="15.75" customHeight="1">
      <c r="B235" s="2">
        <v>6.9788800703411</v>
      </c>
      <c r="C235" s="3">
        <v>18.8931367966258</v>
      </c>
    </row>
    <row r="236" ht="15.75" customHeight="1">
      <c r="B236" s="2">
        <v>5.8056385364771295</v>
      </c>
      <c r="C236" s="3">
        <v>0.698364758353185</v>
      </c>
    </row>
    <row r="237" ht="15.75" customHeight="1">
      <c r="B237" s="2">
        <v>5.870139631792483</v>
      </c>
      <c r="C237" s="3">
        <v>24.0162014615268</v>
      </c>
    </row>
    <row r="238" ht="15.75" customHeight="1">
      <c r="B238" s="2">
        <v>9.717506954556987</v>
      </c>
      <c r="C238" s="3">
        <v>1.21299205920952</v>
      </c>
    </row>
    <row r="239" ht="15.75" customHeight="1">
      <c r="B239" s="2">
        <v>4.687621750871681</v>
      </c>
      <c r="C239" s="3">
        <v>0.143012117002892</v>
      </c>
    </row>
    <row r="240" ht="15.75" customHeight="1">
      <c r="B240" s="2">
        <v>5.036436381677099</v>
      </c>
      <c r="C240" s="3">
        <v>23.9065378826099</v>
      </c>
    </row>
    <row r="241" ht="15.75" customHeight="1">
      <c r="B241" s="2">
        <v>5.546710456468822</v>
      </c>
      <c r="C241" s="3">
        <v>27.5841013634861</v>
      </c>
    </row>
    <row r="242" ht="15.75" customHeight="1">
      <c r="B242" s="2">
        <v>23.004229895853623</v>
      </c>
      <c r="C242" s="3">
        <v>36.4795367896908</v>
      </c>
    </row>
    <row r="243" ht="15.75" customHeight="1">
      <c r="B243" s="2">
        <v>7.4256097675163595</v>
      </c>
      <c r="C243" s="3">
        <v>10.8139196213462</v>
      </c>
    </row>
    <row r="244" ht="15.75" customHeight="1">
      <c r="B244" s="2">
        <v>4.654602682478631</v>
      </c>
      <c r="C244" s="3">
        <v>38.1914295333423</v>
      </c>
    </row>
    <row r="245" ht="15.75" customHeight="1">
      <c r="B245" s="2">
        <v>6.942360425999638</v>
      </c>
      <c r="C245" s="3">
        <v>79.7928034632703</v>
      </c>
    </row>
    <row r="246" ht="15.75" customHeight="1">
      <c r="B246" s="2">
        <v>5.653956921844051</v>
      </c>
      <c r="C246" s="3">
        <v>1.35274914246656</v>
      </c>
    </row>
    <row r="247" ht="15.75" customHeight="1">
      <c r="B247" s="2">
        <v>4.6134506999503975</v>
      </c>
      <c r="C247" s="3">
        <v>2.98724823489803</v>
      </c>
    </row>
    <row r="248" ht="15.75" customHeight="1">
      <c r="B248" s="2">
        <v>8.50544471697777</v>
      </c>
      <c r="C248" s="3">
        <v>12.9994695532627</v>
      </c>
    </row>
    <row r="249" ht="15.75" customHeight="1">
      <c r="B249" s="2">
        <v>4.8922787084788215</v>
      </c>
      <c r="C249" s="3">
        <v>5.22089410977561</v>
      </c>
    </row>
    <row r="250" ht="15.75" customHeight="1">
      <c r="B250" s="2">
        <v>96.43405101377647</v>
      </c>
      <c r="C250" s="3">
        <v>1.04753927565175</v>
      </c>
    </row>
    <row r="251" ht="15.75" customHeight="1">
      <c r="B251" s="2">
        <v>101.07504687507301</v>
      </c>
      <c r="C251" s="3">
        <v>16.7887236033814</v>
      </c>
    </row>
    <row r="252" ht="15.75" customHeight="1">
      <c r="B252" s="2">
        <v>7.216137556434471</v>
      </c>
      <c r="C252" s="3">
        <v>0.813661595300865</v>
      </c>
    </row>
    <row r="253" ht="15.75" customHeight="1">
      <c r="B253" s="2">
        <v>18.852636552392312</v>
      </c>
      <c r="C253" s="3">
        <v>4.04096657162921</v>
      </c>
    </row>
    <row r="254" ht="15.75" customHeight="1">
      <c r="B254" s="2">
        <v>5.247396342071655</v>
      </c>
      <c r="C254" s="3">
        <v>1.69483934354016</v>
      </c>
    </row>
    <row r="255" ht="15.75" customHeight="1">
      <c r="B255" s="2">
        <v>8.891180275078938</v>
      </c>
      <c r="C255" s="3">
        <v>3.5630221694452</v>
      </c>
    </row>
    <row r="256" ht="15.75" customHeight="1">
      <c r="B256" s="2">
        <v>273.3036351737441</v>
      </c>
      <c r="C256" s="3">
        <v>19.2429928985232</v>
      </c>
    </row>
    <row r="257" ht="15.75" customHeight="1">
      <c r="B257" s="2">
        <v>66.92999674102953</v>
      </c>
      <c r="C257" s="3">
        <v>6.59746413649718</v>
      </c>
    </row>
    <row r="258" ht="15.75" customHeight="1">
      <c r="B258" s="2">
        <v>48.7687264739251</v>
      </c>
      <c r="C258" s="3">
        <v>24.5027854522657</v>
      </c>
    </row>
    <row r="259" ht="15.75" customHeight="1">
      <c r="B259" s="2">
        <v>23.93196481364621</v>
      </c>
      <c r="C259" s="3">
        <v>1.12198376895658</v>
      </c>
    </row>
    <row r="260" ht="15.75" customHeight="1">
      <c r="B260" s="2">
        <v>55.28176644504196</v>
      </c>
      <c r="C260" s="3">
        <v>61.8902364978473</v>
      </c>
    </row>
    <row r="261" ht="15.75" customHeight="1">
      <c r="B261" s="2">
        <v>20.44865050857529</v>
      </c>
      <c r="C261" s="3">
        <v>19.4112967293782</v>
      </c>
    </row>
    <row r="262" ht="15.75" customHeight="1">
      <c r="B262" s="2">
        <v>14.772314509631752</v>
      </c>
      <c r="C262" s="3">
        <v>9.67125031227105</v>
      </c>
    </row>
    <row r="263" ht="15.75" customHeight="1">
      <c r="B263" s="2">
        <v>5.788745231784091</v>
      </c>
      <c r="C263" s="3">
        <v>0.342861998456428</v>
      </c>
    </row>
    <row r="264" ht="15.75" customHeight="1">
      <c r="B264" s="2">
        <v>4.639595784853922</v>
      </c>
      <c r="C264" s="3">
        <v>0.260989874064119</v>
      </c>
    </row>
    <row r="265" ht="15.75" customHeight="1">
      <c r="B265" s="2">
        <v>7.567655836311694</v>
      </c>
      <c r="C265" s="3">
        <v>18.2315602606033</v>
      </c>
    </row>
    <row r="266" ht="15.75" customHeight="1">
      <c r="B266" s="2">
        <v>61.82422424355231</v>
      </c>
      <c r="C266" s="3">
        <v>4.03121630203649</v>
      </c>
    </row>
    <row r="267" ht="15.75" customHeight="1">
      <c r="B267" s="2">
        <v>6.620916894666231</v>
      </c>
      <c r="C267" s="3">
        <v>0.23383707848022</v>
      </c>
    </row>
    <row r="268" ht="15.75" customHeight="1">
      <c r="B268" s="2">
        <v>5.334266681437208</v>
      </c>
      <c r="C268" s="3">
        <v>0.0565853311471732</v>
      </c>
    </row>
    <row r="269" ht="15.75" customHeight="1">
      <c r="B269" s="2">
        <v>4.6960963245885505</v>
      </c>
      <c r="C269" s="3">
        <v>0.675825426698447</v>
      </c>
    </row>
    <row r="270" ht="15.75" customHeight="1">
      <c r="B270" s="2">
        <v>5.3203504345337915</v>
      </c>
      <c r="C270" s="3">
        <v>1.12949060226042</v>
      </c>
    </row>
    <row r="271" ht="15.75" customHeight="1">
      <c r="B271" s="2">
        <v>8.91147014799149</v>
      </c>
      <c r="C271" s="3">
        <v>0.0755015387774795</v>
      </c>
    </row>
    <row r="272" ht="15.75" customHeight="1">
      <c r="B272" s="2">
        <v>9.483843734924719</v>
      </c>
      <c r="C272" s="3">
        <v>0.143181683845469</v>
      </c>
    </row>
    <row r="273" ht="15.75" customHeight="1">
      <c r="B273" s="2">
        <v>133.82937458779094</v>
      </c>
      <c r="C273" s="3">
        <v>34.7801384070891</v>
      </c>
    </row>
    <row r="274" ht="15.75" customHeight="1">
      <c r="B274" s="2">
        <v>7.4256097675163595</v>
      </c>
      <c r="C274" s="3">
        <v>5.20270314082899</v>
      </c>
    </row>
    <row r="275" ht="15.75" customHeight="1">
      <c r="B275" s="2">
        <v>58.6096918704639</v>
      </c>
      <c r="C275" s="3">
        <v>57.4069339835658</v>
      </c>
    </row>
    <row r="276" ht="15.75" customHeight="1">
      <c r="B276" s="2">
        <v>66.73448436966935</v>
      </c>
      <c r="C276" s="3">
        <v>18.315774525466</v>
      </c>
    </row>
    <row r="277" ht="15.75" customHeight="1">
      <c r="B277" s="2">
        <v>22.333456229161005</v>
      </c>
      <c r="C277" s="3">
        <v>14.24639246637</v>
      </c>
    </row>
    <row r="278" ht="15.75" customHeight="1">
      <c r="B278" s="2">
        <v>4.950585952011054</v>
      </c>
      <c r="C278" s="3">
        <v>2.09245111689854</v>
      </c>
    </row>
    <row r="279" ht="15.75" customHeight="1">
      <c r="B279" s="2">
        <v>5.9867618606311375</v>
      </c>
      <c r="C279" s="3">
        <v>42.0319752861233</v>
      </c>
    </row>
    <row r="280" ht="15.75" customHeight="1">
      <c r="B280" s="2">
        <v>5.497277919075225</v>
      </c>
      <c r="C280" s="3">
        <v>76.5542093241504</v>
      </c>
    </row>
    <row r="281" ht="15.75" customHeight="1">
      <c r="B281" s="2">
        <v>49.82043203468205</v>
      </c>
      <c r="C281" s="3">
        <v>3.28444073832702</v>
      </c>
    </row>
    <row r="282" ht="15.75" customHeight="1">
      <c r="B282" s="2">
        <v>53.903311354002604</v>
      </c>
      <c r="C282" s="3">
        <v>61.9143833693674</v>
      </c>
    </row>
    <row r="283" ht="15.75" customHeight="1">
      <c r="B283" s="2">
        <v>129.28301739757893</v>
      </c>
      <c r="C283" s="3">
        <v>8.18622012206672</v>
      </c>
    </row>
    <row r="284" ht="15.75" customHeight="1">
      <c r="B284" s="2">
        <v>24.10255713408393</v>
      </c>
      <c r="C284" s="3">
        <v>36.3824910904023</v>
      </c>
    </row>
    <row r="285" ht="15.75" customHeight="1">
      <c r="B285" s="2">
        <v>6.457980739284737</v>
      </c>
      <c r="C285" s="3">
        <v>82.5177184543267</v>
      </c>
    </row>
    <row r="286" ht="15.75" customHeight="1">
      <c r="B286" s="2">
        <v>4.87462062889123</v>
      </c>
      <c r="C286" s="3">
        <v>14.6280480591484</v>
      </c>
    </row>
    <row r="287" ht="15.75" customHeight="1">
      <c r="B287" s="2">
        <v>48.32037409885943</v>
      </c>
      <c r="C287" s="3">
        <v>0.0770832293127589</v>
      </c>
    </row>
    <row r="288" ht="15.75" customHeight="1">
      <c r="B288" s="2">
        <v>9.916857043204097</v>
      </c>
      <c r="C288" s="3">
        <v>0.151007105574162</v>
      </c>
    </row>
    <row r="289" ht="15.75" customHeight="1">
      <c r="B289" s="2">
        <v>7.078662559362151</v>
      </c>
      <c r="C289" s="3">
        <v>12.5804396641375</v>
      </c>
    </row>
    <row r="290" ht="15.75" customHeight="1">
      <c r="B290" s="2">
        <v>5.238057316826406</v>
      </c>
      <c r="C290" s="3">
        <v>1.56039008915895</v>
      </c>
    </row>
    <row r="291" ht="15.75" customHeight="1">
      <c r="B291" s="2">
        <v>15.541720377465346</v>
      </c>
      <c r="C291" s="3">
        <v>11.0185977897392</v>
      </c>
    </row>
    <row r="292" ht="15.75" customHeight="1">
      <c r="B292" s="2">
        <v>14.109640546380229</v>
      </c>
      <c r="C292" s="3">
        <v>63.921012238496</v>
      </c>
    </row>
    <row r="293" ht="15.75" customHeight="1">
      <c r="B293" s="2">
        <v>81.87917343957672</v>
      </c>
      <c r="C293" s="3">
        <v>30.7387644215114</v>
      </c>
    </row>
    <row r="294" ht="15.75" customHeight="1">
      <c r="B294" s="2">
        <v>8.129439505817048</v>
      </c>
      <c r="C294" s="3">
        <v>7.04165271055218</v>
      </c>
    </row>
    <row r="295" ht="15.75" customHeight="1">
      <c r="B295" s="2">
        <v>14.972799821479782</v>
      </c>
      <c r="C295" s="3">
        <v>61.4269710303747</v>
      </c>
    </row>
    <row r="296" ht="15.75" customHeight="1">
      <c r="B296" s="2">
        <v>36.059837790307235</v>
      </c>
      <c r="C296" s="3">
        <v>20.2179186373759</v>
      </c>
    </row>
    <row r="297" ht="15.75" customHeight="1">
      <c r="B297" s="2">
        <v>23.227939724455506</v>
      </c>
      <c r="C297" s="3">
        <v>11.8088427448033</v>
      </c>
    </row>
    <row r="298" ht="15.75" customHeight="1">
      <c r="B298" s="2">
        <v>29.79463744494078</v>
      </c>
      <c r="C298" s="3">
        <v>28.4505014451124</v>
      </c>
    </row>
    <row r="299" ht="15.75" customHeight="1">
      <c r="B299" s="2">
        <v>4.961196565702233</v>
      </c>
      <c r="C299" s="3">
        <v>4.96278051824448</v>
      </c>
    </row>
    <row r="300" ht="15.75" customHeight="1">
      <c r="B300" s="2">
        <v>5.81314300286794</v>
      </c>
      <c r="C300" s="3">
        <v>0.375029214894029</v>
      </c>
    </row>
    <row r="301" ht="15.75" customHeight="1">
      <c r="C301" s="60">
        <v>0.626602432350338</v>
      </c>
    </row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M7:M8"/>
    <mergeCell ref="M9:M10"/>
    <mergeCell ref="M11:M12"/>
    <mergeCell ref="N11:N12"/>
    <mergeCell ref="M13:M14"/>
    <mergeCell ref="M15:M16"/>
    <mergeCell ref="M17:M18"/>
    <mergeCell ref="F3:F4"/>
    <mergeCell ref="H3:M3"/>
    <mergeCell ref="F5:F6"/>
    <mergeCell ref="M5:M6"/>
    <mergeCell ref="F7:F8"/>
    <mergeCell ref="N7:N8"/>
    <mergeCell ref="N9:N10"/>
    <mergeCell ref="H25:I25"/>
    <mergeCell ref="H26:I26"/>
    <mergeCell ref="H47:M47"/>
    <mergeCell ref="N51:N52"/>
    <mergeCell ref="N53:N54"/>
    <mergeCell ref="N55:N56"/>
    <mergeCell ref="F9:F10"/>
    <mergeCell ref="F11:F12"/>
    <mergeCell ref="F13:F14"/>
    <mergeCell ref="F15:F16"/>
    <mergeCell ref="F17:F18"/>
    <mergeCell ref="F23:I23"/>
    <mergeCell ref="H24:I24"/>
    <mergeCell ref="F55:F56"/>
    <mergeCell ref="F57:F58"/>
    <mergeCell ref="F59:F60"/>
    <mergeCell ref="F61:F62"/>
    <mergeCell ref="F24:G24"/>
    <mergeCell ref="F25:G25"/>
    <mergeCell ref="F26:G26"/>
    <mergeCell ref="F47:F48"/>
    <mergeCell ref="F49:F50"/>
    <mergeCell ref="F51:F52"/>
    <mergeCell ref="F53:F54"/>
  </mergeCells>
  <drawing r:id="rId1"/>
</worksheet>
</file>