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8" i="2" l="1"/>
  <c r="B14" i="2"/>
  <c r="D4" i="3" l="1"/>
  <c r="C4" i="3"/>
  <c r="B4" i="3"/>
  <c r="B5" i="3" s="1"/>
  <c r="K7" i="1"/>
  <c r="C4" i="2"/>
  <c r="D4" i="2"/>
  <c r="E4" i="2"/>
  <c r="F4" i="2"/>
  <c r="F10" i="2" s="1"/>
  <c r="F11" i="2" s="1"/>
  <c r="G4" i="2"/>
  <c r="H4" i="2"/>
  <c r="H10" i="2" s="1"/>
  <c r="H11" i="2" s="1"/>
  <c r="I4" i="2"/>
  <c r="I10" i="2" s="1"/>
  <c r="I11" i="2" s="1"/>
  <c r="J4" i="2"/>
  <c r="J10" i="2" s="1"/>
  <c r="J11" i="2" s="1"/>
  <c r="K4" i="2"/>
  <c r="B4" i="2"/>
  <c r="B6" i="2" s="1"/>
  <c r="B7" i="2" s="1"/>
  <c r="B4" i="1"/>
  <c r="K8" i="1"/>
  <c r="D26" i="1" s="1"/>
  <c r="L4" i="1"/>
  <c r="K4" i="1"/>
  <c r="J4" i="1"/>
  <c r="I4" i="1"/>
  <c r="H4" i="1"/>
  <c r="G4" i="1"/>
  <c r="F4" i="1"/>
  <c r="E4" i="1"/>
  <c r="D4" i="1"/>
  <c r="C4" i="1"/>
  <c r="C10" i="2" l="1"/>
  <c r="C11" i="2" s="1"/>
  <c r="G10" i="2"/>
  <c r="G11" i="2" s="1"/>
  <c r="K10" i="2"/>
  <c r="K11" i="2" s="1"/>
  <c r="D10" i="2"/>
  <c r="D11" i="2" s="1"/>
  <c r="E10" i="2"/>
  <c r="E11" i="2" s="1"/>
  <c r="B26" i="1"/>
  <c r="E26" i="1" s="1"/>
  <c r="C26" i="1"/>
  <c r="B12" i="2" l="1"/>
  <c r="B13" i="2" s="1"/>
</calcChain>
</file>

<file path=xl/sharedStrings.xml><?xml version="1.0" encoding="utf-8"?>
<sst xmlns="http://schemas.openxmlformats.org/spreadsheetml/2006/main" count="33" uniqueCount="27">
  <si>
    <t>测He-Ne激光波长</t>
  </si>
  <si>
    <t>N</t>
  </si>
  <si>
    <t>d'/mm</t>
  </si>
  <si>
    <t>d /mm</t>
  </si>
  <si>
    <t>k</t>
  </si>
  <si>
    <r>
      <rPr>
        <sz val="11"/>
        <color theme="1"/>
        <rFont val="宋体"/>
        <family val="2"/>
        <scheme val="minor"/>
      </rPr>
      <t>λ/</t>
    </r>
    <r>
      <rPr>
        <sz val="11"/>
        <color theme="1"/>
        <rFont val="宋体"/>
        <family val="2"/>
        <scheme val="minor"/>
      </rPr>
      <t>mm</t>
    </r>
  </si>
  <si>
    <t>测空气折射率</t>
  </si>
  <si>
    <t>l/mm</t>
  </si>
  <si>
    <t>△p/kPa</t>
  </si>
  <si>
    <r>
      <rPr>
        <sz val="11"/>
        <color theme="1"/>
        <rFont val="宋体"/>
        <family val="2"/>
        <scheme val="minor"/>
      </rPr>
      <t>p</t>
    </r>
    <r>
      <rPr>
        <sz val="8"/>
        <rFont val="宋体"/>
        <family val="3"/>
        <charset val="134"/>
      </rPr>
      <t>amb</t>
    </r>
    <r>
      <rPr>
        <sz val="10"/>
        <rFont val="宋体"/>
        <family val="3"/>
        <charset val="134"/>
      </rPr>
      <t>/kPa</t>
    </r>
  </si>
  <si>
    <t>n</t>
  </si>
  <si>
    <t>条纹变化数</t>
    <phoneticPr fontId="1" type="noConversion"/>
  </si>
  <si>
    <t>动镜位置直接读数di/mm</t>
    <phoneticPr fontId="1" type="noConversion"/>
  </si>
  <si>
    <t>微调杠杆倍率</t>
    <phoneticPr fontId="1" type="noConversion"/>
  </si>
  <si>
    <t>动镜位置直接读数di'/mm</t>
    <phoneticPr fontId="1" type="noConversion"/>
  </si>
  <si>
    <t>波长λ/mm</t>
    <phoneticPr fontId="1" type="noConversion"/>
  </si>
  <si>
    <t>半波长/mm</t>
    <phoneticPr fontId="1" type="noConversion"/>
  </si>
  <si>
    <t>测量次数</t>
    <phoneticPr fontId="1" type="noConversion"/>
  </si>
  <si>
    <t>△p/kPa</t>
    <phoneticPr fontId="1" type="noConversion"/>
  </si>
  <si>
    <t>△K</t>
    <phoneticPr fontId="1" type="noConversion"/>
  </si>
  <si>
    <t>n平均值</t>
    <phoneticPr fontId="1" type="noConversion"/>
  </si>
  <si>
    <t>λ/mm</t>
    <phoneticPr fontId="1" type="noConversion"/>
  </si>
  <si>
    <r>
      <t>p</t>
    </r>
    <r>
      <rPr>
        <sz val="10"/>
        <rFont val="宋体"/>
        <family val="3"/>
        <charset val="134"/>
      </rPr>
      <t>/kPa</t>
    </r>
    <phoneticPr fontId="1" type="noConversion"/>
  </si>
  <si>
    <t>di'逐差/mm</t>
    <phoneticPr fontId="1" type="noConversion"/>
  </si>
  <si>
    <t>逐差对应波长/mm</t>
    <phoneticPr fontId="1" type="noConversion"/>
  </si>
  <si>
    <t>相对误差</t>
    <phoneticPr fontId="1" type="noConversion"/>
  </si>
  <si>
    <t>λ标定值/mm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</si>
</sst>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"/>
    <numFmt numFmtId="177" formatCode="0.0"/>
    <numFmt numFmtId="178" formatCode="0.000_ "/>
    <numFmt numFmtId="179" formatCode="0.00000_ "/>
    <numFmt numFmtId="180" formatCode="0.00000_);[Red]\(0.00000\)"/>
    <numFmt numFmtId="181" formatCode="0.00000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7320940552534"/>
          <c:y val="7.4060357839885405E-2"/>
          <c:w val="0.84562270341207302"/>
          <c:h val="0.82613808690580304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[1]迈克尔逊干涉!$B$2:$L$2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[1]迈克尔逊干涉!$B$4:$L$4</c:f>
              <c:numCache>
                <c:formatCode>General</c:formatCode>
                <c:ptCount val="11"/>
                <c:pt idx="0">
                  <c:v>0.65</c:v>
                </c:pt>
                <c:pt idx="1">
                  <c:v>0.66620000000000001</c:v>
                </c:pt>
                <c:pt idx="2">
                  <c:v>0.68200000000000005</c:v>
                </c:pt>
                <c:pt idx="3">
                  <c:v>0.69720000000000004</c:v>
                </c:pt>
                <c:pt idx="4">
                  <c:v>0.71300000000000008</c:v>
                </c:pt>
                <c:pt idx="5">
                  <c:v>0.72925000000000006</c:v>
                </c:pt>
                <c:pt idx="6">
                  <c:v>0.74550000000000005</c:v>
                </c:pt>
                <c:pt idx="7">
                  <c:v>0.76290000000000002</c:v>
                </c:pt>
                <c:pt idx="8">
                  <c:v>0.77995000000000003</c:v>
                </c:pt>
                <c:pt idx="9">
                  <c:v>0.79600000000000004</c:v>
                </c:pt>
                <c:pt idx="10">
                  <c:v>0.81295000000000006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16080"/>
        <c:axId val="-140104112"/>
      </c:scatterChart>
      <c:valAx>
        <c:axId val="-14011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104112"/>
        <c:crosses val="autoZero"/>
        <c:crossBetween val="midCat"/>
      </c:valAx>
      <c:valAx>
        <c:axId val="-140104112"/>
        <c:scaling>
          <c:orientation val="minMax"/>
          <c:min val="0.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116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10</xdr:row>
      <xdr:rowOff>90487</xdr:rowOff>
    </xdr:from>
    <xdr:to>
      <xdr:col>16</xdr:col>
      <xdr:colOff>114300</xdr:colOff>
      <xdr:row>25</xdr:row>
      <xdr:rowOff>119062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\2019%20Spring\main_land\files\public_courses\&#22823;&#23398;&#29289;&#29702;&#23454;&#39564;\&#22823;&#29289;&#23454;&#39564;&#25968;&#25454;&#22788;&#29702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弹性模量"/>
      <sheetName val="水的表面张力"/>
      <sheetName val="液体旋光率"/>
      <sheetName val="巨磁电阻"/>
      <sheetName val="PN结"/>
      <sheetName val="光的等厚干涉"/>
      <sheetName val="磁滞回线"/>
      <sheetName val="迈克尔逊干涉"/>
      <sheetName val="分光计"/>
      <sheetName val="超声光栅测声速"/>
      <sheetName val="光电效应"/>
      <sheetName val="多普勒"/>
      <sheetName val="弗兰克赫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</v>
          </cell>
          <cell r="C2">
            <v>50</v>
          </cell>
          <cell r="D2">
            <v>100</v>
          </cell>
          <cell r="E2">
            <v>150</v>
          </cell>
          <cell r="F2">
            <v>200</v>
          </cell>
          <cell r="G2">
            <v>250</v>
          </cell>
          <cell r="H2">
            <v>300</v>
          </cell>
          <cell r="I2">
            <v>350</v>
          </cell>
          <cell r="J2">
            <v>400</v>
          </cell>
          <cell r="K2">
            <v>450</v>
          </cell>
          <cell r="L2">
            <v>500</v>
          </cell>
        </row>
        <row r="4">
          <cell r="B4">
            <v>0.65</v>
          </cell>
          <cell r="C4">
            <v>0.66620000000000001</v>
          </cell>
          <cell r="D4">
            <v>0.68200000000000005</v>
          </cell>
          <cell r="E4">
            <v>0.69720000000000004</v>
          </cell>
          <cell r="F4">
            <v>0.71300000000000008</v>
          </cell>
          <cell r="G4">
            <v>0.72925000000000006</v>
          </cell>
          <cell r="H4">
            <v>0.74550000000000005</v>
          </cell>
          <cell r="I4">
            <v>0.76290000000000002</v>
          </cell>
          <cell r="J4">
            <v>0.77995000000000003</v>
          </cell>
          <cell r="K4">
            <v>0.79600000000000004</v>
          </cell>
          <cell r="L4">
            <v>0.81295000000000006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26" sqref="B26"/>
    </sheetView>
  </sheetViews>
  <sheetFormatPr defaultColWidth="9" defaultRowHeight="13.5" x14ac:dyDescent="0.15"/>
  <cols>
    <col min="1" max="4" width="9" style="1"/>
    <col min="5" max="5" width="9.625" style="1" customWidth="1"/>
    <col min="6" max="16384" width="9" style="1"/>
  </cols>
  <sheetData>
    <row r="1" spans="1:12" x14ac:dyDescent="0.15">
      <c r="A1" s="1" t="s">
        <v>0</v>
      </c>
    </row>
    <row r="2" spans="1:12" x14ac:dyDescent="0.15">
      <c r="A2" s="1" t="s">
        <v>1</v>
      </c>
      <c r="B2" s="1">
        <v>0</v>
      </c>
      <c r="C2" s="1">
        <v>50</v>
      </c>
      <c r="D2" s="1">
        <v>100</v>
      </c>
      <c r="E2" s="1">
        <v>150</v>
      </c>
      <c r="F2" s="1">
        <v>200</v>
      </c>
      <c r="G2" s="1">
        <v>250</v>
      </c>
      <c r="H2" s="1">
        <v>300</v>
      </c>
      <c r="I2" s="1">
        <v>350</v>
      </c>
      <c r="J2" s="1">
        <v>400</v>
      </c>
      <c r="K2" s="1">
        <v>450</v>
      </c>
      <c r="L2" s="1">
        <v>500</v>
      </c>
    </row>
    <row r="3" spans="1:12" x14ac:dyDescent="0.15">
      <c r="A3" s="1" t="s">
        <v>2</v>
      </c>
      <c r="B3" s="2">
        <v>13</v>
      </c>
      <c r="C3" s="2">
        <v>13.324</v>
      </c>
      <c r="D3" s="2">
        <v>13.64</v>
      </c>
      <c r="E3" s="2">
        <v>13.944000000000001</v>
      </c>
      <c r="F3" s="2">
        <v>14.26</v>
      </c>
      <c r="G3" s="2">
        <v>14.585000000000001</v>
      </c>
      <c r="H3" s="2">
        <v>14.91</v>
      </c>
      <c r="I3" s="2">
        <v>15.257999999999999</v>
      </c>
      <c r="J3" s="2">
        <v>15.599</v>
      </c>
      <c r="K3" s="2">
        <v>15.92</v>
      </c>
      <c r="L3" s="2">
        <v>16.259</v>
      </c>
    </row>
    <row r="4" spans="1:12" x14ac:dyDescent="0.15">
      <c r="A4" s="1" t="s">
        <v>3</v>
      </c>
      <c r="B4" s="2">
        <f>B3*0.05</f>
        <v>0.65</v>
      </c>
      <c r="C4" s="2">
        <f t="shared" ref="C4:L4" si="0">C3*0.05</f>
        <v>0.66620000000000001</v>
      </c>
      <c r="D4" s="2">
        <f t="shared" si="0"/>
        <v>0.68200000000000005</v>
      </c>
      <c r="E4" s="2">
        <f t="shared" si="0"/>
        <v>0.69720000000000004</v>
      </c>
      <c r="F4" s="2">
        <f t="shared" si="0"/>
        <v>0.71300000000000008</v>
      </c>
      <c r="G4" s="2">
        <f t="shared" si="0"/>
        <v>0.72925000000000006</v>
      </c>
      <c r="H4" s="2">
        <f t="shared" si="0"/>
        <v>0.74550000000000005</v>
      </c>
      <c r="I4" s="2">
        <f t="shared" si="0"/>
        <v>0.76290000000000002</v>
      </c>
      <c r="J4" s="2">
        <f t="shared" si="0"/>
        <v>0.77995000000000003</v>
      </c>
      <c r="K4" s="2">
        <f t="shared" si="0"/>
        <v>0.79600000000000004</v>
      </c>
      <c r="L4" s="2">
        <f t="shared" si="0"/>
        <v>0.81295000000000006</v>
      </c>
    </row>
    <row r="7" spans="1:12" x14ac:dyDescent="0.15">
      <c r="J7" s="3" t="s">
        <v>4</v>
      </c>
      <c r="K7" s="1">
        <f>SLOPE(B4:L4,B2:L2)</f>
        <v>3.2576363636363639E-4</v>
      </c>
    </row>
    <row r="8" spans="1:12" x14ac:dyDescent="0.15">
      <c r="J8" s="3" t="s">
        <v>5</v>
      </c>
      <c r="K8" s="1">
        <f>0.00064</f>
        <v>6.4000000000000005E-4</v>
      </c>
    </row>
    <row r="23" spans="1:7" x14ac:dyDescent="0.15">
      <c r="A23" s="1" t="s">
        <v>6</v>
      </c>
    </row>
    <row r="24" spans="1:7" x14ac:dyDescent="0.15">
      <c r="A24" s="1" t="s">
        <v>1</v>
      </c>
      <c r="B24" s="4">
        <v>19.5</v>
      </c>
      <c r="C24" s="4">
        <v>21</v>
      </c>
      <c r="D24" s="4">
        <v>20.5</v>
      </c>
      <c r="F24" s="1" t="s">
        <v>7</v>
      </c>
      <c r="G24" s="4">
        <v>80</v>
      </c>
    </row>
    <row r="25" spans="1:7" x14ac:dyDescent="0.15">
      <c r="A25" s="1" t="s">
        <v>8</v>
      </c>
      <c r="B25" s="4">
        <v>30</v>
      </c>
      <c r="C25" s="4">
        <v>30</v>
      </c>
      <c r="D25" s="4">
        <v>30</v>
      </c>
      <c r="F25" s="3" t="s">
        <v>9</v>
      </c>
      <c r="G25" s="4">
        <v>101.325</v>
      </c>
    </row>
    <row r="26" spans="1:7" x14ac:dyDescent="0.15">
      <c r="A26" s="3" t="s">
        <v>10</v>
      </c>
      <c r="B26" s="1">
        <f>1+B24*$K$8/(2*$G$24)*$G$25/B25</f>
        <v>1.0002634450000001</v>
      </c>
      <c r="C26" s="1">
        <f t="shared" ref="C26:D26" si="1">1+C24*$K$8/(2*$G$24)*$G$25/C25</f>
        <v>1.0002837099999999</v>
      </c>
      <c r="D26" s="1">
        <f t="shared" si="1"/>
        <v>1.0002769549999999</v>
      </c>
      <c r="E26" s="1">
        <f>AVERAGE(B26:D26)</f>
        <v>1.0002747033333332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A7" workbookViewId="0">
      <selection activeCell="M11" sqref="M11"/>
    </sheetView>
  </sheetViews>
  <sheetFormatPr defaultRowHeight="13.5" x14ac:dyDescent="0.15"/>
  <cols>
    <col min="1" max="1" width="15.625" customWidth="1"/>
    <col min="2" max="3" width="9.5" bestFit="1" customWidth="1"/>
    <col min="13" max="13" width="10.75" customWidth="1"/>
    <col min="14" max="14" width="11.875" customWidth="1"/>
  </cols>
  <sheetData>
    <row r="1" spans="1:14" ht="32.1" customHeight="1" x14ac:dyDescent="0.15">
      <c r="A1" s="5" t="s">
        <v>11</v>
      </c>
      <c r="B1" s="10">
        <v>0</v>
      </c>
      <c r="C1" s="10">
        <v>50</v>
      </c>
      <c r="D1" s="10">
        <v>100</v>
      </c>
      <c r="E1" s="10">
        <v>150</v>
      </c>
      <c r="F1" s="10">
        <v>200</v>
      </c>
      <c r="G1" s="10">
        <v>250</v>
      </c>
      <c r="H1" s="10">
        <v>300</v>
      </c>
      <c r="I1" s="10">
        <v>350</v>
      </c>
      <c r="J1" s="10">
        <v>400</v>
      </c>
      <c r="K1" s="10">
        <v>450</v>
      </c>
      <c r="L1" s="10"/>
      <c r="M1" s="10"/>
      <c r="N1" s="10"/>
    </row>
    <row r="2" spans="1:14" ht="32.1" customHeight="1" x14ac:dyDescent="0.15">
      <c r="A2" s="5" t="s">
        <v>12</v>
      </c>
      <c r="B2" s="6">
        <v>5</v>
      </c>
      <c r="C2" s="6">
        <v>6.1289999999999996</v>
      </c>
      <c r="D2" s="6">
        <v>7.5389999999999997</v>
      </c>
      <c r="E2" s="6">
        <v>8.9649999999999999</v>
      </c>
      <c r="F2" s="6">
        <v>10.462999999999999</v>
      </c>
      <c r="G2" s="6">
        <v>11.741</v>
      </c>
      <c r="H2" s="6">
        <v>13.071</v>
      </c>
      <c r="I2" s="6">
        <v>14.701000000000001</v>
      </c>
      <c r="J2" s="6">
        <v>16.138000000000002</v>
      </c>
      <c r="K2" s="6">
        <v>17.548999999999999</v>
      </c>
      <c r="L2" s="10"/>
      <c r="M2" s="10" t="s">
        <v>26</v>
      </c>
      <c r="N2" s="10">
        <v>6.3279999999999999E-4</v>
      </c>
    </row>
    <row r="3" spans="1:14" ht="32.1" customHeight="1" x14ac:dyDescent="0.15">
      <c r="A3" s="5" t="s">
        <v>13</v>
      </c>
      <c r="B3" s="12">
        <v>100</v>
      </c>
      <c r="C3" s="12"/>
      <c r="D3" s="12"/>
      <c r="E3" s="12"/>
      <c r="F3" s="12"/>
      <c r="G3" s="12"/>
      <c r="H3" s="12"/>
      <c r="I3" s="12"/>
      <c r="J3" s="12"/>
      <c r="K3" s="12"/>
      <c r="L3" s="10"/>
      <c r="M3" s="10"/>
      <c r="N3" s="10"/>
    </row>
    <row r="4" spans="1:14" ht="32.1" customHeight="1" x14ac:dyDescent="0.15">
      <c r="A4" s="5" t="s">
        <v>14</v>
      </c>
      <c r="B4" s="7">
        <f>B2/100</f>
        <v>0.05</v>
      </c>
      <c r="C4" s="7">
        <f>C2/100</f>
        <v>6.1289999999999997E-2</v>
      </c>
      <c r="D4" s="7">
        <f>D2/100</f>
        <v>7.5389999999999999E-2</v>
      </c>
      <c r="E4" s="7">
        <f>E2/100</f>
        <v>8.9649999999999994E-2</v>
      </c>
      <c r="F4" s="7">
        <f>F2/100</f>
        <v>0.10462999999999999</v>
      </c>
      <c r="G4" s="7">
        <f>G2/100</f>
        <v>0.11741</v>
      </c>
      <c r="H4" s="7">
        <f>H2/100</f>
        <v>0.13070999999999999</v>
      </c>
      <c r="I4" s="7">
        <f>I2/100</f>
        <v>0.14701</v>
      </c>
      <c r="J4" s="7">
        <f>J2/100</f>
        <v>0.16138000000000002</v>
      </c>
      <c r="K4" s="7">
        <f>K2/100</f>
        <v>0.17549000000000001</v>
      </c>
      <c r="L4" s="10"/>
      <c r="M4" s="10"/>
      <c r="N4" s="10"/>
    </row>
    <row r="5" spans="1:14" ht="32.1" customHeight="1" x14ac:dyDescent="0.15">
      <c r="A5" s="5"/>
      <c r="B5" s="7"/>
      <c r="C5" s="7"/>
      <c r="D5" s="7"/>
      <c r="E5" s="7"/>
      <c r="F5" s="7"/>
      <c r="G5" s="7"/>
      <c r="H5" s="7"/>
      <c r="I5" s="7"/>
      <c r="J5" s="7"/>
      <c r="K5" s="7"/>
      <c r="L5" s="10"/>
      <c r="M5" s="10"/>
      <c r="N5" s="10"/>
    </row>
    <row r="6" spans="1:14" ht="32.1" customHeight="1" x14ac:dyDescent="0.15">
      <c r="A6" s="5" t="s">
        <v>16</v>
      </c>
      <c r="B6" s="12">
        <f>SLOPE(B4:K4,B1:K1)</f>
        <v>2.8170909090909096E-4</v>
      </c>
      <c r="C6" s="12"/>
      <c r="D6" s="12"/>
      <c r="E6" s="12"/>
      <c r="F6" s="12"/>
      <c r="G6" s="12"/>
      <c r="H6" s="12"/>
      <c r="I6" s="12"/>
      <c r="J6" s="12"/>
      <c r="K6" s="12"/>
      <c r="L6" s="10"/>
      <c r="M6" s="10"/>
      <c r="N6" s="10"/>
    </row>
    <row r="7" spans="1:14" ht="32.1" customHeight="1" x14ac:dyDescent="0.15">
      <c r="A7" s="5" t="s">
        <v>15</v>
      </c>
      <c r="B7" s="12">
        <f>B6*2</f>
        <v>5.6341818181818192E-4</v>
      </c>
      <c r="C7" s="12"/>
      <c r="D7" s="12"/>
      <c r="E7" s="12"/>
      <c r="F7" s="12"/>
      <c r="G7" s="12"/>
      <c r="H7" s="12"/>
      <c r="I7" s="12"/>
      <c r="J7" s="12"/>
      <c r="K7" s="12"/>
      <c r="L7" s="10"/>
      <c r="M7" s="10"/>
      <c r="N7" s="10"/>
    </row>
    <row r="8" spans="1:14" ht="32.1" customHeight="1" x14ac:dyDescent="0.15">
      <c r="A8" s="5" t="s">
        <v>25</v>
      </c>
      <c r="B8" s="14">
        <f>(B7-N2)/N2</f>
        <v>-0.10964256981956079</v>
      </c>
      <c r="C8" s="14"/>
      <c r="D8" s="14"/>
      <c r="E8" s="14"/>
      <c r="F8" s="14"/>
      <c r="G8" s="14"/>
      <c r="H8" s="14"/>
      <c r="I8" s="14"/>
      <c r="J8" s="14"/>
      <c r="K8" s="14"/>
      <c r="L8" s="10"/>
      <c r="M8" s="10"/>
      <c r="N8" s="10"/>
    </row>
    <row r="9" spans="1:14" ht="32.1" customHeight="1" x14ac:dyDescent="0.15">
      <c r="A9" s="5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32.1" customHeight="1" x14ac:dyDescent="0.15">
      <c r="A10" s="5" t="s">
        <v>23</v>
      </c>
      <c r="B10" s="10"/>
      <c r="C10" s="7">
        <f>C4-B4</f>
        <v>1.1289999999999994E-2</v>
      </c>
      <c r="D10" s="7">
        <f>D4-C4</f>
        <v>1.4100000000000001E-2</v>
      </c>
      <c r="E10" s="7">
        <f>E4-D4</f>
        <v>1.4259999999999995E-2</v>
      </c>
      <c r="F10" s="7">
        <f>F4-E4</f>
        <v>1.4979999999999993E-2</v>
      </c>
      <c r="G10" s="7">
        <f>G4-F4</f>
        <v>1.2780000000000014E-2</v>
      </c>
      <c r="H10" s="7">
        <f>H4-G4</f>
        <v>1.3299999999999992E-2</v>
      </c>
      <c r="I10" s="7">
        <f>I4-H4</f>
        <v>1.6300000000000009E-2</v>
      </c>
      <c r="J10" s="7">
        <f>J4-I4</f>
        <v>1.4370000000000022E-2</v>
      </c>
      <c r="K10" s="7">
        <f>K4-J4</f>
        <v>1.4109999999999984E-2</v>
      </c>
      <c r="L10" s="10"/>
      <c r="M10" s="10"/>
      <c r="N10" s="10"/>
    </row>
    <row r="11" spans="1:14" ht="32.1" customHeight="1" x14ac:dyDescent="0.15">
      <c r="A11" s="5" t="s">
        <v>24</v>
      </c>
      <c r="B11" s="10"/>
      <c r="C11" s="10">
        <f>C10/50</f>
        <v>2.2579999999999988E-4</v>
      </c>
      <c r="D11" s="10">
        <f t="shared" ref="D11:K11" si="0">D10/50</f>
        <v>2.8200000000000002E-4</v>
      </c>
      <c r="E11" s="10">
        <f t="shared" si="0"/>
        <v>2.8519999999999989E-4</v>
      </c>
      <c r="F11" s="10">
        <f t="shared" si="0"/>
        <v>2.9959999999999986E-4</v>
      </c>
      <c r="G11" s="10">
        <f t="shared" si="0"/>
        <v>2.5560000000000025E-4</v>
      </c>
      <c r="H11" s="10">
        <f t="shared" si="0"/>
        <v>2.6599999999999985E-4</v>
      </c>
      <c r="I11" s="10">
        <f t="shared" si="0"/>
        <v>3.2600000000000017E-4</v>
      </c>
      <c r="J11" s="10">
        <f t="shared" si="0"/>
        <v>2.8740000000000043E-4</v>
      </c>
      <c r="K11" s="10">
        <f t="shared" si="0"/>
        <v>2.8219999999999965E-4</v>
      </c>
      <c r="L11" s="10"/>
      <c r="M11" s="10"/>
      <c r="N11" s="10"/>
    </row>
    <row r="12" spans="1:14" ht="32.1" customHeight="1" x14ac:dyDescent="0.15">
      <c r="A12" s="5" t="s">
        <v>16</v>
      </c>
      <c r="B12" s="12">
        <f>AVERAGE(C11:K11)</f>
        <v>2.7886666666666665E-4</v>
      </c>
      <c r="C12" s="12"/>
      <c r="D12" s="12"/>
      <c r="E12" s="12"/>
      <c r="F12" s="12"/>
      <c r="G12" s="12"/>
      <c r="H12" s="12"/>
      <c r="I12" s="12"/>
      <c r="J12" s="12"/>
      <c r="K12" s="12"/>
      <c r="L12" s="10"/>
      <c r="M12" s="10"/>
      <c r="N12" s="10"/>
    </row>
    <row r="13" spans="1:14" ht="32.1" customHeight="1" x14ac:dyDescent="0.15">
      <c r="A13" s="5" t="s">
        <v>15</v>
      </c>
      <c r="B13" s="12">
        <f>B12*2</f>
        <v>5.577333333333333E-4</v>
      </c>
      <c r="C13" s="12"/>
      <c r="D13" s="12"/>
      <c r="E13" s="12"/>
      <c r="F13" s="12"/>
      <c r="G13" s="12"/>
      <c r="H13" s="12"/>
      <c r="I13" s="12"/>
      <c r="J13" s="12"/>
      <c r="K13" s="12"/>
      <c r="L13" s="10"/>
      <c r="M13" s="10"/>
      <c r="N13" s="10"/>
    </row>
    <row r="14" spans="1:14" ht="32.1" customHeight="1" x14ac:dyDescent="0.15">
      <c r="A14" s="5" t="s">
        <v>25</v>
      </c>
      <c r="B14" s="14">
        <f>(B13-N2)/N2</f>
        <v>-0.11862621154656557</v>
      </c>
      <c r="C14" s="14"/>
      <c r="D14" s="14"/>
      <c r="E14" s="14"/>
      <c r="F14" s="14"/>
      <c r="G14" s="14"/>
      <c r="H14" s="14"/>
      <c r="I14" s="14"/>
      <c r="J14" s="14"/>
      <c r="K14" s="14"/>
      <c r="L14" s="10"/>
      <c r="M14" s="10"/>
      <c r="N14" s="10"/>
    </row>
  </sheetData>
  <mergeCells count="7">
    <mergeCell ref="B14:K14"/>
    <mergeCell ref="B13:K13"/>
    <mergeCell ref="B3:K3"/>
    <mergeCell ref="B6:K6"/>
    <mergeCell ref="B7:K7"/>
    <mergeCell ref="B12:K12"/>
    <mergeCell ref="B8:K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3" sqref="I3"/>
    </sheetView>
  </sheetViews>
  <sheetFormatPr defaultRowHeight="13.5" x14ac:dyDescent="0.15"/>
  <cols>
    <col min="2" max="4" width="9.5" bestFit="1" customWidth="1"/>
    <col min="7" max="7" width="22.625" customWidth="1"/>
  </cols>
  <sheetData>
    <row r="1" spans="1:7" x14ac:dyDescent="0.15">
      <c r="A1" s="1" t="s">
        <v>17</v>
      </c>
      <c r="B1" s="1">
        <v>1</v>
      </c>
      <c r="C1" s="1">
        <v>2</v>
      </c>
      <c r="D1" s="1">
        <v>3</v>
      </c>
      <c r="E1" s="1"/>
      <c r="F1" s="1" t="s">
        <v>21</v>
      </c>
      <c r="G1" s="9">
        <v>6.3280000000000002E-6</v>
      </c>
    </row>
    <row r="2" spans="1:7" x14ac:dyDescent="0.15">
      <c r="A2" s="1" t="s">
        <v>18</v>
      </c>
      <c r="B2" s="4">
        <v>30</v>
      </c>
      <c r="C2" s="4">
        <v>30</v>
      </c>
      <c r="D2" s="4">
        <v>30</v>
      </c>
      <c r="E2" s="1"/>
      <c r="F2" s="1" t="s">
        <v>7</v>
      </c>
      <c r="G2" s="4">
        <v>60</v>
      </c>
    </row>
    <row r="3" spans="1:7" x14ac:dyDescent="0.15">
      <c r="A3" s="1" t="s">
        <v>19</v>
      </c>
      <c r="B3" s="4">
        <v>15.5</v>
      </c>
      <c r="C3" s="4">
        <v>16</v>
      </c>
      <c r="D3" s="4">
        <v>16</v>
      </c>
      <c r="E3" s="1"/>
      <c r="F3" s="3" t="s">
        <v>22</v>
      </c>
      <c r="G3" s="4">
        <v>101.325</v>
      </c>
    </row>
    <row r="4" spans="1:7" x14ac:dyDescent="0.15">
      <c r="A4" s="3" t="s">
        <v>10</v>
      </c>
      <c r="B4" s="8">
        <f>1+G1/2/G2*B3/B2*G3*100</f>
        <v>1.0002760655916667</v>
      </c>
      <c r="C4" s="8">
        <f>1+G1/2/G2*C3/C2*G3*100</f>
        <v>1.0002849709333332</v>
      </c>
      <c r="D4" s="8">
        <f>1+G1/2/G2*D3/D2*G3*100</f>
        <v>1.0002849709333332</v>
      </c>
      <c r="E4" s="1"/>
      <c r="F4" s="1"/>
      <c r="G4" s="1"/>
    </row>
    <row r="5" spans="1:7" x14ac:dyDescent="0.15">
      <c r="A5" s="3" t="s">
        <v>20</v>
      </c>
      <c r="B5" s="13">
        <f>AVERAGE(B4:D4)</f>
        <v>1.0002820024861112</v>
      </c>
      <c r="C5" s="11"/>
      <c r="D5" s="11"/>
    </row>
  </sheetData>
  <mergeCells count="1">
    <mergeCell ref="B5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2019-11-06T15:48:49Z</dcterms:modified>
</cp:coreProperties>
</file>