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e66d06b33e958c/PhD/CAD/DAC/"/>
    </mc:Choice>
  </mc:AlternateContent>
  <xr:revisionPtr revIDLastSave="0" documentId="10_ncr:100000_{D72F29BA-BE96-4D54-AA96-E3802A6BB5A6}" xr6:coauthVersionLast="31" xr6:coauthVersionMax="31" xr10:uidLastSave="{00000000-0000-0000-0000-000000000000}"/>
  <bookViews>
    <workbookView xWindow="0" yWindow="0" windowWidth="28755" windowHeight="13965" xr2:uid="{5877941C-E294-4ABB-9048-428A6A03D958}"/>
  </bookViews>
  <sheets>
    <sheet name="BOM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E47" i="1"/>
  <c r="E45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</calcChain>
</file>

<file path=xl/sharedStrings.xml><?xml version="1.0" encoding="utf-8"?>
<sst xmlns="http://schemas.openxmlformats.org/spreadsheetml/2006/main" count="179" uniqueCount="117">
  <si>
    <t>Bill Of Materials for High resoluton DAC prototype board</t>
  </si>
  <si>
    <t>Design Title</t>
  </si>
  <si>
    <t>High resoluton DAC prototype board</t>
  </si>
  <si>
    <t>Author</t>
  </si>
  <si>
    <t>Stuart Kenny</t>
  </si>
  <si>
    <t>Document Number</t>
  </si>
  <si>
    <t>Revision</t>
  </si>
  <si>
    <t>Design Created</t>
  </si>
  <si>
    <t>28 February 2018</t>
  </si>
  <si>
    <t>Design Last Modified</t>
  </si>
  <si>
    <t>24 October 2018</t>
  </si>
  <si>
    <t>Total Parts In Design</t>
  </si>
  <si>
    <t>Category</t>
  </si>
  <si>
    <t>Quantity</t>
  </si>
  <si>
    <t>References</t>
  </si>
  <si>
    <t>Value</t>
  </si>
  <si>
    <t>Stock Code</t>
  </si>
  <si>
    <t>PCB Package</t>
  </si>
  <si>
    <t>Capacitors</t>
  </si>
  <si>
    <t>C1,C7-C8,C25,C28,C32,C35,C39,C41,C57-C60</t>
  </si>
  <si>
    <t>10u</t>
  </si>
  <si>
    <t>CAPPRD200W50D500H1100</t>
  </si>
  <si>
    <t>C2,C5</t>
  </si>
  <si>
    <t>47u</t>
  </si>
  <si>
    <t>1210</t>
  </si>
  <si>
    <t>C3-C4,C6,C9,C12-C13,C16-C24,C26-C27,C29-C31,C33-C34,C36-C38,C40,C42-C48</t>
  </si>
  <si>
    <t>100n</t>
  </si>
  <si>
    <t>1206</t>
  </si>
  <si>
    <t>C10,C49,C51,C53,C55</t>
  </si>
  <si>
    <t>0u47</t>
  </si>
  <si>
    <t>C11,C15</t>
  </si>
  <si>
    <t>4u7</t>
  </si>
  <si>
    <t>C14</t>
  </si>
  <si>
    <t>33u</t>
  </si>
  <si>
    <t>C50,C52,C54,C56</t>
  </si>
  <si>
    <t>1210KELVIN</t>
  </si>
  <si>
    <t>C61-C62</t>
  </si>
  <si>
    <t>CAPPRD250W50D630H1250</t>
  </si>
  <si>
    <t>Resistors</t>
  </si>
  <si>
    <t>R1,R4,R10,R13</t>
  </si>
  <si>
    <t>1R</t>
  </si>
  <si>
    <t>1206_RES</t>
  </si>
  <si>
    <t>R2</t>
  </si>
  <si>
    <t>51R</t>
  </si>
  <si>
    <t>R3</t>
  </si>
  <si>
    <t>56R</t>
  </si>
  <si>
    <t>R5</t>
  </si>
  <si>
    <t>464R</t>
  </si>
  <si>
    <t>R6</t>
  </si>
  <si>
    <t>30k</t>
  </si>
  <si>
    <t>R7</t>
  </si>
  <si>
    <t>8R06</t>
  </si>
  <si>
    <t>R8</t>
  </si>
  <si>
    <t>511R</t>
  </si>
  <si>
    <t>R9,R11-R12</t>
  </si>
  <si>
    <t>75R</t>
  </si>
  <si>
    <t>R14,R17</t>
  </si>
  <si>
    <t>680R</t>
  </si>
  <si>
    <t>R15</t>
  </si>
  <si>
    <t>270R</t>
  </si>
  <si>
    <t xml:space="preserve">CRG1206F270R </t>
  </si>
  <si>
    <t>R16</t>
  </si>
  <si>
    <t>120R</t>
  </si>
  <si>
    <t xml:space="preserve">CRG1206F120R </t>
  </si>
  <si>
    <t>R18,R21</t>
  </si>
  <si>
    <t>91k</t>
  </si>
  <si>
    <t>R19</t>
  </si>
  <si>
    <t>51k</t>
  </si>
  <si>
    <t>R20</t>
  </si>
  <si>
    <t>33k</t>
  </si>
  <si>
    <t>Integrated Circuits</t>
  </si>
  <si>
    <t>U1,U3,U5-U8,U10,U13-U14</t>
  </si>
  <si>
    <t>LT6018</t>
  </si>
  <si>
    <t>SOIC127P600X160-9</t>
  </si>
  <si>
    <t>U2</t>
  </si>
  <si>
    <t>ADR420</t>
  </si>
  <si>
    <t>SOIC127P600X175-8</t>
  </si>
  <si>
    <t>U4</t>
  </si>
  <si>
    <t>AD7195</t>
  </si>
  <si>
    <t>LFCSP32</t>
  </si>
  <si>
    <t>U9</t>
  </si>
  <si>
    <t>ADR425</t>
  </si>
  <si>
    <t>U11-U12</t>
  </si>
  <si>
    <t>AD5791</t>
  </si>
  <si>
    <t>TSSOP20_WIDE</t>
  </si>
  <si>
    <t>U15-U17</t>
  </si>
  <si>
    <t>LT3045</t>
  </si>
  <si>
    <t>MSOP12_EXPOSED_DIE</t>
  </si>
  <si>
    <t>U18</t>
  </si>
  <si>
    <t>LT3094</t>
  </si>
  <si>
    <t>Diodes</t>
  </si>
  <si>
    <t>D1-D4</t>
  </si>
  <si>
    <t>Green</t>
  </si>
  <si>
    <t>LED</t>
  </si>
  <si>
    <t>Miscellaneous</t>
  </si>
  <si>
    <t>J1</t>
  </si>
  <si>
    <t>EDGE_PAD</t>
  </si>
  <si>
    <t>J2,J5-J6,J8-J12</t>
  </si>
  <si>
    <t>SMA_CONN_PCB</t>
  </si>
  <si>
    <t>SMA</t>
  </si>
  <si>
    <t>J3-J4,J13-J14</t>
  </si>
  <si>
    <t>M3_MOUNTINGHOLE</t>
  </si>
  <si>
    <t>GROUNDED_M3_HOLE</t>
  </si>
  <si>
    <t>J7</t>
  </si>
  <si>
    <t>CONN-H20</t>
  </si>
  <si>
    <t>CONN-DIL20</t>
  </si>
  <si>
    <t>J15-J17</t>
  </si>
  <si>
    <t>PIN</t>
  </si>
  <si>
    <t>RN1</t>
  </si>
  <si>
    <t>MPMT10014001AT1</t>
  </si>
  <si>
    <t>SOT23</t>
  </si>
  <si>
    <t>RN2</t>
  </si>
  <si>
    <t>MPMT2001AT5</t>
  </si>
  <si>
    <t>Totals</t>
  </si>
  <si>
    <t>Modules</t>
  </si>
  <si>
    <t>Transistors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</si>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</sst>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2" xfId="0" applyFont="1" applyBorder="1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49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3" fillId="0" borderId="1" xfId="1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1" fontId="0" fillId="0" borderId="3" xfId="0" applyNumberFormat="1" applyBorder="1" applyAlignment="1">
      <alignment horizontal="left"/>
    </xf>
    <xf numFmtId="0" fontId="3" fillId="0" borderId="3" xfId="1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3" fillId="0" borderId="0" xfId="1" applyNumberFormat="1" applyBorder="1" applyAlignment="1">
      <alignment horizontal="left"/>
    </xf>
    <xf numFmtId="0" fontId="0" fillId="0" borderId="0" xfId="0" quotePrefix="1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1" fillId="0" borderId="5" xfId="0" applyFont="1" applyBorder="1"/>
    <xf numFmtId="49" fontId="0" fillId="0" borderId="6" xfId="0" applyNumberFormat="1" applyBorder="1" applyAlignment="1">
      <alignment horizontal="left"/>
    </xf>
    <xf numFmtId="49" fontId="0" fillId="0" borderId="7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1" fillId="0" borderId="8" xfId="0" applyFont="1" applyBorder="1"/>
    <xf numFmtId="49" fontId="0" fillId="0" borderId="9" xfId="0" applyNumberFormat="1" applyBorder="1" applyAlignment="1">
      <alignment horizontal="left"/>
    </xf>
    <xf numFmtId="49" fontId="0" fillId="0" borderId="10" xfId="0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1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D88E-890A-449E-84A3-0660AC1B735D}">
  <dimension ref="A1:I49"/>
  <sheetViews>
    <sheetView tabSelected="1" workbookViewId="0">
      <selection activeCell="A3" sqref="A3:C3"/>
    </sheetView>
  </sheetViews>
  <sheetFormatPr defaultRowHeight="15" x14ac:dyDescent="0.25"/>
  <cols>
    <col min="1" max="1" width="17.5703125" bestFit="1" customWidth="1"/>
    <col min="2" max="2" width="8.7109375" bestFit="1" customWidth="1"/>
    <col min="3" max="3" width="70.140625" bestFit="1" customWidth="1"/>
    <col min="4" max="4" width="19.7109375" bestFit="1" customWidth="1"/>
    <col min="5" max="5" width="22.85546875" bestFit="1" customWidth="1"/>
    <col min="6" max="6" width="25" bestFit="1" customWidth="1"/>
    <col min="8" max="8" width="17.5703125" bestFit="1" customWidth="1"/>
    <col min="9" max="9" width="8.7109375" bestFit="1" customWidth="1"/>
  </cols>
  <sheetData>
    <row r="1" spans="1:9" ht="15.75" x14ac:dyDescent="0.25">
      <c r="A1" s="1" t="s">
        <v>0</v>
      </c>
    </row>
    <row r="3" spans="1:9" x14ac:dyDescent="0.25">
      <c r="A3" s="2" t="s">
        <v>1</v>
      </c>
      <c r="B3" s="3"/>
      <c r="C3" s="3"/>
      <c r="D3" s="4" t="s">
        <v>2</v>
      </c>
      <c r="E3" s="3"/>
    </row>
    <row r="4" spans="1:9" x14ac:dyDescent="0.25">
      <c r="A4" s="2" t="s">
        <v>3</v>
      </c>
      <c r="B4" s="3"/>
      <c r="C4" s="3"/>
      <c r="D4" s="4" t="s">
        <v>4</v>
      </c>
      <c r="E4" s="3"/>
    </row>
    <row r="5" spans="1:9" x14ac:dyDescent="0.25">
      <c r="A5" s="2" t="s">
        <v>5</v>
      </c>
      <c r="B5" s="3"/>
      <c r="C5" s="3"/>
      <c r="D5" s="4"/>
      <c r="E5" s="3"/>
    </row>
    <row r="6" spans="1:9" x14ac:dyDescent="0.25">
      <c r="A6" s="2" t="s">
        <v>6</v>
      </c>
      <c r="B6" s="3"/>
      <c r="C6" s="3"/>
      <c r="D6" s="4">
        <v>0.8</v>
      </c>
      <c r="E6" s="3"/>
    </row>
    <row r="7" spans="1:9" x14ac:dyDescent="0.25">
      <c r="A7" s="2" t="s">
        <v>7</v>
      </c>
      <c r="B7" s="3"/>
      <c r="C7" s="3"/>
      <c r="D7" s="4" t="s">
        <v>8</v>
      </c>
      <c r="E7" s="3"/>
    </row>
    <row r="8" spans="1:9" x14ac:dyDescent="0.25">
      <c r="A8" s="2" t="s">
        <v>9</v>
      </c>
      <c r="B8" s="3"/>
      <c r="C8" s="3"/>
      <c r="D8" s="4" t="s">
        <v>10</v>
      </c>
      <c r="E8" s="3"/>
    </row>
    <row r="9" spans="1:9" x14ac:dyDescent="0.25">
      <c r="A9" s="2" t="s">
        <v>11</v>
      </c>
      <c r="B9" s="3"/>
      <c r="C9" s="3"/>
      <c r="D9" s="4">
        <v>124</v>
      </c>
      <c r="E9" s="3"/>
    </row>
    <row r="10" spans="1:9" ht="15.75" thickBot="1" x14ac:dyDescent="0.3">
      <c r="H10" t="s">
        <v>113</v>
      </c>
    </row>
    <row r="11" spans="1:9" ht="15.75" thickBot="1" x14ac:dyDescent="0.3">
      <c r="A11" s="20" t="s">
        <v>12</v>
      </c>
      <c r="B11" s="5" t="s">
        <v>13</v>
      </c>
      <c r="C11" s="5" t="s">
        <v>14</v>
      </c>
      <c r="D11" s="5" t="s">
        <v>15</v>
      </c>
      <c r="E11" s="5" t="s">
        <v>16</v>
      </c>
      <c r="F11" s="24" t="s">
        <v>17</v>
      </c>
      <c r="H11" s="20" t="s">
        <v>12</v>
      </c>
      <c r="I11" s="24" t="s">
        <v>13</v>
      </c>
    </row>
    <row r="12" spans="1:9" x14ac:dyDescent="0.25">
      <c r="A12" s="21" t="s">
        <v>18</v>
      </c>
      <c r="B12" s="16">
        <v>13</v>
      </c>
      <c r="C12" s="15" t="s">
        <v>19</v>
      </c>
      <c r="D12" s="15" t="s">
        <v>20</v>
      </c>
      <c r="E12" s="17" t="str">
        <f>HYPERLINK("http://uk.farnell.com/multicomp/mcrh50v106m5x11/cap-alu-elec-10uf-50v-rad/dp/1902928
","MCRH50V106M5X11 ")</f>
        <v xml:space="preserve">MCRH50V106M5X11 </v>
      </c>
      <c r="F12" s="25" t="s">
        <v>21</v>
      </c>
      <c r="H12" s="28" t="s">
        <v>114</v>
      </c>
      <c r="I12" s="30">
        <v>0</v>
      </c>
    </row>
    <row r="13" spans="1:9" x14ac:dyDescent="0.25">
      <c r="A13" s="21" t="s">
        <v>18</v>
      </c>
      <c r="B13" s="16">
        <v>2</v>
      </c>
      <c r="C13" s="15" t="s">
        <v>22</v>
      </c>
      <c r="D13" s="15" t="s">
        <v>23</v>
      </c>
      <c r="E13" s="17" t="str">
        <f>HYPERLINK("https://uk.farnell.com/tdk/c3225x5r1a476m250ac/cap-47-f-10v-20-x5r-1210/dp/2526284
","C3225X5R1A476M250AC ")</f>
        <v xml:space="preserve">C3225X5R1A476M250AC </v>
      </c>
      <c r="F13" s="25" t="s">
        <v>24</v>
      </c>
      <c r="H13" s="28" t="s">
        <v>18</v>
      </c>
      <c r="I13" s="30">
        <v>62</v>
      </c>
    </row>
    <row r="14" spans="1:9" x14ac:dyDescent="0.25">
      <c r="A14" s="21" t="s">
        <v>18</v>
      </c>
      <c r="B14" s="16">
        <v>33</v>
      </c>
      <c r="C14" s="15" t="s">
        <v>25</v>
      </c>
      <c r="D14" s="15" t="s">
        <v>26</v>
      </c>
      <c r="E14" s="17" t="str">
        <f>HYPERLINK("http://uk.farnell.com/multicomp/mc1206b104k500ct/cap-mlcc-x7r-100nf-50v-1206/dp/1759361
","C1206C104K5RACTU")</f>
        <v>C1206C104K5RACTU</v>
      </c>
      <c r="F14" s="25" t="s">
        <v>27</v>
      </c>
      <c r="H14" s="28" t="s">
        <v>38</v>
      </c>
      <c r="I14" s="30">
        <v>21</v>
      </c>
    </row>
    <row r="15" spans="1:9" x14ac:dyDescent="0.25">
      <c r="A15" s="21" t="s">
        <v>18</v>
      </c>
      <c r="B15" s="16">
        <v>5</v>
      </c>
      <c r="C15" s="15" t="s">
        <v>28</v>
      </c>
      <c r="D15" s="15" t="s">
        <v>29</v>
      </c>
      <c r="E15" s="17" t="str">
        <f>HYPERLINK("https://uk.farnell.com/multicomp/mc1206b474k250ct/cap-0-47-f-25v-10-x7r-1206/dp/1759320
","MC1206B474K250CT  ")</f>
        <v xml:space="preserve">MC1206B474K250CT  </v>
      </c>
      <c r="F15" s="25" t="s">
        <v>27</v>
      </c>
      <c r="H15" s="28" t="s">
        <v>70</v>
      </c>
      <c r="I15" s="30">
        <v>18</v>
      </c>
    </row>
    <row r="16" spans="1:9" x14ac:dyDescent="0.25">
      <c r="A16" s="21" t="s">
        <v>18</v>
      </c>
      <c r="B16" s="16">
        <v>2</v>
      </c>
      <c r="C16" s="15" t="s">
        <v>30</v>
      </c>
      <c r="D16" s="15" t="s">
        <v>31</v>
      </c>
      <c r="E16" s="17" t="str">
        <f>HYPERLINK("http://uk.farnell.com/murata/grt31cr61e475ke01l/cap-mlcc-auto-x5r-4-7uf-25v-1206/dp/2672213?st=4.7uF
","GRT31CR61E475KE01L ")</f>
        <v xml:space="preserve">GRT31CR61E475KE01L </v>
      </c>
      <c r="F16" s="25" t="s">
        <v>24</v>
      </c>
      <c r="H16" s="28" t="s">
        <v>115</v>
      </c>
      <c r="I16" s="30">
        <v>0</v>
      </c>
    </row>
    <row r="17" spans="1:9" x14ac:dyDescent="0.25">
      <c r="A17" s="21" t="s">
        <v>18</v>
      </c>
      <c r="B17" s="16">
        <v>1</v>
      </c>
      <c r="C17" s="15" t="s">
        <v>32</v>
      </c>
      <c r="D17" s="15" t="s">
        <v>33</v>
      </c>
      <c r="E17" s="17" t="str">
        <f>HYPERLINK("https://uk.farnell.com/tdk/c3216x5r1e336m160ac/cap-33-f-25v-20-x5r-1206/dp/2525171
","C3216X5R1E336M160AC  ")</f>
        <v xml:space="preserve">C3216X5R1E336M160AC  </v>
      </c>
      <c r="F17" s="25" t="s">
        <v>24</v>
      </c>
      <c r="H17" s="28" t="s">
        <v>90</v>
      </c>
      <c r="I17" s="30">
        <v>4</v>
      </c>
    </row>
    <row r="18" spans="1:9" ht="15.75" thickBot="1" x14ac:dyDescent="0.3">
      <c r="A18" s="21" t="s">
        <v>18</v>
      </c>
      <c r="B18" s="16">
        <v>4</v>
      </c>
      <c r="C18" s="15" t="s">
        <v>34</v>
      </c>
      <c r="D18" s="15" t="s">
        <v>20</v>
      </c>
      <c r="E18" s="17" t="str">
        <f>HYPERLINK("https://uk.farnell.com/multicomp/mc1210x106k160ct/cap-10-f-16v-10-x5r-1210/dp/1759465
","MC1210X106K160CT ")</f>
        <v xml:space="preserve">MC1210X106K160CT </v>
      </c>
      <c r="F18" s="25" t="s">
        <v>35</v>
      </c>
      <c r="H18" s="28" t="s">
        <v>94</v>
      </c>
      <c r="I18" s="30">
        <v>19</v>
      </c>
    </row>
    <row r="19" spans="1:9" ht="15.75" thickBot="1" x14ac:dyDescent="0.3">
      <c r="A19" s="22" t="s">
        <v>18</v>
      </c>
      <c r="B19" s="10">
        <v>2</v>
      </c>
      <c r="C19" s="9" t="s">
        <v>36</v>
      </c>
      <c r="D19" s="9" t="s">
        <v>23</v>
      </c>
      <c r="E19" s="11" t="str">
        <f>HYPERLINK("http://uk.farnell.com/multicomp/mcrh50v476m6-3x11/cap-alu-elec-47uf-50v-rad/dp/1902931
","MCRH50V476M6.3X11 ")</f>
        <v xml:space="preserve">MCRH50V476M6.3X11 </v>
      </c>
      <c r="F19" s="26" t="s">
        <v>37</v>
      </c>
      <c r="H19" s="29" t="s">
        <v>116</v>
      </c>
      <c r="I19" s="31">
        <v>124</v>
      </c>
    </row>
    <row r="20" spans="1:9" x14ac:dyDescent="0.25">
      <c r="A20" s="21" t="s">
        <v>38</v>
      </c>
      <c r="B20" s="16">
        <v>4</v>
      </c>
      <c r="C20" s="15" t="s">
        <v>39</v>
      </c>
      <c r="D20" s="15" t="s">
        <v>40</v>
      </c>
      <c r="E20" s="17" t="str">
        <f>HYPERLINK("http://uk.farnell.com/bourns/crm1206afx-1r00elf/res-aec-q200-thick-film-1r-1-1206/dp/2824734
","CRM1206AFX-1R00ELF ")</f>
        <v xml:space="preserve">CRM1206AFX-1R00ELF </v>
      </c>
      <c r="F20" s="25" t="s">
        <v>41</v>
      </c>
    </row>
    <row r="21" spans="1:9" x14ac:dyDescent="0.25">
      <c r="A21" s="21" t="s">
        <v>38</v>
      </c>
      <c r="B21" s="16">
        <v>1</v>
      </c>
      <c r="C21" s="15" t="s">
        <v>42</v>
      </c>
      <c r="D21" s="15" t="s">
        <v>43</v>
      </c>
      <c r="E21" s="17" t="str">
        <f>HYPERLINK("https://uk.farnell.com/multicomp/mcwr12x51r0ftl/res-51r-1-0-25w-1206-thick-film/dp/2695165
","MCWR12X51R0FTL  ")</f>
        <v xml:space="preserve">MCWR12X51R0FTL  </v>
      </c>
      <c r="F21" s="25" t="s">
        <v>41</v>
      </c>
    </row>
    <row r="22" spans="1:9" x14ac:dyDescent="0.25">
      <c r="A22" s="21" t="s">
        <v>38</v>
      </c>
      <c r="B22" s="16">
        <v>1</v>
      </c>
      <c r="C22" s="15" t="s">
        <v>44</v>
      </c>
      <c r="D22" s="15" t="s">
        <v>45</v>
      </c>
      <c r="E22" s="17" t="str">
        <f>HYPERLINK("https://uk.farnell.com/panasonic-electronic-components/era8aeb560v/res-56r-0-1-0-25w-1206-metal-film/dp/1841729
","ERA8AEB560V ")</f>
        <v xml:space="preserve">ERA8AEB560V </v>
      </c>
      <c r="F22" s="25" t="s">
        <v>41</v>
      </c>
    </row>
    <row r="23" spans="1:9" x14ac:dyDescent="0.25">
      <c r="A23" s="21" t="s">
        <v>38</v>
      </c>
      <c r="B23" s="16">
        <v>1</v>
      </c>
      <c r="C23" s="15" t="s">
        <v>46</v>
      </c>
      <c r="D23" s="15" t="s">
        <v>47</v>
      </c>
      <c r="E23" s="17" t="str">
        <f>HYPERLINK("https://uk.farnell.com/holsworthy-te-connectivity/rp73d2b464rbtg/res-464r-0-1-0-25w-1206-thin-film/dp/1501567
","RP73D2B464RBTG  ")</f>
        <v xml:space="preserve">RP73D2B464RBTG  </v>
      </c>
      <c r="F23" s="25" t="s">
        <v>41</v>
      </c>
    </row>
    <row r="24" spans="1:9" x14ac:dyDescent="0.25">
      <c r="A24" s="21" t="s">
        <v>38</v>
      </c>
      <c r="B24" s="16">
        <v>1</v>
      </c>
      <c r="C24" s="15" t="s">
        <v>48</v>
      </c>
      <c r="D24" s="15" t="s">
        <v>49</v>
      </c>
      <c r="E24" s="17" t="str">
        <f>HYPERLINK("https://uk.farnell.com/panasonic-electronic-components/era8arw303v/res-30k-0-05-1206-thin-film/dp/2484871
","ERA8ARB303V ")</f>
        <v xml:space="preserve">ERA8ARB303V </v>
      </c>
      <c r="F24" s="25" t="s">
        <v>41</v>
      </c>
    </row>
    <row r="25" spans="1:9" x14ac:dyDescent="0.25">
      <c r="A25" s="21" t="s">
        <v>38</v>
      </c>
      <c r="B25" s="16">
        <v>1</v>
      </c>
      <c r="C25" s="15" t="s">
        <v>50</v>
      </c>
      <c r="D25" s="15" t="s">
        <v>51</v>
      </c>
      <c r="E25" s="17" t="str">
        <f>HYPERLINK("https://uk.farnell.com/holsworthy-te-connectivity/rp73d2b8r06btg/res-8r06-0-1-0-25w-1206-thin-film/dp/1501378
","RP73D2B8R06BTG ")</f>
        <v xml:space="preserve">RP73D2B8R06BTG </v>
      </c>
      <c r="F25" s="25" t="s">
        <v>41</v>
      </c>
    </row>
    <row r="26" spans="1:9" x14ac:dyDescent="0.25">
      <c r="A26" s="21" t="s">
        <v>38</v>
      </c>
      <c r="B26" s="16">
        <v>1</v>
      </c>
      <c r="C26" s="15" t="s">
        <v>52</v>
      </c>
      <c r="D26" s="15" t="s">
        <v>53</v>
      </c>
      <c r="E26" s="17" t="str">
        <f>HYPERLINK("https://uk.farnell.com/panasonic-electronic-components/era8aeb5110v/res-511r-0-1-0-25w-1206-thin-film/dp/2095159
","ERA8AEB5110V ")</f>
        <v xml:space="preserve">ERA8AEB5110V </v>
      </c>
      <c r="F26" s="25" t="s">
        <v>41</v>
      </c>
    </row>
    <row r="27" spans="1:9" x14ac:dyDescent="0.25">
      <c r="A27" s="21" t="s">
        <v>38</v>
      </c>
      <c r="B27" s="16">
        <v>3</v>
      </c>
      <c r="C27" s="15" t="s">
        <v>54</v>
      </c>
      <c r="D27" s="15" t="s">
        <v>55</v>
      </c>
      <c r="E27" s="17" t="str">
        <f>HYPERLINK("https://uk.farnell.com/multicomp/mcwr12x75r0ftl/res-75r-1-0-25w-thick-film/dp/2447542
","MCWR12X75R0FTL  ")</f>
        <v xml:space="preserve">MCWR12X75R0FTL  </v>
      </c>
      <c r="F27" s="25" t="s">
        <v>41</v>
      </c>
    </row>
    <row r="28" spans="1:9" x14ac:dyDescent="0.25">
      <c r="A28" s="21" t="s">
        <v>38</v>
      </c>
      <c r="B28" s="16">
        <v>2</v>
      </c>
      <c r="C28" s="15" t="s">
        <v>56</v>
      </c>
      <c r="D28" s="15" t="s">
        <v>57</v>
      </c>
      <c r="E28" s="17" t="str">
        <f>HYPERLINK("https://uk.farnell.com/welwyn/wcr1206-680rfi/res-680r-1-0-25w-1206-thick-film/dp/1100187
","WCR1206-680RFI  ")</f>
        <v xml:space="preserve">WCR1206-680RFI  </v>
      </c>
      <c r="F28" s="25" t="s">
        <v>41</v>
      </c>
    </row>
    <row r="29" spans="1:9" x14ac:dyDescent="0.25">
      <c r="A29" s="21" t="s">
        <v>38</v>
      </c>
      <c r="B29" s="16">
        <v>1</v>
      </c>
      <c r="C29" s="15" t="s">
        <v>58</v>
      </c>
      <c r="D29" s="15" t="s">
        <v>59</v>
      </c>
      <c r="E29" s="18" t="s">
        <v>60</v>
      </c>
      <c r="F29" s="25" t="s">
        <v>41</v>
      </c>
    </row>
    <row r="30" spans="1:9" x14ac:dyDescent="0.25">
      <c r="A30" s="21" t="s">
        <v>38</v>
      </c>
      <c r="B30" s="16">
        <v>1</v>
      </c>
      <c r="C30" s="15" t="s">
        <v>61</v>
      </c>
      <c r="D30" s="15" t="s">
        <v>62</v>
      </c>
      <c r="E30" s="18" t="s">
        <v>63</v>
      </c>
      <c r="F30" s="25" t="s">
        <v>41</v>
      </c>
    </row>
    <row r="31" spans="1:9" x14ac:dyDescent="0.25">
      <c r="A31" s="21" t="s">
        <v>38</v>
      </c>
      <c r="B31" s="16">
        <v>2</v>
      </c>
      <c r="C31" s="15" t="s">
        <v>64</v>
      </c>
      <c r="D31" s="15" t="s">
        <v>65</v>
      </c>
      <c r="E31" s="17" t="str">
        <f>HYPERLINK("https://uk.farnell.com/welwyn/wcr1206-91kfi/res-91k-1-0-25w-1206-thick-film/dp/1100243
","WCR1206-91KFI  ")</f>
        <v xml:space="preserve">WCR1206-91KFI  </v>
      </c>
      <c r="F31" s="25" t="s">
        <v>41</v>
      </c>
    </row>
    <row r="32" spans="1:9" x14ac:dyDescent="0.25">
      <c r="A32" s="21" t="s">
        <v>38</v>
      </c>
      <c r="B32" s="16">
        <v>1</v>
      </c>
      <c r="C32" s="15" t="s">
        <v>66</v>
      </c>
      <c r="D32" s="15" t="s">
        <v>67</v>
      </c>
      <c r="E32" s="17" t="str">
        <f>HYPERLINK("https://uk.farnell.com/welwyn/wcr1206-51kfi/res-51k-1-0-25w-1206-thick-film/dp/1100237
","WCR1206-51KFI  ")</f>
        <v xml:space="preserve">WCR1206-51KFI  </v>
      </c>
      <c r="F32" s="25" t="s">
        <v>41</v>
      </c>
    </row>
    <row r="33" spans="1:6" ht="15.75" thickBot="1" x14ac:dyDescent="0.3">
      <c r="A33" s="22" t="s">
        <v>38</v>
      </c>
      <c r="B33" s="10">
        <v>1</v>
      </c>
      <c r="C33" s="9" t="s">
        <v>68</v>
      </c>
      <c r="D33" s="9" t="s">
        <v>69</v>
      </c>
      <c r="E33" s="11" t="str">
        <f>HYPERLINK("https://uk.farnell.com/multicomp/mcwr12x3302ftl/res-33k-1-0-25w-thick-film/dp/2447505
","MCWR12X3302FTL  ")</f>
        <v xml:space="preserve">MCWR12X3302FTL  </v>
      </c>
      <c r="F33" s="26" t="s">
        <v>41</v>
      </c>
    </row>
    <row r="34" spans="1:6" x14ac:dyDescent="0.25">
      <c r="A34" s="21" t="s">
        <v>70</v>
      </c>
      <c r="B34" s="16">
        <v>9</v>
      </c>
      <c r="C34" s="15" t="s">
        <v>71</v>
      </c>
      <c r="D34" s="15" t="s">
        <v>72</v>
      </c>
      <c r="E34" s="17" t="str">
        <f>HYPERLINK("https://www.digikey.co.uk/product-detail/en/linear-technology-analog-devices/LT6018IS8E-PBF/LT6018IS8E-PBF-ND/6174041
","LT6018IS8E")</f>
        <v>LT6018IS8E</v>
      </c>
      <c r="F34" s="25" t="s">
        <v>73</v>
      </c>
    </row>
    <row r="35" spans="1:6" x14ac:dyDescent="0.25">
      <c r="A35" s="21" t="s">
        <v>70</v>
      </c>
      <c r="B35" s="16">
        <v>1</v>
      </c>
      <c r="C35" s="15" t="s">
        <v>74</v>
      </c>
      <c r="D35" s="15" t="s">
        <v>75</v>
      </c>
      <c r="E35" s="17" t="str">
        <f>HYPERLINK("https://uk.farnell.com/analog-devices/adr420brz/voltage-ref-series-2-048v-nsoic/dp/2377051
","ADR420BRZ ")</f>
        <v xml:space="preserve">ADR420BRZ </v>
      </c>
      <c r="F35" s="25" t="s">
        <v>76</v>
      </c>
    </row>
    <row r="36" spans="1:6" x14ac:dyDescent="0.25">
      <c r="A36" s="21" t="s">
        <v>70</v>
      </c>
      <c r="B36" s="16">
        <v>1</v>
      </c>
      <c r="C36" s="15" t="s">
        <v>77</v>
      </c>
      <c r="D36" s="15" t="s">
        <v>78</v>
      </c>
      <c r="E36" s="17" t="str">
        <f>HYPERLINK("https://uk.rs-online.com/web/p/general-purpose-adcs/8065581/
","AD7195BCPZ")</f>
        <v>AD7195BCPZ</v>
      </c>
      <c r="F36" s="25" t="s">
        <v>79</v>
      </c>
    </row>
    <row r="37" spans="1:6" x14ac:dyDescent="0.25">
      <c r="A37" s="21" t="s">
        <v>70</v>
      </c>
      <c r="B37" s="16">
        <v>1</v>
      </c>
      <c r="C37" s="15" t="s">
        <v>80</v>
      </c>
      <c r="D37" s="15" t="s">
        <v>81</v>
      </c>
      <c r="E37" s="17" t="str">
        <f>HYPERLINK("http://uk.farnell.com/analog-devices/adr425brz/voltage-ref-series-5v-nsoic-8/dp/2305779?st=ADR425
","ADR425BRZ ")</f>
        <v xml:space="preserve">ADR425BRZ </v>
      </c>
      <c r="F37" s="25" t="s">
        <v>76</v>
      </c>
    </row>
    <row r="38" spans="1:6" x14ac:dyDescent="0.25">
      <c r="A38" s="21" t="s">
        <v>70</v>
      </c>
      <c r="B38" s="16">
        <v>2</v>
      </c>
      <c r="C38" s="15" t="s">
        <v>82</v>
      </c>
      <c r="D38" s="15" t="s">
        <v>83</v>
      </c>
      <c r="E38" s="17" t="str">
        <f>HYPERLINK("https://www.digikey.co.uk/products/en?keywords=AD5791BRUZ
","AD5791BRUZ ")</f>
        <v xml:space="preserve">AD5791BRUZ </v>
      </c>
      <c r="F38" s="25" t="s">
        <v>84</v>
      </c>
    </row>
    <row r="39" spans="1:6" x14ac:dyDescent="0.25">
      <c r="A39" s="21" t="s">
        <v>70</v>
      </c>
      <c r="B39" s="16">
        <v>3</v>
      </c>
      <c r="C39" s="15" t="s">
        <v>85</v>
      </c>
      <c r="D39" s="15" t="s">
        <v>86</v>
      </c>
      <c r="E39" s="17" t="str">
        <f>HYPERLINK("https://www.digikey.lt/product-detail/en/linear-technology-analog-devices/LT3045EMSE-PBF/LT3045EMSE-PBF-ND/6234771
","LT3045EMSE#PBF-ND")</f>
        <v>LT3045EMSE#PBF-ND</v>
      </c>
      <c r="F39" s="25" t="s">
        <v>87</v>
      </c>
    </row>
    <row r="40" spans="1:6" ht="15.75" thickBot="1" x14ac:dyDescent="0.3">
      <c r="A40" s="22" t="s">
        <v>70</v>
      </c>
      <c r="B40" s="10">
        <v>1</v>
      </c>
      <c r="C40" s="9" t="s">
        <v>88</v>
      </c>
      <c r="D40" s="9" t="s">
        <v>89</v>
      </c>
      <c r="E40" s="11" t="str">
        <f>HYPERLINK("https://www.digikey.lt/product-detail/en/linear-technology-analog-devices/LT3094EMSE-PBF/LT3094EMSE-PBF-ND/9607268
","LT3094EMSE#PBF-ND")</f>
        <v>LT3094EMSE#PBF-ND</v>
      </c>
      <c r="F40" s="26" t="s">
        <v>87</v>
      </c>
    </row>
    <row r="41" spans="1:6" ht="15.75" thickBot="1" x14ac:dyDescent="0.3">
      <c r="A41" s="23" t="s">
        <v>90</v>
      </c>
      <c r="B41" s="13">
        <v>4</v>
      </c>
      <c r="C41" s="12" t="s">
        <v>91</v>
      </c>
      <c r="D41" s="12" t="s">
        <v>92</v>
      </c>
      <c r="E41" s="14" t="str">
        <f>HYPERLINK("https://uk.rs-online.com/web/p/visible-leds/6466658/
","L-7113SGD-LC27SF1.5")</f>
        <v>L-7113SGD-LC27SF1.5</v>
      </c>
      <c r="F41" s="27" t="s">
        <v>93</v>
      </c>
    </row>
    <row r="42" spans="1:6" x14ac:dyDescent="0.25">
      <c r="A42" s="21" t="s">
        <v>94</v>
      </c>
      <c r="B42" s="16">
        <v>1</v>
      </c>
      <c r="C42" s="15" t="s">
        <v>95</v>
      </c>
      <c r="D42" s="15" t="s">
        <v>96</v>
      </c>
      <c r="E42" s="17" t="str">
        <f>HYPERLINK("https://uk.farnell.com/multicomp/19-13-11-tgg/rf-coaxial-sma-straight-jack-50ohm/dp/1169626?st=sma%20connector","19-13-11-TGG")</f>
        <v>19-13-11-TGG</v>
      </c>
      <c r="F42" s="25" t="s">
        <v>96</v>
      </c>
    </row>
    <row r="43" spans="1:6" x14ac:dyDescent="0.25">
      <c r="A43" s="21" t="s">
        <v>94</v>
      </c>
      <c r="B43" s="16">
        <v>8</v>
      </c>
      <c r="C43" s="15" t="s">
        <v>97</v>
      </c>
      <c r="D43" s="15" t="s">
        <v>98</v>
      </c>
      <c r="E43" s="17" t="str">
        <f>HYPERLINK("https://uk.rs-online.com/web/p/sma-connectors/7839638/","783-9638")</f>
        <v>783-9638</v>
      </c>
      <c r="F43" s="25" t="s">
        <v>99</v>
      </c>
    </row>
    <row r="44" spans="1:6" x14ac:dyDescent="0.25">
      <c r="A44" s="21" t="s">
        <v>94</v>
      </c>
      <c r="B44" s="16">
        <v>4</v>
      </c>
      <c r="C44" s="15" t="s">
        <v>100</v>
      </c>
      <c r="D44" s="15" t="s">
        <v>101</v>
      </c>
      <c r="E44" s="19"/>
      <c r="F44" s="25" t="s">
        <v>102</v>
      </c>
    </row>
    <row r="45" spans="1:6" x14ac:dyDescent="0.25">
      <c r="A45" s="21" t="s">
        <v>94</v>
      </c>
      <c r="B45" s="16">
        <v>1</v>
      </c>
      <c r="C45" s="15" t="s">
        <v>103</v>
      </c>
      <c r="D45" s="15" t="s">
        <v>104</v>
      </c>
      <c r="E45" s="17" t="str">
        <f>HYPERLINK("https://uk.farnell.com/amp-te-connectivity/1-826925-0/header-dual-row-straight-20way/dp/1580053
","1-826925-0 ")</f>
        <v xml:space="preserve">1-826925-0 </v>
      </c>
      <c r="F45" s="25" t="s">
        <v>105</v>
      </c>
    </row>
    <row r="46" spans="1:6" x14ac:dyDescent="0.25">
      <c r="A46" s="21" t="s">
        <v>94</v>
      </c>
      <c r="B46" s="16">
        <v>3</v>
      </c>
      <c r="C46" s="15" t="s">
        <v>106</v>
      </c>
      <c r="D46" s="15" t="s">
        <v>107</v>
      </c>
      <c r="E46" s="19"/>
      <c r="F46" s="25" t="s">
        <v>107</v>
      </c>
    </row>
    <row r="47" spans="1:6" x14ac:dyDescent="0.25">
      <c r="A47" s="21" t="s">
        <v>94</v>
      </c>
      <c r="B47" s="16">
        <v>1</v>
      </c>
      <c r="C47" s="15" t="s">
        <v>108</v>
      </c>
      <c r="D47" s="15" t="s">
        <v>109</v>
      </c>
      <c r="E47" s="17" t="str">
        <f>HYPERLINK("https://www.digikey.co.uk/product-detail/en/vishay-thin-film/MPMT10014001AT1/MPMT-1K-4KCT-ND/1771091
","MPMT10014001AT1 ")</f>
        <v xml:space="preserve">MPMT10014001AT1 </v>
      </c>
      <c r="F47" s="25" t="s">
        <v>110</v>
      </c>
    </row>
    <row r="48" spans="1:6" ht="15.75" thickBot="1" x14ac:dyDescent="0.3">
      <c r="A48" s="22" t="s">
        <v>94</v>
      </c>
      <c r="B48" s="10">
        <v>1</v>
      </c>
      <c r="C48" s="9" t="s">
        <v>111</v>
      </c>
      <c r="D48" s="9" t="s">
        <v>112</v>
      </c>
      <c r="E48" s="11" t="str">
        <f>HYPERLINK("https://uk.farnell.com/vishay/mpmt2001at5/resistor-divider-1k-1k/dp/1203390
","MPMT2001AT5 ")</f>
        <v xml:space="preserve">MPMT2001AT5 </v>
      </c>
      <c r="F48" s="26" t="s">
        <v>110</v>
      </c>
    </row>
    <row r="49" spans="1:6" x14ac:dyDescent="0.25">
      <c r="A49" s="6"/>
      <c r="B49" s="7"/>
      <c r="C49" s="6"/>
      <c r="D49" s="6"/>
      <c r="E49" s="8"/>
      <c r="F49" s="6"/>
    </row>
  </sheetData>
  <mergeCells count="14">
    <mergeCell ref="A9:C9"/>
    <mergeCell ref="D9:E9"/>
    <mergeCell ref="A6:C6"/>
    <mergeCell ref="D6:E6"/>
    <mergeCell ref="A7:C7"/>
    <mergeCell ref="D7:E7"/>
    <mergeCell ref="A8:C8"/>
    <mergeCell ref="D8:E8"/>
    <mergeCell ref="A3:C3"/>
    <mergeCell ref="D3:E3"/>
    <mergeCell ref="A4:C4"/>
    <mergeCell ref="D4:E4"/>
    <mergeCell ref="A5:C5"/>
    <mergeCell ref="D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Kenny</dc:creator>
  <cp:lastModifiedBy>Stuart Kenny</cp:lastModifiedBy>
  <dcterms:created xsi:type="dcterms:W3CDTF">2018-10-24T11:29:17Z</dcterms:created>
  <dcterms:modified xsi:type="dcterms:W3CDTF">2018-10-24T11:30:18Z</dcterms:modified>
</cp:coreProperties>
</file>